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9.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showInkAnnotation="0" codeName="ThisWorkbook" defaultThemeVersion="124226"/>
  <mc:AlternateContent xmlns:mc="http://schemas.openxmlformats.org/markup-compatibility/2006">
    <mc:Choice Requires="x15">
      <x15ac:absPath xmlns:x15ac="http://schemas.microsoft.com/office/spreadsheetml/2010/11/ac" url="https://amgeneralllc-my.sharepoint.com/personal/lizbeth_carpenter_amgeneral_com/Documents/Website &amp; Intranet/Website &amp; Intranet/Website/Supply Chain Forms/120523/"/>
    </mc:Choice>
  </mc:AlternateContent>
  <xr:revisionPtr revIDLastSave="0" documentId="8_{98B5597F-033F-41AE-95FC-CEBEECCBBAA5}" xr6:coauthVersionLast="47" xr6:coauthVersionMax="47" xr10:uidLastSave="{00000000-0000-0000-0000-000000000000}"/>
  <workbookProtection lockWindows="1"/>
  <bookViews>
    <workbookView xWindow="-108" yWindow="-108" windowWidth="23256" windowHeight="14976" tabRatio="882" xr2:uid="{00000000-000D-0000-FFFF-FFFF00000000}"/>
  </bookViews>
  <sheets>
    <sheet name="Information" sheetId="2" r:id="rId1"/>
    <sheet name="Submission Requirements" sheetId="88" r:id="rId2"/>
    <sheet name="0a. PPAP Cover Sheet" sheetId="72" r:id="rId3"/>
    <sheet name="0b. Table of Contents" sheetId="89" r:id="rId4"/>
    <sheet name="1. Design Record" sheetId="81" r:id="rId5"/>
    <sheet name="2. Engineering Change Doc - NA" sheetId="79" r:id="rId6"/>
    <sheet name="3. Engineering Approval - NA" sheetId="80" r:id="rId7"/>
    <sheet name="4a. DFMEA" sheetId="103" r:id="rId8"/>
    <sheet name="4c DFMEA Ratings" sheetId="13" r:id="rId9"/>
    <sheet name="4b. DFMEA - NA" sheetId="82" r:id="rId10"/>
    <sheet name="5. Process Flow Diagram" sheetId="14" r:id="rId11"/>
    <sheet name="6a. PFMEA" sheetId="104" r:id="rId12"/>
    <sheet name="6b PFMEA Ratings" sheetId="37" r:id="rId13"/>
    <sheet name="7. CPLAN" sheetId="39" r:id="rId14"/>
    <sheet name="8a. GR&amp;R" sheetId="76" r:id="rId15"/>
    <sheet name="8b. GR&amp;R Requirements" sheetId="18" r:id="rId16"/>
    <sheet name="8c. ANOVA GR&amp;R" sheetId="40" r:id="rId17"/>
    <sheet name="8d. GR&amp;R Att Agr" sheetId="42" r:id="rId18"/>
    <sheet name="9a Dimensional Test Results" sheetId="35" r:id="rId19"/>
    <sheet name="9b Dim. Test Results - Welds" sheetId="95" r:id="rId20"/>
    <sheet name="10a Material-Perf Test Results" sheetId="96" r:id="rId21"/>
    <sheet name="10a. Materials Testing" sheetId="93" state="hidden" r:id="rId22"/>
    <sheet name="10b. Performance Testing" sheetId="92" state="hidden" r:id="rId23"/>
    <sheet name="10b. FAT Report" sheetId="66" r:id="rId24"/>
    <sheet name="11. IPS - .5455" sheetId="100" r:id="rId25"/>
    <sheet name="11. IPS - .000 TP" sheetId="101" r:id="rId26"/>
    <sheet name="12. Qualified Lab Doc - NA" sheetId="84" r:id="rId27"/>
    <sheet name="13a Appearance Approval" sheetId="94" state="hidden" r:id="rId28"/>
    <sheet name="13a. Appearance Approval Report" sheetId="98" r:id="rId29"/>
    <sheet name="13b. Appearance Approval - NA" sheetId="91" r:id="rId30"/>
    <sheet name="14a. Sample Parts" sheetId="87" r:id="rId31"/>
    <sheet name="14b. Sample Parts-PTR Label" sheetId="70" r:id="rId32"/>
    <sheet name="15. Master Sample Photo" sheetId="50" r:id="rId33"/>
    <sheet name="16. Checking Aids" sheetId="51" r:id="rId34"/>
    <sheet name="17. Records of Compliance - NA" sheetId="85" r:id="rId35"/>
    <sheet name="17b Welding WPS-PQR Legend" sheetId="102" r:id="rId36"/>
    <sheet name="18a. PSW" sheetId="1" r:id="rId37"/>
    <sheet name="18b. Interim Approval" sheetId="106" r:id="rId38"/>
    <sheet name="Revision" sheetId="56" r:id="rId39"/>
    <sheet name="Blank" sheetId="41" state="hidden"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s>
  <definedNames>
    <definedName name="\0" localSheetId="35">#REF!</definedName>
    <definedName name="\0" localSheetId="7">#REF!</definedName>
    <definedName name="\0" localSheetId="1">#REF!</definedName>
    <definedName name="\0">#REF!</definedName>
    <definedName name="\1" localSheetId="7">#REF!</definedName>
    <definedName name="\1" localSheetId="1">#REF!</definedName>
    <definedName name="\1">#REF!</definedName>
    <definedName name="\2" localSheetId="1">#REF!</definedName>
    <definedName name="\2">#REF!</definedName>
    <definedName name="\a" localSheetId="35">[1]NOV_EV!#REF!</definedName>
    <definedName name="\a" localSheetId="1">[1]NOV_EV!#REF!</definedName>
    <definedName name="\a">[1]NOV_EV!#REF!</definedName>
    <definedName name="\C" localSheetId="1">#REF!</definedName>
    <definedName name="\C">#REF!</definedName>
    <definedName name="\d">#REF!</definedName>
    <definedName name="\e" localSheetId="35">'[2]8.Financial'!#REF!</definedName>
    <definedName name="\e">'[2]8.Financial'!#REF!</definedName>
    <definedName name="\i">#REF!</definedName>
    <definedName name="\l" localSheetId="35">'[3]ATT C _ MAJPGMCF'!#REF!</definedName>
    <definedName name="\l">'[3]ATT C _ MAJPGMCF'!#REF!</definedName>
    <definedName name="\m" localSheetId="35">'[3]ATT C _ MAJPGMCF'!#REF!</definedName>
    <definedName name="\m">'[3]ATT C _ MAJPGMCF'!#REF!</definedName>
    <definedName name="\p">#REF!</definedName>
    <definedName name="\q">#N/A</definedName>
    <definedName name="\R19">#REF!</definedName>
    <definedName name="\S">#REF!</definedName>
    <definedName name="\t" localSheetId="35">'[2]8.Financial'!#REF!</definedName>
    <definedName name="\t">'[2]8.Financial'!#REF!</definedName>
    <definedName name="\U">#REF!</definedName>
    <definedName name="\Z">#REF!</definedName>
    <definedName name="_">#REF!</definedName>
    <definedName name="__________________Division_Overview">#REF!</definedName>
    <definedName name="_0">#REF!</definedName>
    <definedName name="_15_0FUN" localSheetId="35">[4]FFLOW!#REF!</definedName>
    <definedName name="_15_0FUN">[4]FFLOW!#REF!</definedName>
    <definedName name="_18_0FUN" localSheetId="35">[4]FFLOW!#REF!</definedName>
    <definedName name="_18_0FUN">[4]FFLOW!#REF!</definedName>
    <definedName name="_27FUN" localSheetId="35">[4]FFLOW!#REF!</definedName>
    <definedName name="_27FUN">[4]FFLOW!#REF!</definedName>
    <definedName name="_3_0AL" localSheetId="35">[5]COLL!#REF!</definedName>
    <definedName name="_3_0AL">[5]COLL!#REF!</definedName>
    <definedName name="_30FUN" localSheetId="35">[4]FFLOW!#REF!</definedName>
    <definedName name="_30FUN">[4]FFLOW!#REF!</definedName>
    <definedName name="_6AL" localSheetId="35">[5]COLL!#REF!</definedName>
    <definedName name="_6AL">[5]COLL!#REF!</definedName>
    <definedName name="_9Division_Overview" localSheetId="35">#REF!</definedName>
    <definedName name="_9Division_Overview">#REF!</definedName>
    <definedName name="_ALE40">[6]CHARTS!$BM$1:$CB$42</definedName>
    <definedName name="_ALE45">[6]CHARTS!$CC$1:$CR$42</definedName>
    <definedName name="_ALE47">[6]CHARTS!$AG$1:$AV$42</definedName>
    <definedName name="_ALL96">'[7]COLL.XLS'!#REF!</definedName>
    <definedName name="_cum1">'[8]#REF'!$D$11:$D$22</definedName>
    <definedName name="_cum3">'[8]#REF'!$D$11:$D$22</definedName>
    <definedName name="_dfb2">#REF!</definedName>
    <definedName name="_dfb3">#REF!</definedName>
    <definedName name="_Fill" hidden="1">#REF!</definedName>
    <definedName name="_Hlk138836725" localSheetId="35">'17b Welding WPS-PQR Legend'!$A$1</definedName>
    <definedName name="_Key1" localSheetId="35" hidden="1">#REF!</definedName>
    <definedName name="_Key1" hidden="1">#REF!</definedName>
    <definedName name="_NET94">[7]NETCOST.XLS!#REF!</definedName>
    <definedName name="_NET96">[7]NETCOST.XLS!#REF!</definedName>
    <definedName name="_Order1" hidden="1">255</definedName>
    <definedName name="_pn1">#REF!</definedName>
    <definedName name="_QF4">[6]CHARTS!$BM$44:$CB$85</definedName>
    <definedName name="A47_FEE">#REF!</definedName>
    <definedName name="A47_REV">#REF!</definedName>
    <definedName name="AAA">#N/A</definedName>
    <definedName name="ACT_MONTH">[6]CHARTS!$R$155</definedName>
    <definedName name="ACT_THRU">#REF!</definedName>
    <definedName name="Actuals">"Rectangle 9"</definedName>
    <definedName name="ACWP">#REF!</definedName>
    <definedName name="ADDS">[6]CHARTS!$DI$1:$DX$42</definedName>
    <definedName name="ADV_PGMS">[6]CHARTS!$CD$44:$CR$85,[6]CHARTS!$A$44:$P$85,[6]CHARTS!$CS$44:$DH$85,[6]CHARTS!$Q$44:$AF$85,[6]CHARTS!$AG$44:$AV$85,[6]CHARTS!$AW$44:$BL$85</definedName>
    <definedName name="advsys">'[9]94CHTPRG'!#REF!</definedName>
    <definedName name="AECM_FEE" localSheetId="35">#REF!</definedName>
    <definedName name="AECM_FEE">#REF!</definedName>
    <definedName name="AECM_PGMS">[6]CHARTS!$Q$1:$AF$42,[6]CHARTS!$AG$1:$AV$42,[6]CHARTS!$AW$1:$BL$42,[6]CHARTS!$BM$1:$CB$42,[6]CHARTS!$CC$1:$CR$42,[6]CHARTS!$CS$1:$DH$42,[6]CHARTS!$DI$1:$DX$42,[6]CHARTS!$DY$1:$EN$42</definedName>
    <definedName name="AECM_REV">#REF!</definedName>
    <definedName name="AECM_TOT">[6]CHARTS!$Q$1:$AF$42</definedName>
    <definedName name="AEWS">[6]CHARTS!$AW$1:$BL$42</definedName>
    <definedName name="ALE40_45FEE">#REF!</definedName>
    <definedName name="ALE40_45REV">#REF!</definedName>
    <definedName name="All_Invoices">#REF!</definedName>
    <definedName name="ALQ_144A_PRODUCTION">#REF!</definedName>
    <definedName name="APD_FEE">#REF!</definedName>
    <definedName name="APD_REV">#REF!</definedName>
    <definedName name="APD_SUM">[6]CHARTS!$CD$44:$CR$85</definedName>
    <definedName name="asaa">#REF!</definedName>
    <definedName name="ASSETS">#REF!</definedName>
    <definedName name="Aug">[10]GMBackup!$C$1</definedName>
    <definedName name="AUSTIN_TOT">[6]CHARTS!$A$1:$P$42</definedName>
    <definedName name="AVG">[11]Slope!#REF!</definedName>
    <definedName name="BAC" localSheetId="35">#REF!</definedName>
    <definedName name="BAC">#REF!</definedName>
    <definedName name="base_eng" localSheetId="35">#REF!</definedName>
    <definedName name="base_eng">#REF!</definedName>
    <definedName name="base_sr_eng" localSheetId="35">#REF!</definedName>
    <definedName name="base_sr_eng">#REF!</definedName>
    <definedName name="BCWP">#REF!</definedName>
    <definedName name="BCWS">#REF!</definedName>
    <definedName name="BOL">[6]CHARTS!$CS$1:$DH$42</definedName>
    <definedName name="BOL_ADDS">#REF!</definedName>
    <definedName name="BOL_ADDSFEE">#REF!</definedName>
    <definedName name="BOL_ADDSREV">#REF!</definedName>
    <definedName name="Business_Segment">#REF!</definedName>
    <definedName name="CCD">[6]CHARTS!$AG$44:$AV$85</definedName>
    <definedName name="CCOLL94">'[7]COLL.XLS'!#REF!</definedName>
    <definedName name="CCOLL96">'[7]COLL.XLS'!#REF!</definedName>
    <definedName name="cempd">#REF!</definedName>
    <definedName name="Color_Code">#REF!</definedName>
    <definedName name="Commodity_Type">#REF!</definedName>
    <definedName name="Copy">#REF!</definedName>
    <definedName name="CPI">#REF!</definedName>
    <definedName name="cpi_spi">'[12]CSSR Graphical Data'!$B$50:$Q$81</definedName>
    <definedName name="CPILABOR" localSheetId="35">#REF!</definedName>
    <definedName name="CPILABOR">#REF!</definedName>
    <definedName name="CPIMATL" localSheetId="35">#REF!</definedName>
    <definedName name="CPIMATL">#REF!</definedName>
    <definedName name="CS" localSheetId="35">#REF!</definedName>
    <definedName name="CS">#REF!</definedName>
    <definedName name="CSSR">#REF!</definedName>
    <definedName name="cssraug">'[2]#REF'!#REF!</definedName>
    <definedName name="cssrjul">'[2]#REF'!#REF!</definedName>
    <definedName name="cssrmstr" localSheetId="35">#REF!</definedName>
    <definedName name="cssrmstr">#REF!</definedName>
    <definedName name="cssrsep">'[2]#REF'!#REF!</definedName>
    <definedName name="CUM" localSheetId="35">#REF!</definedName>
    <definedName name="CUM">#REF!</definedName>
    <definedName name="Cum_Trend">'[12]CSSR Graphical Data'!$D$4:$U$36</definedName>
    <definedName name="CURRENT" localSheetId="35">#REF!</definedName>
    <definedName name="CURRENT">#REF!</definedName>
    <definedName name="current_cpr">'[13]Current month cpr - source data'!$A$29:$N$43</definedName>
    <definedName name="current_to_prior" localSheetId="20">[14]!current_to_prior</definedName>
    <definedName name="current_to_prior" localSheetId="21">[14]!current_to_prior</definedName>
    <definedName name="current_to_prior" localSheetId="22">[14]!current_to_prior</definedName>
    <definedName name="current_to_prior" localSheetId="24">[14]!current_to_prior</definedName>
    <definedName name="current_to_prior" localSheetId="26">[14]!current_to_prior</definedName>
    <definedName name="current_to_prior" localSheetId="29">[14]!current_to_prior</definedName>
    <definedName name="current_to_prior" localSheetId="30">[14]!current_to_prior</definedName>
    <definedName name="current_to_prior" localSheetId="34">[14]!current_to_prior</definedName>
    <definedName name="current_to_prior" localSheetId="5">[14]!current_to_prior</definedName>
    <definedName name="current_to_prior" localSheetId="6">[14]!current_to_prior</definedName>
    <definedName name="current_to_prior" localSheetId="9">[14]!current_to_prior</definedName>
    <definedName name="current_to_prior">[14]!current_to_prior</definedName>
    <definedName name="CV" localSheetId="35">#REF!</definedName>
    <definedName name="CV">#REF!</definedName>
    <definedName name="DADQ" localSheetId="35">#REF!</definedName>
    <definedName name="DADQ">#REF!</definedName>
    <definedName name="DANIELA" localSheetId="35">#REF!</definedName>
    <definedName name="DANIELA">#REF!</definedName>
    <definedName name="_xlnm.Database">#REF!</definedName>
    <definedName name="delete">[14]!current_to_prior</definedName>
    <definedName name="DELV94" localSheetId="35">'[7]COLL.XLS'!#REF!</definedName>
    <definedName name="DELV94">'[7]COLL.XLS'!#REF!</definedName>
    <definedName name="DELV96" localSheetId="35">'[7]COLL.XLS'!#REF!</definedName>
    <definedName name="DELV96">'[7]COLL.XLS'!#REF!</definedName>
    <definedName name="DETAIL" localSheetId="35">#REF!</definedName>
    <definedName name="DETAIL">#REF!</definedName>
    <definedName name="DH_1" localSheetId="35">#REF!</definedName>
    <definedName name="DH_1">#REF!</definedName>
    <definedName name="DH_2">#REF!</definedName>
    <definedName name="DH_3">#REF!</definedName>
    <definedName name="DH_4">#REF!</definedName>
    <definedName name="DH_5">#REF!</definedName>
    <definedName name="DH_6">#REF!</definedName>
    <definedName name="DH_7">#REF!</definedName>
    <definedName name="div_summary">#REF!</definedName>
    <definedName name="dssdata">'[15]DSS DATA'!$B$1:$J$3302</definedName>
    <definedName name="EAC" localSheetId="35">#REF!</definedName>
    <definedName name="EAC">#REF!</definedName>
    <definedName name="Engineering_System" localSheetId="35">#REF!</definedName>
    <definedName name="Engineering_System">#REF!</definedName>
    <definedName name="EOC_1" localSheetId="35">#REF!</definedName>
    <definedName name="EOC_1">#REF!</definedName>
    <definedName name="EOC_2">#REF!</definedName>
    <definedName name="EOC_3">#REF!</definedName>
    <definedName name="EOC_4">#REF!</definedName>
    <definedName name="EOC_5">#REF!</definedName>
    <definedName name="EOC_6">#REF!</definedName>
    <definedName name="ESM_EDM">'[2]8.Financial'!#REF!</definedName>
    <definedName name="ESM_PT">'[2]8.Financial'!#REF!</definedName>
    <definedName name="Estimate" localSheetId="14">'[16]Estimate Standard Deviation'!$B$2</definedName>
    <definedName name="Estimate">'[17]Estimate Standard Deviation'!$B$2</definedName>
    <definedName name="ETC" localSheetId="35">#REF!</definedName>
    <definedName name="ETC">#REF!</definedName>
    <definedName name="EVMS2">#N/A</definedName>
    <definedName name="FILE" localSheetId="35">#REF!</definedName>
    <definedName name="FILE">#REF!</definedName>
    <definedName name="FORECDET" localSheetId="35">#REF!</definedName>
    <definedName name="FORECDET">#REF!</definedName>
    <definedName name="fred" localSheetId="35">[5]COLL!#REF!</definedName>
    <definedName name="fred">[5]COLL!#REF!</definedName>
    <definedName name="fred2" localSheetId="35">'[9]94CHTPRG'!#REF!</definedName>
    <definedName name="fred2">'[9]94CHTPRG'!#REF!</definedName>
    <definedName name="fred3" localSheetId="35">'[7]COLL.XLS'!#REF!</definedName>
    <definedName name="fred3">'[7]COLL.XLS'!#REF!</definedName>
    <definedName name="fred4" localSheetId="35">'[7]COLL.XLS'!#REF!</definedName>
    <definedName name="fred4">'[7]COLL.XLS'!#REF!</definedName>
    <definedName name="fred5">'[7]COLL.XLS'!#REF!</definedName>
    <definedName name="Friedman1" localSheetId="14">OFFSET([18]Friedman!$K$16,0,0,COUNT([18]Friedman!$K:$K))</definedName>
    <definedName name="Friedman1">OFFSET([19]Friedman!$K$16,0,0,COUNT([19]Friedman!$K$1:$K$65536))</definedName>
    <definedName name="Friedman10" localSheetId="14">OFFSET([18]Friedman!$T$16,0,0,COUNT([18]Friedman!$T:$T))</definedName>
    <definedName name="Friedman10">OFFSET([19]Friedman!$T$16,0,0,COUNT([19]Friedman!$T$1:$T$65536))</definedName>
    <definedName name="Friedman2" localSheetId="14">OFFSET([18]Friedman!$L$16,0,0,COUNT([18]Friedman!$L:$L))</definedName>
    <definedName name="Friedman2">OFFSET([19]Friedman!$L$16,0,0,COUNT([19]Friedman!$L$1:$L$65536))</definedName>
    <definedName name="Friedman3" localSheetId="14">OFFSET([18]Friedman!$M$16,0,0,COUNT([18]Friedman!$M:$M))</definedName>
    <definedName name="Friedman3">OFFSET([19]Friedman!$M$16,0,0,COUNT([19]Friedman!$M$1:$M$65536))</definedName>
    <definedName name="Friedman4" localSheetId="14">OFFSET([18]Friedman!$N$16,0,0,COUNT([18]Friedman!$N:$N))</definedName>
    <definedName name="Friedman4">OFFSET([19]Friedman!$N$16,0,0,COUNT([19]Friedman!$N$1:$N$65536))</definedName>
    <definedName name="Friedman5" localSheetId="14">OFFSET([18]Friedman!$O$16,0,0,COUNT([18]Friedman!$O:$O))</definedName>
    <definedName name="Friedman5">OFFSET([19]Friedman!$O$16,0,0,COUNT([19]Friedman!$O$1:$O$65536))</definedName>
    <definedName name="Friedman6" localSheetId="14">OFFSET([18]Friedman!$P$16,0,0,COUNT([18]Friedman!$P:$P))</definedName>
    <definedName name="Friedman6">OFFSET([19]Friedman!$P$16,0,0,COUNT([19]Friedman!$P$1:$P$65536))</definedName>
    <definedName name="Friedman7" localSheetId="14">OFFSET([18]Friedman!$Q$16,0,0,COUNT([18]Friedman!$Q:$Q))</definedName>
    <definedName name="Friedman7">OFFSET([19]Friedman!$Q$16,0,0,COUNT([19]Friedman!$Q$1:$Q$65536))</definedName>
    <definedName name="Friedman8" localSheetId="14">OFFSET([18]Friedman!$R$16,0,0,COUNT([18]Friedman!$R:$R))</definedName>
    <definedName name="Friedman8">OFFSET([19]Friedman!$R$16,0,0,COUNT([19]Friedman!$R$1:$R$65536))</definedName>
    <definedName name="Friedman9" localSheetId="14">OFFSET([18]Friedman!$S$16,0,0,COUNT([18]Friedman!$S:$S))</definedName>
    <definedName name="Friedman9">OFFSET([19]Friedman!$S$16,0,0,COUNT([19]Friedman!$S$1:$S$65536))</definedName>
    <definedName name="FriedmanNonBlank1" localSheetId="14">OFFSET([18]Friedman!$K$16,0,0,COUNTA([18]Friedman!$K:$K)-1)</definedName>
    <definedName name="FriedmanNonBlank1">OFFSET([19]Friedman!$K$16,0,0,COUNTA([19]Friedman!$K$1:$K$65536)-1)</definedName>
    <definedName name="FriedmanNonBlank10" localSheetId="14">OFFSET([18]Friedman!$T$16,0,0,COUNTA([18]Friedman!$T:$T)-1)</definedName>
    <definedName name="FriedmanNonBlank10">OFFSET([19]Friedman!$T$16,0,0,COUNTA([19]Friedman!$T$1:$T$65536)-1)</definedName>
    <definedName name="FriedmanNonBlank2" localSheetId="14">OFFSET([18]Friedman!$L$16,0,0,COUNTA([18]Friedman!$L:$L)-1)</definedName>
    <definedName name="FriedmanNonBlank2">OFFSET([19]Friedman!$L$16,0,0,COUNTA([19]Friedman!$L$1:$L$65536)-1)</definedName>
    <definedName name="FriedmanNonBlank3" localSheetId="14">OFFSET([18]Friedman!$M$16,0,0,COUNTA([18]Friedman!$M:$M)-2)</definedName>
    <definedName name="FriedmanNonBlank3">OFFSET([19]Friedman!$M$16,0,0,COUNTA([19]Friedman!$M$1:$M$65536)-2)</definedName>
    <definedName name="FriedmanNonBlank4" localSheetId="14">OFFSET([18]Friedman!$N$16,0,0,COUNTA([18]Friedman!$N:$N)-1)</definedName>
    <definedName name="FriedmanNonBlank4">OFFSET([19]Friedman!$N$16,0,0,COUNTA([19]Friedman!$N$1:$N$65536)-1)</definedName>
    <definedName name="FriedmanNonBlank5" localSheetId="14">OFFSET([18]Friedman!$O$16,0,0,COUNTA([18]Friedman!$O:$O)-2)</definedName>
    <definedName name="FriedmanNonBlank5">OFFSET([19]Friedman!$O$16,0,0,COUNTA([19]Friedman!$O$1:$O$65536)-2)</definedName>
    <definedName name="FriedmanNonBlank6" localSheetId="14">OFFSET([18]Friedman!$P$16,0,0,COUNTA([18]Friedman!$P:$P)-1)</definedName>
    <definedName name="FriedmanNonBlank6">OFFSET([19]Friedman!$P$16,0,0,COUNTA([19]Friedman!$P$1:$P$65536)-1)</definedName>
    <definedName name="FriedmanNonBlank7" localSheetId="14">OFFSET([18]Friedman!$Q$16,0,0,COUNTA([18]Friedman!$Q:$Q)-1)</definedName>
    <definedName name="FriedmanNonBlank7">OFFSET([19]Friedman!$Q$16,0,0,COUNTA([19]Friedman!$Q$1:$Q$65536)-1)</definedName>
    <definedName name="FriedmanNonBlank8" localSheetId="14">OFFSET([18]Friedman!$R$16,0,0,COUNTA([18]Friedman!$R:$R)-1)</definedName>
    <definedName name="FriedmanNonBlank8">OFFSET([19]Friedman!$R$16,0,0,COUNTA([19]Friedman!$R$1:$R$65536)-1)</definedName>
    <definedName name="FriedmanNonBlank9" localSheetId="14">OFFSET([18]Friedman!$S$16,0,0,COUNTA([18]Friedman!$S:$S)-1)</definedName>
    <definedName name="FriedmanNonBlank9">OFFSET([19]Friedman!$S$16,0,0,COUNTA([19]Friedman!$S$1:$S$65536)-1)</definedName>
    <definedName name="FUND94" localSheetId="35">[7]FFLOW.XLS!#REF!</definedName>
    <definedName name="FUND94">[7]FFLOW.XLS!#REF!</definedName>
    <definedName name="FUND96" localSheetId="35">[7]FFLOW.XLS!#REF!</definedName>
    <definedName name="FUND96">[7]FFLOW.XLS!#REF!</definedName>
    <definedName name="Funding" localSheetId="35">#REF!</definedName>
    <definedName name="Funding">#REF!</definedName>
    <definedName name="gross_Adm_1" localSheetId="35">#REF!</definedName>
    <definedName name="gross_Adm_1">#REF!</definedName>
    <definedName name="gross_Adm_2" localSheetId="35">#REF!</definedName>
    <definedName name="gross_Adm_2">#REF!</definedName>
    <definedName name="gross_eng">#REF!</definedName>
    <definedName name="gross_Eng1">#REF!</definedName>
    <definedName name="gross_Eng2">#REF!</definedName>
    <definedName name="gross_sr_eng">#REF!</definedName>
    <definedName name="hi" localSheetId="35" hidden="1">{#N/A,#N/A,FALSE,"fy95";#N/A,#N/A,FALSE,"fy96";#N/A,#N/A,FALSE,"ty96";#N/A,#N/A,FALSE,"total";#N/A,#N/A,FALSE,"EAC"}</definedName>
    <definedName name="hi" localSheetId="7" hidden="1">{#N/A,#N/A,FALSE,"fy95";#N/A,#N/A,FALSE,"fy96";#N/A,#N/A,FALSE,"ty96";#N/A,#N/A,FALSE,"total";#N/A,#N/A,FALSE,"EAC"}</definedName>
    <definedName name="hi" localSheetId="11" hidden="1">{#N/A,#N/A,FALSE,"fy95";#N/A,#N/A,FALSE,"fy96";#N/A,#N/A,FALSE,"ty96";#N/A,#N/A,FALSE,"total";#N/A,#N/A,FALSE,"EAC"}</definedName>
    <definedName name="hi" localSheetId="1" hidden="1">{#N/A,#N/A,FALSE,"fy95";#N/A,#N/A,FALSE,"fy96";#N/A,#N/A,FALSE,"ty96";#N/A,#N/A,FALSE,"total";#N/A,#N/A,FALSE,"EAC"}</definedName>
    <definedName name="hi" hidden="1">{#N/A,#N/A,FALSE,"fy95";#N/A,#N/A,FALSE,"fy96";#N/A,#N/A,FALSE,"ty96";#N/A,#N/A,FALSE,"total";#N/A,#N/A,FALSE,"EAC"}</definedName>
    <definedName name="hii" localSheetId="35" hidden="1">{#N/A,#N/A,FALSE,"fy95";#N/A,#N/A,FALSE,"fy96";#N/A,#N/A,FALSE,"ty96";#N/A,#N/A,FALSE,"total";#N/A,#N/A,FALSE,"EAC"}</definedName>
    <definedName name="hii" localSheetId="7" hidden="1">{#N/A,#N/A,FALSE,"fy95";#N/A,#N/A,FALSE,"fy96";#N/A,#N/A,FALSE,"ty96";#N/A,#N/A,FALSE,"total";#N/A,#N/A,FALSE,"EAC"}</definedName>
    <definedName name="hii" localSheetId="11" hidden="1">{#N/A,#N/A,FALSE,"fy95";#N/A,#N/A,FALSE,"fy96";#N/A,#N/A,FALSE,"ty96";#N/A,#N/A,FALSE,"total";#N/A,#N/A,FALSE,"EAC"}</definedName>
    <definedName name="hii" localSheetId="1" hidden="1">{#N/A,#N/A,FALSE,"fy95";#N/A,#N/A,FALSE,"fy96";#N/A,#N/A,FALSE,"ty96";#N/A,#N/A,FALSE,"total";#N/A,#N/A,FALSE,"EAC"}</definedName>
    <definedName name="hii" hidden="1">{#N/A,#N/A,FALSE,"fy95";#N/A,#N/A,FALSE,"fy96";#N/A,#N/A,FALSE,"ty96";#N/A,#N/A,FALSE,"total";#N/A,#N/A,FALSE,"EAC"}</definedName>
    <definedName name="Home" localSheetId="20">#REF!</definedName>
    <definedName name="Home" localSheetId="27">#REF!</definedName>
    <definedName name="Home" localSheetId="14">#REF!</definedName>
    <definedName name="Home" localSheetId="19">#REF!</definedName>
    <definedName name="Home" localSheetId="1">#REF!</definedName>
    <definedName name="Home">#REF!</definedName>
    <definedName name="ISD">[6]CHARTS!$Q$44:$AF$85</definedName>
    <definedName name="ISD_FEE">#REF!</definedName>
    <definedName name="ISD_REV">#REF!</definedName>
    <definedName name="JOBTOTAL">#REF!</definedName>
    <definedName name="joe">#REF!</definedName>
    <definedName name="KruskalWallis1" localSheetId="14">OFFSET([18]KruskalWallis!$K$16,0,0,COUNT([18]KruskalWallis!$K:$K))</definedName>
    <definedName name="KruskalWallis1">OFFSET([19]KruskalWallis!$K$16,0,0,COUNT([19]KruskalWallis!$K$1:$K$65536))</definedName>
    <definedName name="KruskalWallis10" localSheetId="14">OFFSET([18]KruskalWallis!$T$16,0,0,COUNT([18]KruskalWallis!$T:$T))</definedName>
    <definedName name="KruskalWallis10">OFFSET([19]KruskalWallis!$T$16,0,0,COUNT([19]KruskalWallis!$T$1:$T$65536))</definedName>
    <definedName name="KruskalWallis2" localSheetId="14">OFFSET([18]KruskalWallis!$L$16,0,0,COUNT([18]KruskalWallis!$L:$L))</definedName>
    <definedName name="KruskalWallis2">OFFSET([19]KruskalWallis!$L$16,0,0,COUNT([19]KruskalWallis!$L$1:$L$65536))</definedName>
    <definedName name="KruskalWallis3" localSheetId="14">OFFSET([18]KruskalWallis!$M$16,0,0,COUNT([18]KruskalWallis!$M:$M))</definedName>
    <definedName name="KruskalWallis3">OFFSET([19]KruskalWallis!$M$16,0,0,COUNT([19]KruskalWallis!$M$1:$M$65536))</definedName>
    <definedName name="KruskalWallis4" localSheetId="14">OFFSET([18]KruskalWallis!$N$16,0,0,COUNT([18]KruskalWallis!$N:$N))</definedName>
    <definedName name="KruskalWallis4">OFFSET([19]KruskalWallis!$N$16,0,0,COUNT([19]KruskalWallis!$N$1:$N$65536))</definedName>
    <definedName name="KruskalWallis5" localSheetId="14">OFFSET([18]KruskalWallis!$O$16,0,0,COUNT([18]KruskalWallis!$O:$O))</definedName>
    <definedName name="KruskalWallis5">OFFSET([19]KruskalWallis!$O$16,0,0,COUNT([19]KruskalWallis!$O$1:$O$65536))</definedName>
    <definedName name="KruskalWallis6" localSheetId="14">OFFSET([18]KruskalWallis!$P$16,0,0,COUNT([18]KruskalWallis!$P:$P))</definedName>
    <definedName name="KruskalWallis6">OFFSET([19]KruskalWallis!$P$16,0,0,COUNT([19]KruskalWallis!$P$1:$P$65536))</definedName>
    <definedName name="KruskalWallis7" localSheetId="14">OFFSET([18]KruskalWallis!$Q$16,0,0,COUNT([18]KruskalWallis!$Q:$Q))</definedName>
    <definedName name="KruskalWallis7">OFFSET([19]KruskalWallis!$Q$16,0,0,COUNT([19]KruskalWallis!$Q$1:$Q$65536))</definedName>
    <definedName name="KruskalWallis8" localSheetId="14">OFFSET([18]KruskalWallis!$R$16,0,0,COUNT([18]KruskalWallis!$R:$R))</definedName>
    <definedName name="KruskalWallis8">OFFSET([19]KruskalWallis!$R$16,0,0,COUNT([19]KruskalWallis!$R$1:$R$65536))</definedName>
    <definedName name="KruskalWallis9" localSheetId="14">OFFSET([18]KruskalWallis!$S$16,0,0,COUNT([18]KruskalWallis!$S:$S))</definedName>
    <definedName name="KruskalWallis9">OFFSET([19]KruskalWallis!$S$16,0,0,COUNT([19]KruskalWallis!$S$1:$S$65536))</definedName>
    <definedName name="KruskalWallisNonBlank1" localSheetId="14">OFFSET([18]KruskalWallis!$K$16,0,0,COUNTA([18]KruskalWallis!$K:$K)-1)</definedName>
    <definedName name="KruskalWallisNonBlank1">OFFSET([19]KruskalWallis!$K$16,0,0,COUNTA([19]KruskalWallis!$K$1:$K$65536)-1)</definedName>
    <definedName name="KruskalWallisNonBlank10" localSheetId="14">OFFSET([18]KruskalWallis!$T$16,0,0,COUNTA([18]KruskalWallis!$T:$T)-1)</definedName>
    <definedName name="KruskalWallisNonBlank10">OFFSET([19]KruskalWallis!$T$16,0,0,COUNTA([19]KruskalWallis!$T$1:$T$65536)-1)</definedName>
    <definedName name="KruskalWallisNonBlank2" localSheetId="14">OFFSET([18]KruskalWallis!$L$16,0,0,COUNTA([18]KruskalWallis!$L:$L)-1)</definedName>
    <definedName name="KruskalWallisNonBlank2">OFFSET([19]KruskalWallis!$L$16,0,0,COUNTA([19]KruskalWallis!$L$1:$L$65536)-1)</definedName>
    <definedName name="KruskalWallisNonBlank3" localSheetId="14">OFFSET([18]KruskalWallis!$M$16,0,0,COUNTA([18]KruskalWallis!$M:$M)-2)</definedName>
    <definedName name="KruskalWallisNonBlank3">OFFSET([19]KruskalWallis!$M$16,0,0,COUNTA([19]KruskalWallis!$M$1:$M$65536)-2)</definedName>
    <definedName name="KruskalWallisNonBlank4" localSheetId="14">OFFSET([18]KruskalWallis!$N$16,0,0,COUNTA([18]KruskalWallis!$N:$N)-1)</definedName>
    <definedName name="KruskalWallisNonBlank4">OFFSET([19]KruskalWallis!$N$16,0,0,COUNTA([19]KruskalWallis!$N$1:$N$65536)-1)</definedName>
    <definedName name="KruskalWallisNonBlank5" localSheetId="14">OFFSET([18]KruskalWallis!$O$16,0,0,COUNTA([18]KruskalWallis!$O:$O)-2)</definedName>
    <definedName name="KruskalWallisNonBlank5">OFFSET([19]KruskalWallis!$O$16,0,0,COUNTA([19]KruskalWallis!$O$1:$O$65536)-2)</definedName>
    <definedName name="KruskalWallisNonBlank6" localSheetId="14">OFFSET([18]KruskalWallis!$P$16,0,0,COUNTA([18]KruskalWallis!$P:$P)-1)</definedName>
    <definedName name="KruskalWallisNonBlank6">OFFSET([19]KruskalWallis!$P$16,0,0,COUNTA([19]KruskalWallis!$P$1:$P$65536)-1)</definedName>
    <definedName name="KruskalWallisNonBlank7" localSheetId="14">OFFSET([18]KruskalWallis!$Q$16,0,0,COUNTA([18]KruskalWallis!$Q:$Q)-1)</definedName>
    <definedName name="KruskalWallisNonBlank7">OFFSET([19]KruskalWallis!$Q$16,0,0,COUNTA([19]KruskalWallis!$Q$1:$Q$65536)-1)</definedName>
    <definedName name="KruskalWallisNonBlank8" localSheetId="14">OFFSET([18]KruskalWallis!$R$16,0,0,COUNTA([18]KruskalWallis!$R:$R)-1)</definedName>
    <definedName name="KruskalWallisNonBlank8">OFFSET([19]KruskalWallis!$R$16,0,0,COUNTA([19]KruskalWallis!$R$1:$R$65536)-1)</definedName>
    <definedName name="KruskalWallisNonBlank9" localSheetId="14">OFFSET([18]KruskalWallis!$S$16,0,0,COUNTA([18]KruskalWallis!$S:$S)-1)</definedName>
    <definedName name="KruskalWallisNonBlank9">OFFSET([19]KruskalWallis!$S$16,0,0,COUNTA([19]KruskalWallis!$S$1:$S$65536)-1)</definedName>
    <definedName name="LCLr" localSheetId="20">OFFSET(#REF!,0,0,,COUNT(#REF!))</definedName>
    <definedName name="LCLr" localSheetId="27">OFFSET(#REF!,0,0,,COUNT(#REF!))</definedName>
    <definedName name="LCLr" localSheetId="14">OFFSET(#REF!,0,0,,COUNT(#REF!))</definedName>
    <definedName name="LCLr" localSheetId="19">OFFSET(#REF!,0,0,,COUNT(#REF!))</definedName>
    <definedName name="LCLr">OFFSET(#REF!,0,0,,COUNT(#REF!))</definedName>
    <definedName name="LCLx" localSheetId="20">OFFSET(#REF!,0,0,,COUNT(#REF!))</definedName>
    <definedName name="LCLx" localSheetId="27">OFFSET(#REF!,0,0,,COUNT(#REF!))</definedName>
    <definedName name="LCLx" localSheetId="14">OFFSET(#REF!,0,0,,COUNT(#REF!))</definedName>
    <definedName name="LCLx" localSheetId="19">OFFSET(#REF!,0,0,,COUNT(#REF!))</definedName>
    <definedName name="LCLx">OFFSET(#REF!,0,0,,COUNT(#REF!))</definedName>
    <definedName name="LRE">#REF!</definedName>
    <definedName name="LSL" localSheetId="14">OFFSET('[16]Behind the scenes'!$E$89,'[16]Behind the scenes'!$L$88,0,'[16]Behind the scenes'!$L$90)</definedName>
    <definedName name="LSL">OFFSET('[17]Behind the scenes'!$E$89,'[17]Behind the scenes'!$L$88,0,'[17]Behind the scenes'!$L$90)</definedName>
    <definedName name="MACROS" localSheetId="35">#REF!</definedName>
    <definedName name="MACROS">#REF!</definedName>
    <definedName name="MannWhitney1" localSheetId="14">OFFSET([18]MannWhitney!$K$16,0,0,COUNT([18]MannWhitney!$K:$K))</definedName>
    <definedName name="MannWhitney1">OFFSET([19]MannWhitney!$K$16,0,0,COUNT([19]MannWhitney!$K$1:$K$65536))</definedName>
    <definedName name="MannWhitney2" localSheetId="14">OFFSET([18]MannWhitney!$L$16,0,0,COUNT([18]MannWhitney!$L:$L))</definedName>
    <definedName name="MannWhitney2">OFFSET([19]MannWhitney!$L$16,0,0,COUNT([19]MannWhitney!$L$1:$L$65536))</definedName>
    <definedName name="MannWhitneyNonBlank1" localSheetId="14">OFFSET([18]MannWhitney!$K$16,0,0,COUNTA([18]MannWhitney!$K:$K)-1)</definedName>
    <definedName name="MannWhitneyNonBlank1">OFFSET([19]MannWhitney!$K$16,0,0,COUNTA([19]MannWhitney!$K$1:$K$65536)-1)</definedName>
    <definedName name="MannWhitneyNonBlank2" localSheetId="14">OFFSET([18]MannWhitney!$L$16,0,0,COUNTA([18]MannWhitney!$L:$L)-1)</definedName>
    <definedName name="MannWhitneyNonBlank2">OFFSET([19]MannWhitney!$L$16,0,0,COUNTA([19]MannWhitney!$L$1:$L$65536)-1)</definedName>
    <definedName name="MC_CALC">[6]CHARTS!$AY$148</definedName>
    <definedName name="MEAS_1">#REF!</definedName>
    <definedName name="MEAS_2">#REF!</definedName>
    <definedName name="MEAS_3">#REF!</definedName>
    <definedName name="MENU">#REF!</definedName>
    <definedName name="MENU_1">#REF!</definedName>
    <definedName name="MENU_2">#REF!</definedName>
    <definedName name="MENU_3">#REF!</definedName>
    <definedName name="Milestone_Marker" localSheetId="37">#REF!</definedName>
    <definedName name="Milestone_Marker" localSheetId="14">#REF!</definedName>
    <definedName name="Milestone_Marker">#REF!</definedName>
    <definedName name="MINE_FEE">#REF!</definedName>
    <definedName name="MINE_REV">#REF!</definedName>
    <definedName name="MISC">[6]CHARTS!$DY$1:$EN$42</definedName>
    <definedName name="miss">'[9]94CHTPRG'!#REF!</definedName>
    <definedName name="missile">'[9]94CHTPRG'!#REF!</definedName>
    <definedName name="month" localSheetId="35">#REF!</definedName>
    <definedName name="month">#REF!</definedName>
    <definedName name="n">'[9]94CHTPRG'!#REF!</definedName>
    <definedName name="NAV">[6]CHARTS!$CS$44:$DH$85</definedName>
    <definedName name="NCO_MNTH">'[10]Variance Analysis'!$A$1:$M$49</definedName>
    <definedName name="NCO_QTR">'[10]Variance Analysis'!#REF!</definedName>
    <definedName name="NEW_BUS">[6]CHARTS!$AW$44:$BL$85</definedName>
    <definedName name="NEWBUSINESS">#REF!</definedName>
    <definedName name="Normal" localSheetId="14">OFFSET('[16]Behind the scenes'!$B$89,'[16]Behind the scenes'!$L$88,0,'[16]Behind the scenes'!$L$90)</definedName>
    <definedName name="Normal">OFFSET('[17]Behind the scenes'!$B$89,'[17]Behind the scenes'!$L$88,0,'[17]Behind the scenes'!$L$90)</definedName>
    <definedName name="OBJ">#N/A</definedName>
    <definedName name="OBJECTIVES" localSheetId="35">#REF!</definedName>
    <definedName name="OBJECTIVES">#REF!</definedName>
    <definedName name="oh">#REF!</definedName>
    <definedName name="OLD">[10]RevBackup!$C$2</definedName>
    <definedName name="OneSampSignData" localSheetId="14">OFFSET([18]OneSampleSignTest!$K$16,0,0,COUNT([18]OneSampleSignTest!$K:$K))</definedName>
    <definedName name="OneSampSignData">OFFSET([19]OneSampleSignTest!$K$16,0,0,COUNT([19]OneSampleSignTest!$K$1:$K$65536))</definedName>
    <definedName name="OneSampSignDataNonBlank" localSheetId="14">OFFSET([18]OneSampleSignTest!$K$16,0,0,COUNTA([18]OneSampleSignTest!$K:$K)-1)</definedName>
    <definedName name="OneSampSignDataNonBlank">OFFSET([19]OneSampleSignTest!$K$16,0,0,COUNTA([19]OneSampleSignTest!$K$1:$K$65536)-1)</definedName>
    <definedName name="OneSampWilcoxon" localSheetId="14">OFFSET([18]OneSampleWilcoxon!$K$16,0,0,COUNT([18]OneSampleWilcoxon!$K:$K))</definedName>
    <definedName name="OneSampWilcoxon">OFFSET([19]OneSampleWilcoxon!$K$16,0,0,COUNT([19]OneSampleWilcoxon!$K$1:$K$65536))</definedName>
    <definedName name="OneSampWilcoxonNonBlank" localSheetId="14">OFFSET([18]OneSampleWilcoxon!$K$16,0,0,COUNTA([18]OneSampleWilcoxon!$K:$K)-1)</definedName>
    <definedName name="OneSampWilcoxonNonBlank">OFFSET([19]OneSampleWilcoxon!$K$16,0,0,COUNTA([19]OneSampleWilcoxon!$K$1:$K$65536)-1)</definedName>
    <definedName name="overhead" localSheetId="1">#REF!</definedName>
    <definedName name="overhead">#REF!</definedName>
    <definedName name="PairedSignData1" localSheetId="14">OFFSET([18]PairedSamplesSignTest!$K$16,0,0,COUNT([18]PairedSamplesSignTest!$K:$K))</definedName>
    <definedName name="PairedSignData1">OFFSET([19]PairedSamplesSignTest!$K$16,0,0,COUNT([19]PairedSamplesSignTest!$K$1:$K$65536))</definedName>
    <definedName name="PairedSignData2" localSheetId="14">OFFSET([18]PairedSamplesSignTest!$L$16,0,0,COUNT([18]PairedSamplesSignTest!$L:$L))</definedName>
    <definedName name="PairedSignData2">OFFSET([19]PairedSamplesSignTest!$L$16,0,0,COUNT([19]PairedSamplesSignTest!$L$1:$L$65536))</definedName>
    <definedName name="PairedSignDataNonBlank1" localSheetId="14">OFFSET([18]PairedSamplesSignTest!$K$16,0,0,COUNTA([18]PairedSamplesSignTest!$K:$K)-1)</definedName>
    <definedName name="PairedSignDataNonBlank1">OFFSET([19]PairedSamplesSignTest!$K$16,0,0,COUNTA([19]PairedSamplesSignTest!$K$1:$K$65536)-1)</definedName>
    <definedName name="PairedSignDataNonBlank2" localSheetId="14">OFFSET([18]PairedSamplesSignTest!$L$16,0,0,COUNTA([18]PairedSamplesSignTest!$L:$L)-1)</definedName>
    <definedName name="PairedSignDataNonBlank2">OFFSET([19]PairedSamplesSignTest!$L$16,0,0,COUNTA([19]PairedSamplesSignTest!$L$1:$L$65536)-1)</definedName>
    <definedName name="PairedWilcoxon1" localSheetId="14">OFFSET([18]PairedSamplesWilcoxon!$K$16,0,0,COUNT([18]PairedSamplesWilcoxon!$K:$K))</definedName>
    <definedName name="PairedWilcoxon1">OFFSET([19]PairedSamplesWilcoxon!$K$16,0,0,COUNT([19]PairedSamplesWilcoxon!$K$1:$K$65536))</definedName>
    <definedName name="PairedWilcoxon2" localSheetId="14">OFFSET([18]PairedSamplesWilcoxon!$L$16,0,0,COUNT([18]PairedSamplesWilcoxon!$L:$L))</definedName>
    <definedName name="PairedWilcoxon2">OFFSET([19]PairedSamplesWilcoxon!$L$16,0,0,COUNT([19]PairedSamplesWilcoxon!$L$1:$L$65536))</definedName>
    <definedName name="PairedWilcoxonNonBlank1" localSheetId="14">OFFSET([18]PairedSamplesWilcoxon!$K$16,0,0,COUNTA([18]PairedSamplesWilcoxon!$K:$K)-1)</definedName>
    <definedName name="PairedWilcoxonNonBlank1">OFFSET([19]PairedSamplesWilcoxon!$K$16,0,0,COUNTA([19]PairedSamplesWilcoxon!$K$1:$K$65536)-1)</definedName>
    <definedName name="PairedWilcoxonNonBlank2" localSheetId="14">OFFSET([18]PairedSamplesWilcoxon!$L$16,0,0,COUNTA([18]PairedSamplesWilcoxon!$L:$L)-1)</definedName>
    <definedName name="PairedWilcoxonNonBlank2">OFFSET([19]PairedSamplesWilcoxon!$L$16,0,0,COUNTA([19]PairedSamplesWilcoxon!$L$1:$L$65536)-1)</definedName>
    <definedName name="PAUL" localSheetId="1">#REF!</definedName>
    <definedName name="PAUL">#REF!</definedName>
    <definedName name="PC_SunMtl" localSheetId="1">[20]SUMMARY!#REF!</definedName>
    <definedName name="PC_SunMtl">[20]SUMMARY!#REF!</definedName>
    <definedName name="PC_SunPlt" localSheetId="1">[20]SUMMARY!#REF!</definedName>
    <definedName name="PC_SunPlt">[20]SUMMARY!#REF!</definedName>
    <definedName name="PF" localSheetId="1">OFFSET(#REF!,0,0,,COUNT(#REF!))</definedName>
    <definedName name="PF">OFFSET(#REF!,0,0,,COUNT(#REF!))</definedName>
    <definedName name="PFMEA">OFFSET(#REF!,0,0,,COUNT(#REF!))</definedName>
    <definedName name="PFS">#REF!</definedName>
    <definedName name="PITD">#REF!</definedName>
    <definedName name="PL">#REF!</definedName>
    <definedName name="pn">#REF!</definedName>
    <definedName name="PREV_ACWP">#REF!</definedName>
    <definedName name="PREV_BCWP">#REF!</definedName>
    <definedName name="PREV_BCWS">#REF!</definedName>
    <definedName name="print">#REF!</definedName>
    <definedName name="PRINT_AECM">#REF!,#REF!,#REF!,#REF!,#REF!,#REF!,#REF!,#REF!</definedName>
    <definedName name="_xlnm.Print_Area" localSheetId="2">'0a. PPAP Cover Sheet'!$A$1:$J$32</definedName>
    <definedName name="_xlnm.Print_Area" localSheetId="3">'0b. Table of Contents'!$A$1:$AR$36</definedName>
    <definedName name="_xlnm.Print_Area" localSheetId="4">'1. Design Record'!$A$1:$M$32</definedName>
    <definedName name="_xlnm.Print_Area" localSheetId="20">'10a Material-Perf Test Results'!$A$1:$S$47</definedName>
    <definedName name="_xlnm.Print_Area" localSheetId="21">'10a. Materials Testing'!$A$1:$AU$75</definedName>
    <definedName name="_xlnm.Print_Area" localSheetId="23">'10b. FAT Report'!$A$1:$AU$75</definedName>
    <definedName name="_xlnm.Print_Area" localSheetId="22">'10b. Performance Testing'!$A$1:$AU$75</definedName>
    <definedName name="_xlnm.Print_Area" localSheetId="25">'11. IPS - .000 TP'!$A$2:$M$114</definedName>
    <definedName name="_xlnm.Print_Area" localSheetId="24">'11. IPS - .5455'!$A$2:$M$114</definedName>
    <definedName name="_xlnm.Print_Area" localSheetId="26">'12. Qualified Lab Doc - NA'!$A$1:$L$16</definedName>
    <definedName name="_xlnm.Print_Area" localSheetId="27">'13a Appearance Approval'!$A$1:$V$48</definedName>
    <definedName name="_xlnm.Print_Area" localSheetId="29">'13b. Appearance Approval - NA'!$A$1:$L$53</definedName>
    <definedName name="_xlnm.Print_Area" localSheetId="30">'14a. Sample Parts'!$A$1:$L$52</definedName>
    <definedName name="_xlnm.Print_Area" localSheetId="32">'15. Master Sample Photo'!$A$1:$L$48</definedName>
    <definedName name="_xlnm.Print_Area" localSheetId="33">'16. Checking Aids'!$A$1:$L$47</definedName>
    <definedName name="_xlnm.Print_Area" localSheetId="34">'17. Records of Compliance - NA'!$A$1:$L$53</definedName>
    <definedName name="_xlnm.Print_Area" localSheetId="36">'18a. PSW'!$A$1:$AP$66</definedName>
    <definedName name="_xlnm.Print_Area" localSheetId="37">'18b. Interim Approval'!$A$1:$AP$56</definedName>
    <definedName name="_xlnm.Print_Area" localSheetId="5">'2. Engineering Change Doc - NA'!$A$1:$L$53</definedName>
    <definedName name="_xlnm.Print_Area" localSheetId="6">'3. Engineering Approval - NA'!$A$1:$L$53</definedName>
    <definedName name="_xlnm.Print_Area" localSheetId="7">'4a. DFMEA'!$A$1:$S$38</definedName>
    <definedName name="_xlnm.Print_Area" localSheetId="9">'4b. DFMEA - NA'!$A$1:$L$53</definedName>
    <definedName name="_xlnm.Print_Area" localSheetId="10">'5. Process Flow Diagram'!$A$1:$N$50</definedName>
    <definedName name="_xlnm.Print_Area" localSheetId="11">'6a. PFMEA'!$A$1:$R$38</definedName>
    <definedName name="_xlnm.Print_Area" localSheetId="12">'6b PFMEA Ratings'!$A$1:$AE$11</definedName>
    <definedName name="_xlnm.Print_Area" localSheetId="13">'7. CPLAN'!$A$1:$M$38</definedName>
    <definedName name="_xlnm.Print_Area" localSheetId="14">'8a. GR&amp;R'!$A$1:$Z$61</definedName>
    <definedName name="_xlnm.Print_Area" localSheetId="15">'8b. GR&amp;R Requirements'!$A$1:$AO$5</definedName>
    <definedName name="_xlnm.Print_Area" localSheetId="16">'8c. ANOVA GR&amp;R'!$A$1:$AA$60</definedName>
    <definedName name="_xlnm.Print_Area" localSheetId="17">'8d. GR&amp;R Att Agr'!$A$1:$M$108</definedName>
    <definedName name="_xlnm.Print_Area" localSheetId="18">'9a Dimensional Test Results'!$A$1:$P$92</definedName>
    <definedName name="_xlnm.Print_Area" localSheetId="19">'9b Dim. Test Results - Welds'!$A$2:$S$47</definedName>
    <definedName name="_xlnm.Print_Area" localSheetId="39">Blank!$A$1:$K$11</definedName>
    <definedName name="_xlnm.Print_Area" localSheetId="0">Information!$A$1:$E$38</definedName>
    <definedName name="_xlnm.Print_Area" localSheetId="38">Revision!$A$1:$K$10</definedName>
    <definedName name="_xlnm.Print_Area" localSheetId="1">'Submission Requirements'!$A$1:$AR$57</definedName>
    <definedName name="_xlnm.Print_Area">#N/A</definedName>
    <definedName name="Print_Area_MI" localSheetId="14">#REF!</definedName>
    <definedName name="Print_Area_MI" localSheetId="1">#REF!</definedName>
    <definedName name="Print_Area_MI">#REF!</definedName>
    <definedName name="PRINT_NOW">[6]CHARTS!$A$1:$P$42,[6]CHARTS!$Q$1:$AF$42,[6]CHARTS!$AG$1:$AV$42,[6]CHARTS!$AW$1:$BL$42,[6]CHARTS!$BM$1:$CB$42,[6]CHARTS!$CC$1:$CR$42,[6]CHARTS!$CS$1:$DH$42,[6]CHARTS!$DI$1:$DX$42,[6]CHARTS!$DY$1:$EN$42,[6]CHARTS!$CC$44:$CR$85,[6]CHARTS!$A$44:$P$85,[6]CHARTS!$Q$44:$AF$85,[6]CHARTS!$AG$44:$AV$85,[6]CHARTS!$AW$44:$BL$85,[6]CHARTS!$BM$44:$CB$85</definedName>
    <definedName name="_xlnm.Print_Titles" localSheetId="20">'10a Material-Perf Test Results'!$1:$9</definedName>
    <definedName name="_xlnm.Print_Titles" localSheetId="19">'9b Dim. Test Results - Welds'!$2:$9</definedName>
    <definedName name="_xlnm.Print_Titles">#N/A</definedName>
    <definedName name="PRINT_TITLES_MI" localSheetId="35">#REF!</definedName>
    <definedName name="PRINT_TITLES_MI" localSheetId="1">#REF!</definedName>
    <definedName name="PRINT_TITLES_MI">#REF!</definedName>
    <definedName name="PRINTALL" localSheetId="35">#REF!,#REF!,#REF!,#REF!,#REF!,#REF!,#REF!,#REF!,#REF!,#REF!</definedName>
    <definedName name="PRINTALL" localSheetId="1">#REF!,#REF!,#REF!,#REF!,#REF!,#REF!,#REF!,#REF!,#REF!,#REF!</definedName>
    <definedName name="PRINTALL">#REF!,#REF!,#REF!,#REF!,#REF!,#REF!,#REF!,#REF!,#REF!,#REF!</definedName>
    <definedName name="printing">#REF!</definedName>
    <definedName name="Probability_Level">#REF!</definedName>
    <definedName name="PROG94">'[7]COLL.XLS'!#REF!</definedName>
    <definedName name="PROG96">'[7]COLL.XLS'!#REF!</definedName>
    <definedName name="Program">#REF!</definedName>
    <definedName name="Program_Graph">'[21]Whole Program'!$B$5:$AA$33</definedName>
    <definedName name="Project_Start" localSheetId="35">#REF!</definedName>
    <definedName name="Project_Start" localSheetId="37">#REF!</definedName>
    <definedName name="Project_Start" localSheetId="14">#REF!</definedName>
    <definedName name="Project_Start" localSheetId="1">#REF!</definedName>
    <definedName name="Project_Start">#REF!</definedName>
    <definedName name="PTP" localSheetId="1">#REF!</definedName>
    <definedName name="PTP">#REF!</definedName>
    <definedName name="qty">#REF!</definedName>
    <definedName name="Range" localSheetId="2">OFFSET(#REF!,0,0,,COUNT(#REF!))</definedName>
    <definedName name="Range" localSheetId="20">OFFSET(#REF!,0,0,,COUNT(#REF!))</definedName>
    <definedName name="Range" localSheetId="27">OFFSET(#REF!,0,0,,COUNT(#REF!))</definedName>
    <definedName name="Range" localSheetId="14">OFFSET(#REF!,0,0,,COUNT(#REF!))</definedName>
    <definedName name="Range" localSheetId="19">OFFSET(#REF!,0,0,,COUNT(#REF!))</definedName>
    <definedName name="range">#REF!</definedName>
    <definedName name="Rbar" localSheetId="20">OFFSET(#REF!,0,0,,COUNT(#REF!))</definedName>
    <definedName name="Rbar" localSheetId="27">OFFSET(#REF!,0,0,,COUNT(#REF!))</definedName>
    <definedName name="Rbar" localSheetId="14">OFFSET(#REF!,0,0,,COUNT(#REF!))</definedName>
    <definedName name="Rbar" localSheetId="19">OFFSET(#REF!,0,0,,COUNT(#REF!))</definedName>
    <definedName name="Rbar">OFFSET(#REF!,0,0,,COUNT(#REF!))</definedName>
    <definedName name="Reconcil">'[8]#REF'!#REF!</definedName>
    <definedName name="REPORT">#REF!</definedName>
    <definedName name="RGR">#REF!</definedName>
    <definedName name="RICK1098">#REF!</definedName>
    <definedName name="risks1">'[8]#REF'!#REF!</definedName>
    <definedName name="RPNlimit" localSheetId="20">#REF!</definedName>
    <definedName name="RPNlimit" localSheetId="27">#REF!</definedName>
    <definedName name="RPNlimit" localSheetId="14">#REF!</definedName>
    <definedName name="RPNlimit" localSheetId="19">#REF!</definedName>
    <definedName name="RPNlimit" localSheetId="1">#REF!</definedName>
    <definedName name="RPNlimit">#REF!</definedName>
    <definedName name="S_UPS">#N/A</definedName>
    <definedName name="Sanders">'[21]Whole Program'!$AI$1:$BT$36</definedName>
    <definedName name="sas" localSheetId="35">#REF!</definedName>
    <definedName name="sas" localSheetId="1">#REF!</definedName>
    <definedName name="sas">#REF!</definedName>
    <definedName name="Scrolling_Increment" localSheetId="37">#REF!</definedName>
    <definedName name="Scrolling_Increment" localSheetId="14">#REF!</definedName>
    <definedName name="Scrolling_Increment" localSheetId="1">#REF!</definedName>
    <definedName name="Scrolling_Increment">#REF!</definedName>
    <definedName name="SDD_EAC_HISTORY">#REF!</definedName>
    <definedName name="sdf">#REF!</definedName>
    <definedName name="Seed">#REF!</definedName>
    <definedName name="Sigma" localSheetId="14">OFFSET('[16]Behind the scenes'!$H$89,'[16]Behind the scenes'!$L$88,0,'[16]Behind the scenes'!$L$90)</definedName>
    <definedName name="Sigma">OFFSET('[17]Behind the scenes'!$H$89,'[17]Behind the scenes'!$L$88,0,'[17]Behind the scenes'!$L$90)</definedName>
    <definedName name="SMS">[6]CHARTS!$A$44:$P$85</definedName>
    <definedName name="SP">#REF!</definedName>
    <definedName name="SPI">#REF!</definedName>
    <definedName name="SQ">#REF!</definedName>
    <definedName name="staff2">'[9]94CHTPRG'!#REF!</definedName>
    <definedName name="SUMMARY">'[2]8.Financial'!#REF!</definedName>
    <definedName name="SV">#REF!</definedName>
    <definedName name="t">'[22]Estimate Standard Deviation'!$B$2</definedName>
    <definedName name="temp" localSheetId="35">#REF!</definedName>
    <definedName name="temp" localSheetId="1">#REF!</definedName>
    <definedName name="temp">#REF!</definedName>
    <definedName name="TEST" localSheetId="1">#REF!</definedName>
    <definedName name="TEST">#REF!</definedName>
    <definedName name="TEXT" localSheetId="1">#REF!</definedName>
    <definedName name="TEXT">#REF!</definedName>
    <definedName name="THIS_MO">'[8]#REF'!$C$11:$C$22</definedName>
    <definedName name="thou">'[13]source Data'!$C$4</definedName>
    <definedName name="TOP" localSheetId="35">#REF!</definedName>
    <definedName name="TOP" localSheetId="1">#REF!</definedName>
    <definedName name="TOP">#REF!</definedName>
    <definedName name="UCLr" localSheetId="20">OFFSET(#REF!,0,0,,COUNT(#REF!))</definedName>
    <definedName name="UCLr" localSheetId="27">OFFSET(#REF!,0,0,,COUNT(#REF!))</definedName>
    <definedName name="UCLr" localSheetId="14">OFFSET(#REF!,0,0,,COUNT(#REF!))</definedName>
    <definedName name="UCLr" localSheetId="19">OFFSET(#REF!,0,0,,COUNT(#REF!))</definedName>
    <definedName name="UCLr">OFFSET(#REF!,0,0,,COUNT(#REF!))</definedName>
    <definedName name="UCLx" localSheetId="20">OFFSET(#REF!,0,0,,COUNT(#REF!))</definedName>
    <definedName name="UCLx" localSheetId="27">OFFSET(#REF!,0,0,,COUNT(#REF!))</definedName>
    <definedName name="UCLx" localSheetId="14">OFFSET(#REF!,0,0,,COUNT(#REF!))</definedName>
    <definedName name="UCLx" localSheetId="19">OFFSET(#REF!,0,0,,COUNT(#REF!))</definedName>
    <definedName name="UCLx">OFFSET(#REF!,0,0,,COUNT(#REF!))</definedName>
    <definedName name="UNIT1">[11]Slope!#REF!</definedName>
    <definedName name="UNIT2">[11]Slope!#REF!</definedName>
    <definedName name="Update" localSheetId="20">[23]!Update</definedName>
    <definedName name="Update" localSheetId="21">[23]!Update</definedName>
    <definedName name="Update" localSheetId="22">[23]!Update</definedName>
    <definedName name="Update" localSheetId="24">[23]!Update</definedName>
    <definedName name="Update" localSheetId="26">[23]!Update</definedName>
    <definedName name="Update" localSheetId="29">[23]!Update</definedName>
    <definedName name="Update" localSheetId="30">[23]!Update</definedName>
    <definedName name="Update" localSheetId="34">[23]!Update</definedName>
    <definedName name="Update" localSheetId="5">[23]!Update</definedName>
    <definedName name="Update" localSheetId="6">[23]!Update</definedName>
    <definedName name="Update" localSheetId="9">[23]!Update</definedName>
    <definedName name="Update">[23]!Update</definedName>
    <definedName name="USL" localSheetId="14">OFFSET('[16]Behind the scenes'!$F$89,'[16]Behind the scenes'!$L$88,0,'[16]Behind the scenes'!$L$90)</definedName>
    <definedName name="USL">OFFSET('[17]Behind the scenes'!$F$89,'[17]Behind the scenes'!$L$88,0,'[17]Behind the scenes'!$L$90)</definedName>
    <definedName name="utica" localSheetId="35">'[9]94CHTPRG'!#REF!</definedName>
    <definedName name="utica">'[9]94CHTPRG'!#REF!</definedName>
    <definedName name="WKSHT2" localSheetId="35">#REF!</definedName>
    <definedName name="WKSHT2">#REF!</definedName>
    <definedName name="wksht3" localSheetId="35">#REF!</definedName>
    <definedName name="wksht3">#REF!</definedName>
    <definedName name="wksht4" localSheetId="35">#REF!</definedName>
    <definedName name="wksht4">#REF!</definedName>
    <definedName name="wrn.Portfolio." localSheetId="35" hidden="1">{#N/A,#N/A,FALSE,"fy95";#N/A,#N/A,FALSE,"fy96";#N/A,#N/A,FALSE,"ty96";#N/A,#N/A,FALSE,"total";#N/A,#N/A,FALSE,"EAC"}</definedName>
    <definedName name="wrn.Portfolio." localSheetId="7" hidden="1">{#N/A,#N/A,FALSE,"fy95";#N/A,#N/A,FALSE,"fy96";#N/A,#N/A,FALSE,"ty96";#N/A,#N/A,FALSE,"total";#N/A,#N/A,FALSE,"EAC"}</definedName>
    <definedName name="wrn.Portfolio." localSheetId="11" hidden="1">{#N/A,#N/A,FALSE,"fy95";#N/A,#N/A,FALSE,"fy96";#N/A,#N/A,FALSE,"ty96";#N/A,#N/A,FALSE,"total";#N/A,#N/A,FALSE,"EAC"}</definedName>
    <definedName name="wrn.Portfolio." localSheetId="1" hidden="1">{#N/A,#N/A,FALSE,"fy95";#N/A,#N/A,FALSE,"fy96";#N/A,#N/A,FALSE,"ty96";#N/A,#N/A,FALSE,"total";#N/A,#N/A,FALSE,"EAC"}</definedName>
    <definedName name="wrn.Portfolio." hidden="1">{#N/A,#N/A,FALSE,"fy95";#N/A,#N/A,FALSE,"fy96";#N/A,#N/A,FALSE,"ty96";#N/A,#N/A,FALSE,"total";#N/A,#N/A,FALSE,"EAC"}</definedName>
    <definedName name="wrn.portfolio1" localSheetId="35" hidden="1">{#N/A,#N/A,FALSE,"fy95";#N/A,#N/A,FALSE,"fy96";#N/A,#N/A,FALSE,"ty96";#N/A,#N/A,FALSE,"total";#N/A,#N/A,FALSE,"EAC"}</definedName>
    <definedName name="wrn.portfolio1" localSheetId="7" hidden="1">{#N/A,#N/A,FALSE,"fy95";#N/A,#N/A,FALSE,"fy96";#N/A,#N/A,FALSE,"ty96";#N/A,#N/A,FALSE,"total";#N/A,#N/A,FALSE,"EAC"}</definedName>
    <definedName name="wrn.portfolio1" localSheetId="11" hidden="1">{#N/A,#N/A,FALSE,"fy95";#N/A,#N/A,FALSE,"fy96";#N/A,#N/A,FALSE,"ty96";#N/A,#N/A,FALSE,"total";#N/A,#N/A,FALSE,"EAC"}</definedName>
    <definedName name="wrn.portfolio1" localSheetId="1" hidden="1">{#N/A,#N/A,FALSE,"fy95";#N/A,#N/A,FALSE,"fy96";#N/A,#N/A,FALSE,"ty96";#N/A,#N/A,FALSE,"total";#N/A,#N/A,FALSE,"EAC"}</definedName>
    <definedName name="wrn.portfolio1" hidden="1">{#N/A,#N/A,FALSE,"fy95";#N/A,#N/A,FALSE,"fy96";#N/A,#N/A,FALSE,"ty96";#N/A,#N/A,FALSE,"total";#N/A,#N/A,FALSE,"EAC"}</definedName>
    <definedName name="wrn.ssr05." localSheetId="35" hidden="1">{#N/A,#N/A,FALSE,"SUP";#N/A,#N/A,FALSE,"DAP";#N/A,#N/A,FALSE,"FIFO";#N/A,#N/A,FALSE,"FTA";#N/A,#N/A,FALSE,"SSR ROLLUP"}</definedName>
    <definedName name="wrn.ssr05." localSheetId="7" hidden="1">{#N/A,#N/A,FALSE,"SUP";#N/A,#N/A,FALSE,"DAP";#N/A,#N/A,FALSE,"FIFO";#N/A,#N/A,FALSE,"FTA";#N/A,#N/A,FALSE,"SSR ROLLUP"}</definedName>
    <definedName name="wrn.ssr05." localSheetId="11" hidden="1">{#N/A,#N/A,FALSE,"SUP";#N/A,#N/A,FALSE,"DAP";#N/A,#N/A,FALSE,"FIFO";#N/A,#N/A,FALSE,"FTA";#N/A,#N/A,FALSE,"SSR ROLLUP"}</definedName>
    <definedName name="wrn.ssr05." localSheetId="1" hidden="1">{#N/A,#N/A,FALSE,"SUP";#N/A,#N/A,FALSE,"DAP";#N/A,#N/A,FALSE,"FIFO";#N/A,#N/A,FALSE,"FTA";#N/A,#N/A,FALSE,"SSR ROLLUP"}</definedName>
    <definedName name="wrn.ssr05." hidden="1">{#N/A,#N/A,FALSE,"SUP";#N/A,#N/A,FALSE,"DAP";#N/A,#N/A,FALSE,"FIFO";#N/A,#N/A,FALSE,"FTA";#N/A,#N/A,FALSE,"SSR ROLLUP"}</definedName>
    <definedName name="wrn.ssr06" localSheetId="35" hidden="1">{#N/A,#N/A,FALSE,"SUP";#N/A,#N/A,FALSE,"DAP";#N/A,#N/A,FALSE,"FIFO";#N/A,#N/A,FALSE,"FTA";#N/A,#N/A,FALSE,"SSR ROLLUP"}</definedName>
    <definedName name="wrn.ssr06" localSheetId="7" hidden="1">{#N/A,#N/A,FALSE,"SUP";#N/A,#N/A,FALSE,"DAP";#N/A,#N/A,FALSE,"FIFO";#N/A,#N/A,FALSE,"FTA";#N/A,#N/A,FALSE,"SSR ROLLUP"}</definedName>
    <definedName name="wrn.ssr06" localSheetId="11" hidden="1">{#N/A,#N/A,FALSE,"SUP";#N/A,#N/A,FALSE,"DAP";#N/A,#N/A,FALSE,"FIFO";#N/A,#N/A,FALSE,"FTA";#N/A,#N/A,FALSE,"SSR ROLLUP"}</definedName>
    <definedName name="wrn.ssr06" localSheetId="1" hidden="1">{#N/A,#N/A,FALSE,"SUP";#N/A,#N/A,FALSE,"DAP";#N/A,#N/A,FALSE,"FIFO";#N/A,#N/A,FALSE,"FTA";#N/A,#N/A,FALSE,"SSR ROLLUP"}</definedName>
    <definedName name="wrn.ssr06" hidden="1">{#N/A,#N/A,FALSE,"SUP";#N/A,#N/A,FALSE,"DAP";#N/A,#N/A,FALSE,"FIFO";#N/A,#N/A,FALSE,"FTA";#N/A,#N/A,FALSE,"SSR ROLLUP"}</definedName>
    <definedName name="x">'[9]94CHTPRG'!#REF!</definedName>
    <definedName name="Xbar" localSheetId="20">OFFSET(#REF!,0,0,,COUNT(#REF!))</definedName>
    <definedName name="Xbar" localSheetId="27">OFFSET(#REF!,0,0,,COUNT(#REF!))</definedName>
    <definedName name="Xbar" localSheetId="14">OFFSET(#REF!,0,0,,COUNT(#REF!))</definedName>
    <definedName name="Xbar" localSheetId="19">OFFSET(#REF!,0,0,,COUNT(#REF!))</definedName>
    <definedName name="Xbar">OFFSET(#REF!,0,0,,COUNT(#REF!))</definedName>
    <definedName name="Xbarbar" localSheetId="20">OFFSET(#REF!,0,0,,COUNT(#REF!))</definedName>
    <definedName name="Xbarbar" localSheetId="27">OFFSET(#REF!,0,0,,COUNT(#REF!))</definedName>
    <definedName name="Xbarbar" localSheetId="14">OFFSET(#REF!,0,0,,COUNT(#REF!))</definedName>
    <definedName name="Xbarbar" localSheetId="19">OFFSET(#REF!,0,0,,COUNT(#REF!))</definedName>
    <definedName name="Xbarbar">OFFSET(#REF!,0,0,,COUNT(#REF!))</definedName>
    <definedName name="xjw2">#REF!</definedName>
    <definedName name="Xlabels" localSheetId="14">OFFSET('[16]Behind the scenes'!$A$89,'[16]Behind the scenes'!$L$88,0,'[16]Behind the scenes'!$L$90)</definedName>
    <definedName name="Xlabels">OFFSET('[17]Behind the scenes'!$A$89,'[17]Behind the scenes'!$L$88,0,'[17]Behind the scenes'!$L$90)</definedName>
    <definedName name="XXX">#N/A</definedName>
    <definedName name="Z_4386EC60_C10A_4757_8A9B_A7E03A340F6B_.wvu.Cols" localSheetId="2" hidden="1">'0a. PPAP Cover Sheet'!#REF!</definedName>
    <definedName name="Z_4386EC60_C10A_4757_8A9B_A7E03A340F6B_.wvu.PrintArea" localSheetId="2" hidden="1">'0a. PPAP Cover Sheet'!$A$1:$J$45</definedName>
    <definedName name="Z_4386EC60_C10A_4757_8A9B_A7E03A340F6B_.wvu.PrintArea" localSheetId="20" hidden="1">'10a Material-Perf Test Results'!$A$1:$O$47</definedName>
    <definedName name="Z_4386EC60_C10A_4757_8A9B_A7E03A340F6B_.wvu.PrintArea" localSheetId="19" hidden="1">'9b Dim. Test Results - Welds'!$A$2:$O$47</definedName>
    <definedName name="Z_4386EC60_C10A_4757_8A9B_A7E03A340F6B_.wvu.PrintTitles" localSheetId="20" hidden="1">'10a Material-Perf Test Results'!$1:$9</definedName>
    <definedName name="Z_4386EC60_C10A_4757_8A9B_A7E03A340F6B_.wvu.PrintTitles" localSheetId="19" hidden="1">'9b Dim. Test Results - Welds'!$2:$9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35" l="1"/>
  <c r="F10" i="35"/>
  <c r="E11" i="35"/>
  <c r="F11" i="35"/>
  <c r="E12" i="35"/>
  <c r="F12" i="35"/>
  <c r="E13" i="35"/>
  <c r="F13" i="35"/>
  <c r="E14" i="35"/>
  <c r="F14" i="35"/>
  <c r="E15" i="35"/>
  <c r="F15" i="35"/>
  <c r="E16" i="35"/>
  <c r="F16" i="35"/>
  <c r="E17" i="35"/>
  <c r="F17" i="35"/>
  <c r="E18" i="35"/>
  <c r="F18" i="35"/>
  <c r="E19" i="35"/>
  <c r="F19" i="35"/>
  <c r="E20" i="35"/>
  <c r="F20" i="35"/>
  <c r="E21" i="35"/>
  <c r="F21" i="35"/>
  <c r="E22" i="35"/>
  <c r="F22" i="35"/>
  <c r="E23" i="35"/>
  <c r="F23" i="35"/>
  <c r="E24" i="35"/>
  <c r="F24" i="35"/>
  <c r="E25" i="35"/>
  <c r="F25" i="35"/>
  <c r="E26" i="35"/>
  <c r="F26" i="35"/>
  <c r="E27" i="35"/>
  <c r="F27" i="35"/>
  <c r="E28" i="35"/>
  <c r="F28" i="35"/>
  <c r="E29" i="35"/>
  <c r="F29" i="35"/>
  <c r="E30" i="35"/>
  <c r="F30" i="35"/>
  <c r="E31" i="35"/>
  <c r="F31" i="35"/>
  <c r="E32" i="35"/>
  <c r="F32" i="35"/>
  <c r="E33" i="35"/>
  <c r="F33" i="35"/>
  <c r="E34" i="35"/>
  <c r="F34" i="35"/>
  <c r="E35" i="35"/>
  <c r="F35" i="35"/>
  <c r="E36" i="35"/>
  <c r="F36" i="35"/>
  <c r="E37" i="35"/>
  <c r="F37" i="35"/>
  <c r="E38" i="35"/>
  <c r="F38" i="35"/>
  <c r="E39" i="35"/>
  <c r="F39" i="35"/>
  <c r="E40" i="35"/>
  <c r="F40" i="35"/>
  <c r="E41" i="35"/>
  <c r="F41" i="35"/>
  <c r="E42" i="35"/>
  <c r="F42" i="35"/>
  <c r="E43" i="35"/>
  <c r="F43" i="35"/>
  <c r="E44" i="35"/>
  <c r="F44" i="35"/>
  <c r="E45" i="35"/>
  <c r="F45" i="35"/>
  <c r="E46" i="35"/>
  <c r="F46" i="35"/>
  <c r="E47" i="35"/>
  <c r="F47" i="35"/>
  <c r="E48" i="35"/>
  <c r="F48" i="35"/>
  <c r="E49" i="35"/>
  <c r="F49" i="35"/>
  <c r="E50" i="35"/>
  <c r="F50" i="35"/>
  <c r="E51" i="35"/>
  <c r="F51" i="35"/>
  <c r="E52" i="35"/>
  <c r="F52" i="35"/>
  <c r="E53" i="35"/>
  <c r="F53" i="35"/>
  <c r="E54" i="35"/>
  <c r="F54" i="35"/>
  <c r="E55" i="35"/>
  <c r="F55" i="35"/>
  <c r="E56" i="35"/>
  <c r="F56" i="35"/>
  <c r="E57" i="35"/>
  <c r="F57" i="35"/>
  <c r="E58" i="35"/>
  <c r="F58" i="35"/>
  <c r="E59" i="35"/>
  <c r="F59" i="35"/>
  <c r="E60" i="35"/>
  <c r="F60" i="35"/>
  <c r="E61" i="35"/>
  <c r="F61" i="35"/>
  <c r="E62" i="35"/>
  <c r="F62" i="35"/>
  <c r="E63" i="35"/>
  <c r="F63" i="35"/>
  <c r="E64" i="35"/>
  <c r="F64" i="35"/>
  <c r="E65" i="35"/>
  <c r="F65" i="35"/>
  <c r="E66" i="35"/>
  <c r="F66" i="35"/>
  <c r="E67" i="35"/>
  <c r="F67" i="35"/>
  <c r="E68" i="35"/>
  <c r="F68" i="35"/>
  <c r="E69" i="35"/>
  <c r="F69" i="35"/>
  <c r="E70" i="35"/>
  <c r="F70" i="35"/>
  <c r="E71" i="35"/>
  <c r="F71" i="35"/>
  <c r="E72" i="35"/>
  <c r="F72" i="35"/>
  <c r="E73" i="35"/>
  <c r="F73" i="35"/>
  <c r="E74" i="35"/>
  <c r="F74" i="35"/>
  <c r="E75" i="35"/>
  <c r="F75" i="35"/>
  <c r="E76" i="35"/>
  <c r="F76" i="35"/>
  <c r="E77" i="35"/>
  <c r="F77" i="35"/>
  <c r="E78" i="35"/>
  <c r="F78" i="35"/>
  <c r="E79" i="35"/>
  <c r="F79" i="35"/>
  <c r="E80" i="35"/>
  <c r="F80" i="35"/>
  <c r="E81" i="35"/>
  <c r="F81" i="35"/>
  <c r="E82" i="35"/>
  <c r="F82" i="35"/>
  <c r="E83" i="35"/>
  <c r="F83" i="35"/>
  <c r="E84" i="35"/>
  <c r="F84" i="35"/>
  <c r="E85" i="35"/>
  <c r="F85" i="35"/>
  <c r="E86" i="35"/>
  <c r="F86" i="35"/>
  <c r="E87" i="35"/>
  <c r="F87" i="35"/>
  <c r="AC3" i="106"/>
  <c r="AC2" i="106"/>
  <c r="I6" i="106"/>
  <c r="I3" i="106"/>
  <c r="I2" i="106"/>
  <c r="N55" i="106"/>
  <c r="V49" i="106"/>
  <c r="F49" i="106"/>
  <c r="AK47" i="106"/>
  <c r="V47" i="106"/>
  <c r="F47" i="106"/>
  <c r="AF5" i="106"/>
  <c r="AK4" i="106"/>
  <c r="AC4" i="106"/>
  <c r="J38" i="100"/>
  <c r="J64" i="100"/>
  <c r="B4" i="104" l="1"/>
  <c r="D3" i="104"/>
  <c r="B3" i="104"/>
  <c r="B2" i="104"/>
  <c r="R38" i="104"/>
  <c r="K38" i="104"/>
  <c r="R37" i="104"/>
  <c r="K37" i="104"/>
  <c r="R36" i="104"/>
  <c r="K36" i="104"/>
  <c r="R35" i="104"/>
  <c r="K35" i="104"/>
  <c r="R34" i="104"/>
  <c r="K34" i="104"/>
  <c r="R33" i="104"/>
  <c r="K33" i="104"/>
  <c r="R32" i="104"/>
  <c r="K32" i="104"/>
  <c r="R31" i="104"/>
  <c r="K31" i="104"/>
  <c r="R30" i="104"/>
  <c r="K30" i="104"/>
  <c r="R29" i="104"/>
  <c r="K29" i="104"/>
  <c r="R28" i="104"/>
  <c r="K28" i="104"/>
  <c r="R27" i="104"/>
  <c r="K27" i="104"/>
  <c r="R26" i="104"/>
  <c r="K26" i="104"/>
  <c r="R25" i="104"/>
  <c r="K25" i="104"/>
  <c r="R24" i="104"/>
  <c r="K24" i="104"/>
  <c r="R23" i="104"/>
  <c r="K23" i="104"/>
  <c r="R22" i="104"/>
  <c r="K22" i="104"/>
  <c r="R21" i="104"/>
  <c r="K21" i="104"/>
  <c r="R20" i="104"/>
  <c r="K20" i="104"/>
  <c r="R19" i="104"/>
  <c r="K19" i="104"/>
  <c r="R18" i="104"/>
  <c r="K18" i="104"/>
  <c r="R17" i="104"/>
  <c r="K17" i="104"/>
  <c r="R16" i="104"/>
  <c r="K16" i="104"/>
  <c r="R15" i="104"/>
  <c r="K15" i="104"/>
  <c r="R14" i="104"/>
  <c r="K14" i="104"/>
  <c r="R13" i="104"/>
  <c r="K13" i="104"/>
  <c r="R12" i="104"/>
  <c r="K12" i="104"/>
  <c r="R11" i="104"/>
  <c r="K11" i="104"/>
  <c r="R10" i="104"/>
  <c r="K10" i="104"/>
  <c r="B4" i="103"/>
  <c r="B3" i="103"/>
  <c r="B2" i="103"/>
  <c r="S38" i="103"/>
  <c r="L38" i="103"/>
  <c r="S37" i="103"/>
  <c r="L37" i="103"/>
  <c r="S36" i="103"/>
  <c r="L36" i="103"/>
  <c r="S35" i="103"/>
  <c r="L35" i="103"/>
  <c r="S34" i="103"/>
  <c r="L34" i="103"/>
  <c r="S33" i="103"/>
  <c r="L33" i="103"/>
  <c r="S32" i="103"/>
  <c r="L32" i="103"/>
  <c r="S31" i="103"/>
  <c r="L31" i="103"/>
  <c r="S30" i="103"/>
  <c r="L30" i="103"/>
  <c r="S29" i="103"/>
  <c r="L29" i="103"/>
  <c r="S28" i="103"/>
  <c r="L28" i="103"/>
  <c r="S27" i="103"/>
  <c r="L27" i="103"/>
  <c r="S26" i="103"/>
  <c r="L26" i="103"/>
  <c r="S25" i="103"/>
  <c r="L25" i="103"/>
  <c r="S24" i="103"/>
  <c r="L24" i="103"/>
  <c r="S23" i="103"/>
  <c r="L23" i="103"/>
  <c r="S22" i="103"/>
  <c r="L22" i="103"/>
  <c r="S21" i="103"/>
  <c r="L21" i="103"/>
  <c r="S20" i="103"/>
  <c r="L20" i="103"/>
  <c r="S19" i="103"/>
  <c r="L19" i="103"/>
  <c r="S18" i="103"/>
  <c r="L18" i="103"/>
  <c r="S17" i="103"/>
  <c r="L17" i="103"/>
  <c r="S16" i="103"/>
  <c r="L16" i="103"/>
  <c r="S15" i="103"/>
  <c r="L15" i="103"/>
  <c r="S14" i="103"/>
  <c r="L14" i="103"/>
  <c r="S13" i="103"/>
  <c r="L13" i="103"/>
  <c r="S12" i="103"/>
  <c r="L12" i="103"/>
  <c r="S11" i="103"/>
  <c r="L11" i="103"/>
  <c r="S10" i="103"/>
  <c r="L10" i="103"/>
  <c r="E3" i="103"/>
  <c r="B3" i="84" l="1"/>
  <c r="E5" i="100"/>
  <c r="E5" i="101"/>
  <c r="P6" i="98"/>
  <c r="F6" i="98"/>
  <c r="K4" i="98"/>
  <c r="D4" i="98"/>
  <c r="K3" i="98"/>
  <c r="D3" i="98"/>
  <c r="C5" i="100"/>
  <c r="C4" i="100"/>
  <c r="C21" i="100" s="1"/>
  <c r="C3" i="100"/>
  <c r="C20" i="100" s="1"/>
  <c r="H101" i="101"/>
  <c r="H100" i="101"/>
  <c r="H99" i="101"/>
  <c r="H98" i="101"/>
  <c r="H97" i="101"/>
  <c r="H96" i="101"/>
  <c r="C5" i="101"/>
  <c r="C22" i="101" s="1"/>
  <c r="C4" i="101"/>
  <c r="C21" i="101" s="1"/>
  <c r="C3" i="101"/>
  <c r="C20" i="101" s="1"/>
  <c r="I113" i="101"/>
  <c r="E113" i="101"/>
  <c r="I92" i="101"/>
  <c r="F41" i="101" s="1"/>
  <c r="J69" i="101"/>
  <c r="J68" i="101"/>
  <c r="J43" i="101"/>
  <c r="J42" i="101"/>
  <c r="G34" i="101"/>
  <c r="F34" i="101"/>
  <c r="E34" i="101"/>
  <c r="D34" i="101"/>
  <c r="H34" i="101" s="1"/>
  <c r="C34" i="101"/>
  <c r="G33" i="101"/>
  <c r="F33" i="101"/>
  <c r="E33" i="101"/>
  <c r="D33" i="101"/>
  <c r="C33" i="101"/>
  <c r="I33" i="101" s="1"/>
  <c r="G32" i="101"/>
  <c r="F32" i="101"/>
  <c r="E32" i="101"/>
  <c r="D32" i="101"/>
  <c r="C32" i="101"/>
  <c r="G31" i="101"/>
  <c r="F31" i="101"/>
  <c r="E31" i="101"/>
  <c r="D31" i="101"/>
  <c r="J64" i="101" s="1"/>
  <c r="C31" i="101"/>
  <c r="G30" i="101"/>
  <c r="F30" i="101"/>
  <c r="E30" i="101"/>
  <c r="D30" i="101"/>
  <c r="C30" i="101"/>
  <c r="G29" i="101"/>
  <c r="F29" i="101"/>
  <c r="E29" i="101"/>
  <c r="D29" i="101"/>
  <c r="C29" i="101"/>
  <c r="G25" i="101"/>
  <c r="C25" i="101"/>
  <c r="G24" i="101"/>
  <c r="C24" i="101"/>
  <c r="G23" i="101"/>
  <c r="C23" i="101"/>
  <c r="G22" i="101"/>
  <c r="G21" i="101"/>
  <c r="B20" i="101"/>
  <c r="I113" i="100"/>
  <c r="E113" i="100"/>
  <c r="I92" i="100"/>
  <c r="J69" i="100"/>
  <c r="J68" i="100"/>
  <c r="J43" i="100"/>
  <c r="J42" i="100"/>
  <c r="F41" i="100"/>
  <c r="G34" i="100"/>
  <c r="F34" i="100"/>
  <c r="E34" i="100"/>
  <c r="D34" i="100"/>
  <c r="C34" i="100"/>
  <c r="H34" i="100" s="1"/>
  <c r="I33" i="100"/>
  <c r="G33" i="100"/>
  <c r="F33" i="100"/>
  <c r="E33" i="100"/>
  <c r="D33" i="100"/>
  <c r="C33" i="100"/>
  <c r="H33" i="100" s="1"/>
  <c r="G32" i="100"/>
  <c r="F32" i="100"/>
  <c r="E32" i="100"/>
  <c r="D32" i="100"/>
  <c r="C32" i="100"/>
  <c r="G31" i="100"/>
  <c r="F31" i="100"/>
  <c r="E31" i="100"/>
  <c r="D31" i="100"/>
  <c r="C31" i="100"/>
  <c r="G30" i="100"/>
  <c r="F30" i="100"/>
  <c r="E30" i="100"/>
  <c r="D30" i="100"/>
  <c r="C30" i="100"/>
  <c r="H30" i="100" s="1"/>
  <c r="G29" i="100"/>
  <c r="F29" i="100"/>
  <c r="E29" i="100"/>
  <c r="D29" i="100"/>
  <c r="C29" i="100"/>
  <c r="G25" i="100"/>
  <c r="C25" i="100"/>
  <c r="G24" i="100"/>
  <c r="C24" i="100"/>
  <c r="G23" i="100"/>
  <c r="C23" i="100"/>
  <c r="G22" i="100"/>
  <c r="G21" i="100"/>
  <c r="B20" i="100"/>
  <c r="C22" i="100"/>
  <c r="S13" i="95" a="1"/>
  <c r="S13" i="95" s="1"/>
  <c r="S15" i="95" a="1"/>
  <c r="S15" i="95" s="1"/>
  <c r="S16" i="95" a="1"/>
  <c r="S16" i="95" s="1"/>
  <c r="S17" i="95" a="1"/>
  <c r="S17" i="95" s="1"/>
  <c r="S18" i="95" a="1"/>
  <c r="S18" i="95"/>
  <c r="S19" i="95" a="1"/>
  <c r="S19" i="95" s="1"/>
  <c r="S20" i="95" a="1"/>
  <c r="S20" i="95" s="1"/>
  <c r="S21" i="95" a="1"/>
  <c r="S21" i="95"/>
  <c r="S22" i="95" a="1"/>
  <c r="S22" i="95"/>
  <c r="S23" i="95" a="1"/>
  <c r="S23" i="95" s="1"/>
  <c r="S24" i="95" a="1"/>
  <c r="S24" i="95" s="1"/>
  <c r="S25" i="95" a="1"/>
  <c r="S25" i="95" s="1"/>
  <c r="S26" i="95" a="1"/>
  <c r="S26" i="95"/>
  <c r="S27" i="95" a="1"/>
  <c r="S27" i="95" s="1"/>
  <c r="S28" i="95" a="1"/>
  <c r="S28" i="95" s="1"/>
  <c r="S29" i="95" a="1"/>
  <c r="S29" i="95"/>
  <c r="S30" i="95" a="1"/>
  <c r="S30" i="95"/>
  <c r="S31" i="95" a="1"/>
  <c r="S31" i="95" s="1"/>
  <c r="S32" i="95" a="1"/>
  <c r="S32" i="95" s="1"/>
  <c r="S33" i="95" a="1"/>
  <c r="S33" i="95" s="1"/>
  <c r="S34" i="95" a="1"/>
  <c r="S34" i="95"/>
  <c r="S35" i="95" a="1"/>
  <c r="S35" i="95" s="1"/>
  <c r="S36" i="95" a="1"/>
  <c r="S36" i="95" s="1"/>
  <c r="S37" i="95" a="1"/>
  <c r="S37" i="95"/>
  <c r="S38" i="95" a="1"/>
  <c r="S38" i="95"/>
  <c r="S39" i="95" a="1"/>
  <c r="S39" i="95" s="1"/>
  <c r="S40" i="95" a="1"/>
  <c r="S40" i="95" s="1"/>
  <c r="S41" i="95" a="1"/>
  <c r="S41" i="95" s="1"/>
  <c r="S42" i="95" a="1"/>
  <c r="S42" i="95"/>
  <c r="S43" i="95" a="1"/>
  <c r="S43" i="95" s="1"/>
  <c r="R11" i="95"/>
  <c r="R12" i="95"/>
  <c r="S12" i="95" s="1" a="1"/>
  <c r="S12" i="95" s="1"/>
  <c r="R13" i="95"/>
  <c r="R14" i="95"/>
  <c r="S14" i="95" s="1" a="1"/>
  <c r="S14" i="95" s="1"/>
  <c r="R15" i="95"/>
  <c r="R16" i="95"/>
  <c r="R17" i="95"/>
  <c r="R18" i="95"/>
  <c r="R19" i="95"/>
  <c r="R20" i="95"/>
  <c r="R21" i="95"/>
  <c r="R22" i="95"/>
  <c r="R23" i="95"/>
  <c r="R24" i="95"/>
  <c r="R25" i="95"/>
  <c r="R26" i="95"/>
  <c r="R27" i="95"/>
  <c r="R28" i="95"/>
  <c r="R29" i="95"/>
  <c r="R30" i="95"/>
  <c r="R31" i="95"/>
  <c r="R32" i="95"/>
  <c r="R33" i="95"/>
  <c r="R34" i="95"/>
  <c r="R35" i="95"/>
  <c r="R36" i="95"/>
  <c r="R37" i="95"/>
  <c r="R38" i="95"/>
  <c r="R39" i="95"/>
  <c r="R40" i="95"/>
  <c r="R41" i="95"/>
  <c r="R42" i="95"/>
  <c r="R43" i="95"/>
  <c r="Q5" i="96"/>
  <c r="O5" i="96"/>
  <c r="E5" i="96"/>
  <c r="J3" i="96"/>
  <c r="C3" i="96"/>
  <c r="J2" i="96"/>
  <c r="C2" i="96"/>
  <c r="I30" i="100" l="1"/>
  <c r="D96" i="100"/>
  <c r="H31" i="100"/>
  <c r="I32" i="100"/>
  <c r="H29" i="100"/>
  <c r="I34" i="101"/>
  <c r="I31" i="101"/>
  <c r="D75" i="101"/>
  <c r="D100" i="101"/>
  <c r="I32" i="101"/>
  <c r="I30" i="101"/>
  <c r="H33" i="101"/>
  <c r="D79" i="100"/>
  <c r="H31" i="101"/>
  <c r="D77" i="100"/>
  <c r="D100" i="100"/>
  <c r="D97" i="100"/>
  <c r="H29" i="101"/>
  <c r="D98" i="101"/>
  <c r="D75" i="100"/>
  <c r="I29" i="101"/>
  <c r="J63" i="101"/>
  <c r="K75" i="101" s="1"/>
  <c r="D99" i="101"/>
  <c r="D80" i="101"/>
  <c r="D78" i="101"/>
  <c r="D76" i="101"/>
  <c r="I31" i="100"/>
  <c r="H32" i="101"/>
  <c r="I29" i="100"/>
  <c r="J63" i="100"/>
  <c r="H30" i="101"/>
  <c r="D79" i="101"/>
  <c r="D78" i="100"/>
  <c r="D96" i="101"/>
  <c r="D77" i="101"/>
  <c r="D97" i="101"/>
  <c r="D101" i="101"/>
  <c r="D101" i="100"/>
  <c r="J37" i="101"/>
  <c r="D76" i="100"/>
  <c r="I34" i="100"/>
  <c r="D99" i="100"/>
  <c r="H32" i="100"/>
  <c r="J37" i="100"/>
  <c r="D80" i="100"/>
  <c r="D98" i="100"/>
  <c r="C2" i="95"/>
  <c r="O5" i="95"/>
  <c r="E5" i="95"/>
  <c r="J3" i="95"/>
  <c r="C3" i="95"/>
  <c r="J2" i="95"/>
  <c r="B3" i="91"/>
  <c r="W57" i="42"/>
  <c r="X57" i="42"/>
  <c r="Y57" i="42"/>
  <c r="S57" i="42"/>
  <c r="T57" i="42"/>
  <c r="U57" i="42"/>
  <c r="O57" i="42"/>
  <c r="P57" i="42"/>
  <c r="Q57" i="42"/>
  <c r="K17" i="42"/>
  <c r="K18" i="42"/>
  <c r="V59" i="1"/>
  <c r="F59" i="1"/>
  <c r="AK57" i="1"/>
  <c r="V57" i="1"/>
  <c r="F57" i="1"/>
  <c r="V17" i="1"/>
  <c r="R17" i="1"/>
  <c r="O17" i="1"/>
  <c r="K17" i="1"/>
  <c r="B17" i="1"/>
  <c r="V15" i="1"/>
  <c r="B15" i="1"/>
  <c r="V13" i="1"/>
  <c r="N13" i="1"/>
  <c r="B13" i="1"/>
  <c r="Y7" i="1"/>
  <c r="K7" i="1"/>
  <c r="AL6" i="1"/>
  <c r="AA6" i="1"/>
  <c r="I5" i="1"/>
  <c r="AA4" i="1"/>
  <c r="H4" i="1"/>
  <c r="AL3" i="1"/>
  <c r="AA3" i="1"/>
  <c r="G3" i="1"/>
  <c r="AL2" i="1"/>
  <c r="AA2" i="1"/>
  <c r="F2" i="1"/>
  <c r="E14" i="85"/>
  <c r="E12" i="85"/>
  <c r="B11" i="85"/>
  <c r="D6" i="85"/>
  <c r="D5" i="85"/>
  <c r="B3" i="85"/>
  <c r="B2" i="85"/>
  <c r="K4" i="51"/>
  <c r="I2" i="51"/>
  <c r="C2" i="51"/>
  <c r="I1" i="51"/>
  <c r="C1" i="51"/>
  <c r="K4" i="50"/>
  <c r="I2" i="50"/>
  <c r="C2" i="50"/>
  <c r="I1" i="50"/>
  <c r="C1" i="50"/>
  <c r="E13" i="87"/>
  <c r="E11" i="87"/>
  <c r="B10" i="87"/>
  <c r="D6" i="87"/>
  <c r="D5" i="87"/>
  <c r="B3" i="87"/>
  <c r="B2" i="87"/>
  <c r="E14" i="91"/>
  <c r="E12" i="91"/>
  <c r="B11" i="91"/>
  <c r="D6" i="91"/>
  <c r="D5" i="91"/>
  <c r="B2" i="91"/>
  <c r="S7" i="94"/>
  <c r="B6" i="94"/>
  <c r="B4" i="94"/>
  <c r="H2" i="94"/>
  <c r="B2" i="94"/>
  <c r="E14" i="84"/>
  <c r="E12" i="84"/>
  <c r="B11" i="84"/>
  <c r="D6" i="84"/>
  <c r="D5" i="84"/>
  <c r="B2" i="84"/>
  <c r="Q5" i="95"/>
  <c r="O87" i="35"/>
  <c r="P87" i="35" s="1"/>
  <c r="H87" i="35"/>
  <c r="P86" i="35"/>
  <c r="O86" i="35"/>
  <c r="O85" i="35"/>
  <c r="P85" i="35" s="1"/>
  <c r="P84" i="35"/>
  <c r="O84" i="35"/>
  <c r="O83" i="35"/>
  <c r="P83" i="35" s="1"/>
  <c r="O82" i="35"/>
  <c r="P82" i="35" s="1"/>
  <c r="O81" i="35"/>
  <c r="P81" i="35" s="1"/>
  <c r="O80" i="35"/>
  <c r="P80" i="35" s="1"/>
  <c r="O79" i="35"/>
  <c r="P79" i="35" s="1"/>
  <c r="P78" i="35"/>
  <c r="O78" i="35"/>
  <c r="O77" i="35"/>
  <c r="P77" i="35" s="1"/>
  <c r="P76" i="35"/>
  <c r="O76" i="35"/>
  <c r="P75" i="35"/>
  <c r="O75" i="35"/>
  <c r="P74" i="35"/>
  <c r="O74" i="35"/>
  <c r="P73" i="35"/>
  <c r="O73" i="35"/>
  <c r="O72" i="35"/>
  <c r="P72" i="35" s="1"/>
  <c r="P71" i="35"/>
  <c r="O71" i="35"/>
  <c r="P70" i="35"/>
  <c r="O70" i="35"/>
  <c r="O69" i="35"/>
  <c r="P69" i="35" s="1"/>
  <c r="P68" i="35"/>
  <c r="O68" i="35"/>
  <c r="O67" i="35"/>
  <c r="P67" i="35" s="1"/>
  <c r="P66" i="35"/>
  <c r="O66" i="35"/>
  <c r="P65" i="35"/>
  <c r="O65" i="35"/>
  <c r="O64" i="35"/>
  <c r="P64" i="35" s="1"/>
  <c r="P63" i="35"/>
  <c r="O63" i="35"/>
  <c r="P62" i="35"/>
  <c r="O62" i="35"/>
  <c r="O61" i="35"/>
  <c r="P61" i="35" s="1"/>
  <c r="P60" i="35"/>
  <c r="O60" i="35"/>
  <c r="P59" i="35"/>
  <c r="O59" i="35"/>
  <c r="P58" i="35"/>
  <c r="O58" i="35"/>
  <c r="P57" i="35"/>
  <c r="O57" i="35"/>
  <c r="O56" i="35"/>
  <c r="P56" i="35" s="1"/>
  <c r="P55" i="35"/>
  <c r="O55" i="35"/>
  <c r="P54" i="35"/>
  <c r="O54" i="35"/>
  <c r="P53" i="35"/>
  <c r="O53" i="35"/>
  <c r="P52" i="35"/>
  <c r="O52" i="35"/>
  <c r="P51" i="35"/>
  <c r="O51" i="35"/>
  <c r="P50" i="35"/>
  <c r="O50" i="35"/>
  <c r="P49" i="35"/>
  <c r="O49" i="35"/>
  <c r="O48" i="35"/>
  <c r="P48" i="35" s="1"/>
  <c r="P47" i="35"/>
  <c r="O47" i="35"/>
  <c r="P46" i="35"/>
  <c r="O46" i="35"/>
  <c r="P45" i="35"/>
  <c r="O45" i="35"/>
  <c r="P44" i="35"/>
  <c r="O44" i="35"/>
  <c r="P43" i="35"/>
  <c r="O43" i="35"/>
  <c r="P42" i="35"/>
  <c r="O42" i="35"/>
  <c r="P41" i="35"/>
  <c r="O41" i="35"/>
  <c r="O40" i="35"/>
  <c r="P40" i="35" s="1"/>
  <c r="P39" i="35"/>
  <c r="O39" i="35"/>
  <c r="P38" i="35"/>
  <c r="O38" i="35"/>
  <c r="P37" i="35"/>
  <c r="O37" i="35"/>
  <c r="P36" i="35"/>
  <c r="O36" i="35"/>
  <c r="P35" i="35"/>
  <c r="O35" i="35"/>
  <c r="P34" i="35"/>
  <c r="O34" i="35"/>
  <c r="P33" i="35"/>
  <c r="O33" i="35"/>
  <c r="O32" i="35"/>
  <c r="P32" i="35" s="1"/>
  <c r="P31" i="35"/>
  <c r="O31" i="35"/>
  <c r="P30" i="35"/>
  <c r="O30" i="35"/>
  <c r="O29" i="35"/>
  <c r="P29" i="35" s="1"/>
  <c r="P28" i="35"/>
  <c r="O28" i="35"/>
  <c r="O27" i="35"/>
  <c r="P27" i="35" s="1"/>
  <c r="O26" i="35"/>
  <c r="P26" i="35" s="1"/>
  <c r="O25" i="35"/>
  <c r="P25" i="35" s="1"/>
  <c r="O24" i="35"/>
  <c r="P24" i="35" s="1"/>
  <c r="O23" i="35"/>
  <c r="P23" i="35" s="1"/>
  <c r="O22" i="35"/>
  <c r="P22" i="35" s="1"/>
  <c r="O21" i="35"/>
  <c r="P21" i="35" s="1"/>
  <c r="O20" i="35"/>
  <c r="P20" i="35" s="1"/>
  <c r="O19" i="35"/>
  <c r="P19" i="35" s="1"/>
  <c r="O18" i="35"/>
  <c r="P18" i="35" s="1"/>
  <c r="O17" i="35"/>
  <c r="P17" i="35" s="1"/>
  <c r="O16" i="35"/>
  <c r="P16" i="35" s="1"/>
  <c r="O15" i="35"/>
  <c r="P15" i="35" s="1"/>
  <c r="O14" i="35"/>
  <c r="P14" i="35" s="1"/>
  <c r="O13" i="35"/>
  <c r="P13" i="35" s="1"/>
  <c r="O12" i="35"/>
  <c r="P12" i="35" s="1"/>
  <c r="O11" i="35"/>
  <c r="P11" i="35" s="1"/>
  <c r="O10" i="35"/>
  <c r="P10" i="35" s="1"/>
  <c r="O5" i="35"/>
  <c r="E5" i="35"/>
  <c r="J3" i="35"/>
  <c r="C3" i="35"/>
  <c r="J2" i="35"/>
  <c r="C2" i="35"/>
  <c r="M57" i="42"/>
  <c r="K57" i="42"/>
  <c r="Y56" i="42"/>
  <c r="X56" i="42"/>
  <c r="W56" i="42"/>
  <c r="U56" i="42"/>
  <c r="T56" i="42"/>
  <c r="S56" i="42"/>
  <c r="Q56" i="42"/>
  <c r="P56" i="42"/>
  <c r="O56" i="42"/>
  <c r="M56" i="42"/>
  <c r="K56" i="42"/>
  <c r="Y55" i="42"/>
  <c r="X55" i="42"/>
  <c r="W55" i="42"/>
  <c r="U55" i="42"/>
  <c r="T55" i="42"/>
  <c r="S55" i="42"/>
  <c r="Q55" i="42"/>
  <c r="P55" i="42"/>
  <c r="O55" i="42"/>
  <c r="M55" i="42"/>
  <c r="K55" i="42"/>
  <c r="Y54" i="42"/>
  <c r="X54" i="42"/>
  <c r="W54" i="42"/>
  <c r="U54" i="42"/>
  <c r="T54" i="42"/>
  <c r="S54" i="42"/>
  <c r="Q54" i="42"/>
  <c r="P54" i="42"/>
  <c r="O54" i="42"/>
  <c r="M54" i="42"/>
  <c r="K54" i="42"/>
  <c r="Y53" i="42"/>
  <c r="X53" i="42"/>
  <c r="W53" i="42"/>
  <c r="U53" i="42"/>
  <c r="T53" i="42"/>
  <c r="S53" i="42"/>
  <c r="Q53" i="42"/>
  <c r="P53" i="42"/>
  <c r="O53" i="42"/>
  <c r="M53" i="42"/>
  <c r="K53" i="42"/>
  <c r="Y52" i="42"/>
  <c r="X52" i="42"/>
  <c r="W52" i="42"/>
  <c r="U52" i="42"/>
  <c r="T52" i="42"/>
  <c r="S52" i="42"/>
  <c r="Q52" i="42"/>
  <c r="P52" i="42"/>
  <c r="O52" i="42"/>
  <c r="M52" i="42"/>
  <c r="K52" i="42"/>
  <c r="Y51" i="42"/>
  <c r="X51" i="42"/>
  <c r="W51" i="42"/>
  <c r="U51" i="42"/>
  <c r="T51" i="42"/>
  <c r="S51" i="42"/>
  <c r="Q51" i="42"/>
  <c r="P51" i="42"/>
  <c r="O51" i="42"/>
  <c r="M51" i="42"/>
  <c r="K51" i="42"/>
  <c r="Y50" i="42"/>
  <c r="X50" i="42"/>
  <c r="W50" i="42"/>
  <c r="U50" i="42"/>
  <c r="T50" i="42"/>
  <c r="S50" i="42"/>
  <c r="Q50" i="42"/>
  <c r="P50" i="42"/>
  <c r="O50" i="42"/>
  <c r="M50" i="42"/>
  <c r="K50" i="42"/>
  <c r="Y49" i="42"/>
  <c r="X49" i="42"/>
  <c r="W49" i="42"/>
  <c r="U49" i="42"/>
  <c r="T49" i="42"/>
  <c r="S49" i="42"/>
  <c r="Q49" i="42"/>
  <c r="P49" i="42"/>
  <c r="O49" i="42"/>
  <c r="M49" i="42"/>
  <c r="K49" i="42"/>
  <c r="Y48" i="42"/>
  <c r="X48" i="42"/>
  <c r="W48" i="42"/>
  <c r="U48" i="42"/>
  <c r="T48" i="42"/>
  <c r="S48" i="42"/>
  <c r="Q48" i="42"/>
  <c r="P48" i="42"/>
  <c r="O48" i="42"/>
  <c r="M48" i="42"/>
  <c r="K48" i="42"/>
  <c r="Y47" i="42"/>
  <c r="X47" i="42"/>
  <c r="W47" i="42"/>
  <c r="U47" i="42"/>
  <c r="T47" i="42"/>
  <c r="S47" i="42"/>
  <c r="Q47" i="42"/>
  <c r="P47" i="42"/>
  <c r="O47" i="42"/>
  <c r="M47" i="42"/>
  <c r="K47" i="42"/>
  <c r="Y46" i="42"/>
  <c r="X46" i="42"/>
  <c r="W46" i="42"/>
  <c r="U46" i="42"/>
  <c r="T46" i="42"/>
  <c r="S46" i="42"/>
  <c r="Q46" i="42"/>
  <c r="P46" i="42"/>
  <c r="O46" i="42"/>
  <c r="M46" i="42"/>
  <c r="K46" i="42"/>
  <c r="Y45" i="42"/>
  <c r="X45" i="42"/>
  <c r="W45" i="42"/>
  <c r="U45" i="42"/>
  <c r="T45" i="42"/>
  <c r="S45" i="42"/>
  <c r="Q45" i="42"/>
  <c r="P45" i="42"/>
  <c r="O45" i="42"/>
  <c r="M45" i="42"/>
  <c r="K45" i="42"/>
  <c r="Y44" i="42"/>
  <c r="X44" i="42"/>
  <c r="W44" i="42"/>
  <c r="U44" i="42"/>
  <c r="T44" i="42"/>
  <c r="S44" i="42"/>
  <c r="Q44" i="42"/>
  <c r="P44" i="42"/>
  <c r="O44" i="42"/>
  <c r="M44" i="42"/>
  <c r="K44" i="42"/>
  <c r="Y43" i="42"/>
  <c r="X43" i="42"/>
  <c r="W43" i="42"/>
  <c r="U43" i="42"/>
  <c r="T43" i="42"/>
  <c r="S43" i="42"/>
  <c r="Q43" i="42"/>
  <c r="P43" i="42"/>
  <c r="O43" i="42"/>
  <c r="M43" i="42"/>
  <c r="K43" i="42"/>
  <c r="Y42" i="42"/>
  <c r="X42" i="42"/>
  <c r="W42" i="42"/>
  <c r="U42" i="42"/>
  <c r="T42" i="42"/>
  <c r="S42" i="42"/>
  <c r="Q42" i="42"/>
  <c r="P42" i="42"/>
  <c r="O42" i="42"/>
  <c r="M42" i="42"/>
  <c r="K42" i="42"/>
  <c r="Y41" i="42"/>
  <c r="X41" i="42"/>
  <c r="W41" i="42"/>
  <c r="U41" i="42"/>
  <c r="T41" i="42"/>
  <c r="S41" i="42"/>
  <c r="Q41" i="42"/>
  <c r="P41" i="42"/>
  <c r="O41" i="42"/>
  <c r="M41" i="42"/>
  <c r="K41" i="42"/>
  <c r="Y40" i="42"/>
  <c r="X40" i="42"/>
  <c r="W40" i="42"/>
  <c r="U40" i="42"/>
  <c r="T40" i="42"/>
  <c r="S40" i="42"/>
  <c r="Q40" i="42"/>
  <c r="P40" i="42"/>
  <c r="O40" i="42"/>
  <c r="M40" i="42"/>
  <c r="K40" i="42"/>
  <c r="Y39" i="42"/>
  <c r="X39" i="42"/>
  <c r="W39" i="42"/>
  <c r="U39" i="42"/>
  <c r="T39" i="42"/>
  <c r="S39" i="42"/>
  <c r="Q39" i="42"/>
  <c r="P39" i="42"/>
  <c r="O39" i="42"/>
  <c r="M39" i="42"/>
  <c r="K39" i="42"/>
  <c r="Y38" i="42"/>
  <c r="X38" i="42"/>
  <c r="W38" i="42"/>
  <c r="U38" i="42"/>
  <c r="T38" i="42"/>
  <c r="S38" i="42"/>
  <c r="Q38" i="42"/>
  <c r="P38" i="42"/>
  <c r="O38" i="42"/>
  <c r="M38" i="42"/>
  <c r="K38" i="42"/>
  <c r="Y37" i="42"/>
  <c r="X37" i="42"/>
  <c r="W37" i="42"/>
  <c r="U37" i="42"/>
  <c r="T37" i="42"/>
  <c r="S37" i="42"/>
  <c r="Q37" i="42"/>
  <c r="P37" i="42"/>
  <c r="O37" i="42"/>
  <c r="M37" i="42"/>
  <c r="K37" i="42"/>
  <c r="Y36" i="42"/>
  <c r="X36" i="42"/>
  <c r="W36" i="42"/>
  <c r="U36" i="42"/>
  <c r="T36" i="42"/>
  <c r="S36" i="42"/>
  <c r="Q36" i="42"/>
  <c r="P36" i="42"/>
  <c r="O36" i="42"/>
  <c r="M36" i="42"/>
  <c r="K36" i="42"/>
  <c r="Y35" i="42"/>
  <c r="X35" i="42"/>
  <c r="W35" i="42"/>
  <c r="U35" i="42"/>
  <c r="T35" i="42"/>
  <c r="S35" i="42"/>
  <c r="Q35" i="42"/>
  <c r="P35" i="42"/>
  <c r="O35" i="42"/>
  <c r="M35" i="42"/>
  <c r="K35" i="42"/>
  <c r="Y34" i="42"/>
  <c r="X34" i="42"/>
  <c r="W34" i="42"/>
  <c r="U34" i="42"/>
  <c r="T34" i="42"/>
  <c r="S34" i="42"/>
  <c r="Q34" i="42"/>
  <c r="P34" i="42"/>
  <c r="O34" i="42"/>
  <c r="M34" i="42"/>
  <c r="K34" i="42"/>
  <c r="Y33" i="42"/>
  <c r="X33" i="42"/>
  <c r="W33" i="42"/>
  <c r="U33" i="42"/>
  <c r="T33" i="42"/>
  <c r="S33" i="42"/>
  <c r="Q33" i="42"/>
  <c r="P33" i="42"/>
  <c r="O33" i="42"/>
  <c r="M33" i="42"/>
  <c r="K33" i="42"/>
  <c r="Y32" i="42"/>
  <c r="X32" i="42"/>
  <c r="W32" i="42"/>
  <c r="U32" i="42"/>
  <c r="T32" i="42"/>
  <c r="S32" i="42"/>
  <c r="Q32" i="42"/>
  <c r="P32" i="42"/>
  <c r="O32" i="42"/>
  <c r="M32" i="42"/>
  <c r="K32" i="42"/>
  <c r="Y31" i="42"/>
  <c r="X31" i="42"/>
  <c r="W31" i="42"/>
  <c r="U31" i="42"/>
  <c r="T31" i="42"/>
  <c r="S31" i="42"/>
  <c r="Q31" i="42"/>
  <c r="P31" i="42"/>
  <c r="O31" i="42"/>
  <c r="M31" i="42"/>
  <c r="K31" i="42"/>
  <c r="Y30" i="42"/>
  <c r="X30" i="42"/>
  <c r="W30" i="42"/>
  <c r="U30" i="42"/>
  <c r="T30" i="42"/>
  <c r="S30" i="42"/>
  <c r="Q30" i="42"/>
  <c r="P30" i="42"/>
  <c r="O30" i="42"/>
  <c r="M30" i="42"/>
  <c r="K30" i="42"/>
  <c r="Y29" i="42"/>
  <c r="X29" i="42"/>
  <c r="W29" i="42"/>
  <c r="U29" i="42"/>
  <c r="T29" i="42"/>
  <c r="S29" i="42"/>
  <c r="Q29" i="42"/>
  <c r="P29" i="42"/>
  <c r="O29" i="42"/>
  <c r="M29" i="42"/>
  <c r="K29" i="42"/>
  <c r="Y28" i="42"/>
  <c r="X28" i="42"/>
  <c r="W28" i="42"/>
  <c r="U28" i="42"/>
  <c r="T28" i="42"/>
  <c r="S28" i="42"/>
  <c r="Q28" i="42"/>
  <c r="P28" i="42"/>
  <c r="O28" i="42"/>
  <c r="M28" i="42"/>
  <c r="K28" i="42"/>
  <c r="Y27" i="42"/>
  <c r="X27" i="42"/>
  <c r="W27" i="42"/>
  <c r="U27" i="42"/>
  <c r="T27" i="42"/>
  <c r="S27" i="42"/>
  <c r="Q27" i="42"/>
  <c r="P27" i="42"/>
  <c r="O27" i="42"/>
  <c r="M27" i="42"/>
  <c r="K27" i="42"/>
  <c r="Y26" i="42"/>
  <c r="X26" i="42"/>
  <c r="W26" i="42"/>
  <c r="U26" i="42"/>
  <c r="T26" i="42"/>
  <c r="S26" i="42"/>
  <c r="Q26" i="42"/>
  <c r="P26" i="42"/>
  <c r="O26" i="42"/>
  <c r="M26" i="42"/>
  <c r="K26" i="42"/>
  <c r="Y25" i="42"/>
  <c r="X25" i="42"/>
  <c r="W25" i="42"/>
  <c r="U25" i="42"/>
  <c r="T25" i="42"/>
  <c r="S25" i="42"/>
  <c r="Q25" i="42"/>
  <c r="P25" i="42"/>
  <c r="O25" i="42"/>
  <c r="M25" i="42"/>
  <c r="K25" i="42"/>
  <c r="Y24" i="42"/>
  <c r="X24" i="42"/>
  <c r="W24" i="42"/>
  <c r="U24" i="42"/>
  <c r="T24" i="42"/>
  <c r="S24" i="42"/>
  <c r="Q24" i="42"/>
  <c r="P24" i="42"/>
  <c r="O24" i="42"/>
  <c r="M24" i="42"/>
  <c r="K24" i="42"/>
  <c r="Y23" i="42"/>
  <c r="X23" i="42"/>
  <c r="W23" i="42"/>
  <c r="U23" i="42"/>
  <c r="T23" i="42"/>
  <c r="S23" i="42"/>
  <c r="Q23" i="42"/>
  <c r="P23" i="42"/>
  <c r="O23" i="42"/>
  <c r="M23" i="42"/>
  <c r="K23" i="42"/>
  <c r="Y22" i="42"/>
  <c r="X22" i="42"/>
  <c r="W22" i="42"/>
  <c r="U22" i="42"/>
  <c r="T22" i="42"/>
  <c r="S22" i="42"/>
  <c r="Q22" i="42"/>
  <c r="P22" i="42"/>
  <c r="O22" i="42"/>
  <c r="M22" i="42"/>
  <c r="K22" i="42"/>
  <c r="Y21" i="42"/>
  <c r="X21" i="42"/>
  <c r="W21" i="42"/>
  <c r="U21" i="42"/>
  <c r="T21" i="42"/>
  <c r="S21" i="42"/>
  <c r="Q21" i="42"/>
  <c r="P21" i="42"/>
  <c r="O21" i="42"/>
  <c r="M21" i="42"/>
  <c r="K21" i="42"/>
  <c r="Y20" i="42"/>
  <c r="X20" i="42"/>
  <c r="W20" i="42"/>
  <c r="U20" i="42"/>
  <c r="T20" i="42"/>
  <c r="S20" i="42"/>
  <c r="Q20" i="42"/>
  <c r="P20" i="42"/>
  <c r="O20" i="42"/>
  <c r="M20" i="42"/>
  <c r="K20" i="42"/>
  <c r="Y19" i="42"/>
  <c r="X19" i="42"/>
  <c r="W19" i="42"/>
  <c r="U19" i="42"/>
  <c r="T19" i="42"/>
  <c r="S19" i="42"/>
  <c r="Q19" i="42"/>
  <c r="P19" i="42"/>
  <c r="O19" i="42"/>
  <c r="M19" i="42"/>
  <c r="K19" i="42"/>
  <c r="Y18" i="42"/>
  <c r="X18" i="42"/>
  <c r="W18" i="42"/>
  <c r="U18" i="42"/>
  <c r="T18" i="42"/>
  <c r="S18" i="42"/>
  <c r="Q18" i="42"/>
  <c r="P18" i="42"/>
  <c r="O18" i="42"/>
  <c r="M18" i="42"/>
  <c r="Y17" i="42"/>
  <c r="X17" i="42"/>
  <c r="W17" i="42"/>
  <c r="U17" i="42"/>
  <c r="T17" i="42"/>
  <c r="S17" i="42"/>
  <c r="Q17" i="42"/>
  <c r="P17" i="42"/>
  <c r="O17" i="42"/>
  <c r="M17" i="42"/>
  <c r="Y16" i="42"/>
  <c r="X16" i="42"/>
  <c r="W16" i="42"/>
  <c r="U16" i="42"/>
  <c r="T16" i="42"/>
  <c r="S16" i="42"/>
  <c r="Q16" i="42"/>
  <c r="P16" i="42"/>
  <c r="O16" i="42"/>
  <c r="M16" i="42"/>
  <c r="K16" i="42"/>
  <c r="Y15" i="42"/>
  <c r="X15" i="42"/>
  <c r="W15" i="42"/>
  <c r="U15" i="42"/>
  <c r="T15" i="42"/>
  <c r="S15" i="42"/>
  <c r="Q15" i="42"/>
  <c r="P15" i="42"/>
  <c r="O15" i="42"/>
  <c r="M15" i="42"/>
  <c r="K15" i="42"/>
  <c r="Y14" i="42"/>
  <c r="X14" i="42"/>
  <c r="W14" i="42"/>
  <c r="U14" i="42"/>
  <c r="T14" i="42"/>
  <c r="S14" i="42"/>
  <c r="Q14" i="42"/>
  <c r="P14" i="42"/>
  <c r="O14" i="42"/>
  <c r="M14" i="42"/>
  <c r="K14" i="42"/>
  <c r="Y13" i="42"/>
  <c r="X13" i="42"/>
  <c r="W13" i="42"/>
  <c r="U13" i="42"/>
  <c r="T13" i="42"/>
  <c r="S13" i="42"/>
  <c r="Q13" i="42"/>
  <c r="P13" i="42"/>
  <c r="O13" i="42"/>
  <c r="M13" i="42"/>
  <c r="K13" i="42"/>
  <c r="Y12" i="42"/>
  <c r="X12" i="42"/>
  <c r="W12" i="42"/>
  <c r="U12" i="42"/>
  <c r="T12" i="42"/>
  <c r="S12" i="42"/>
  <c r="Q12" i="42"/>
  <c r="P12" i="42"/>
  <c r="O12" i="42"/>
  <c r="M12" i="42"/>
  <c r="K12" i="42"/>
  <c r="Y11" i="42"/>
  <c r="X11" i="42"/>
  <c r="W11" i="42"/>
  <c r="U11" i="42"/>
  <c r="T11" i="42"/>
  <c r="S11" i="42"/>
  <c r="Q11" i="42"/>
  <c r="P11" i="42"/>
  <c r="O11" i="42"/>
  <c r="M11" i="42"/>
  <c r="K11" i="42"/>
  <c r="A5" i="42"/>
  <c r="D3" i="42"/>
  <c r="A3" i="42"/>
  <c r="P52" i="40"/>
  <c r="K50" i="40"/>
  <c r="L44" i="40"/>
  <c r="O41" i="40"/>
  <c r="A50" i="40" s="1"/>
  <c r="O40" i="40"/>
  <c r="O44" i="40" s="1"/>
  <c r="O39" i="40"/>
  <c r="O38" i="40"/>
  <c r="O37" i="40"/>
  <c r="O36" i="40"/>
  <c r="L32" i="40"/>
  <c r="K32" i="40"/>
  <c r="J32" i="40"/>
  <c r="I32" i="40"/>
  <c r="H32" i="40"/>
  <c r="G32" i="40"/>
  <c r="F32" i="40"/>
  <c r="E32" i="40"/>
  <c r="D32" i="40"/>
  <c r="C32" i="40"/>
  <c r="L31" i="40"/>
  <c r="K31" i="40"/>
  <c r="J31" i="40"/>
  <c r="I31" i="40"/>
  <c r="H31" i="40"/>
  <c r="G31" i="40"/>
  <c r="F31" i="40"/>
  <c r="E31" i="40"/>
  <c r="D31" i="40"/>
  <c r="C31" i="40"/>
  <c r="X30" i="40"/>
  <c r="X29" i="40"/>
  <c r="N29" i="40"/>
  <c r="X28" i="40"/>
  <c r="N28" i="40"/>
  <c r="X27" i="40"/>
  <c r="N27" i="40"/>
  <c r="O31" i="40" s="1"/>
  <c r="L26" i="40"/>
  <c r="K26" i="40"/>
  <c r="J26" i="40"/>
  <c r="I26" i="40"/>
  <c r="H26" i="40"/>
  <c r="G26" i="40"/>
  <c r="F26" i="40"/>
  <c r="E26" i="40"/>
  <c r="D26" i="40"/>
  <c r="L23" i="40"/>
  <c r="K23" i="40"/>
  <c r="J23" i="40"/>
  <c r="I23" i="40"/>
  <c r="H23" i="40"/>
  <c r="G23" i="40"/>
  <c r="F23" i="40"/>
  <c r="E23" i="40"/>
  <c r="D23" i="40"/>
  <c r="C23" i="40"/>
  <c r="L22" i="40"/>
  <c r="K22" i="40"/>
  <c r="J22" i="40"/>
  <c r="J36" i="40" s="1"/>
  <c r="I22" i="40"/>
  <c r="H22" i="40"/>
  <c r="G22" i="40"/>
  <c r="F22" i="40"/>
  <c r="E22" i="40"/>
  <c r="D22" i="40"/>
  <c r="C22" i="40"/>
  <c r="N20" i="40"/>
  <c r="N19" i="40"/>
  <c r="N18" i="40"/>
  <c r="O23" i="40" s="1"/>
  <c r="L17" i="40"/>
  <c r="K17" i="40"/>
  <c r="J17" i="40"/>
  <c r="I17" i="40"/>
  <c r="H17" i="40"/>
  <c r="G17" i="40"/>
  <c r="F17" i="40"/>
  <c r="E17" i="40"/>
  <c r="D17" i="40"/>
  <c r="L14" i="40"/>
  <c r="K14" i="40"/>
  <c r="J14" i="40"/>
  <c r="I14" i="40"/>
  <c r="H14" i="40"/>
  <c r="G14" i="40"/>
  <c r="F14" i="40"/>
  <c r="E14" i="40"/>
  <c r="D14" i="40"/>
  <c r="C14" i="40"/>
  <c r="O13" i="40"/>
  <c r="L13" i="40"/>
  <c r="K13" i="40"/>
  <c r="J13" i="40"/>
  <c r="I13" i="40"/>
  <c r="H13" i="40"/>
  <c r="G13" i="40"/>
  <c r="G36" i="40" s="1"/>
  <c r="F13" i="40"/>
  <c r="F36" i="40" s="1"/>
  <c r="E13" i="40"/>
  <c r="E36" i="40" s="1"/>
  <c r="D13" i="40"/>
  <c r="C13" i="40"/>
  <c r="C36" i="40" s="1"/>
  <c r="N11" i="40"/>
  <c r="N10" i="40"/>
  <c r="N9" i="40"/>
  <c r="O14" i="40" s="1"/>
  <c r="L8" i="40"/>
  <c r="K8" i="40"/>
  <c r="J8" i="40"/>
  <c r="I8" i="40"/>
  <c r="H8" i="40"/>
  <c r="G8" i="40"/>
  <c r="F8" i="40"/>
  <c r="E8" i="40"/>
  <c r="D8" i="40"/>
  <c r="H3" i="40"/>
  <c r="D3" i="40"/>
  <c r="D2" i="40"/>
  <c r="K50" i="76"/>
  <c r="O41" i="76"/>
  <c r="A50" i="76" s="1"/>
  <c r="O39" i="76"/>
  <c r="O38" i="76"/>
  <c r="O40" i="76" s="1"/>
  <c r="O42" i="76" s="1"/>
  <c r="L43" i="76" s="1"/>
  <c r="O37" i="76"/>
  <c r="O36" i="76"/>
  <c r="P52" i="76" s="1"/>
  <c r="L32" i="76"/>
  <c r="K32" i="76"/>
  <c r="J32" i="76"/>
  <c r="I32" i="76"/>
  <c r="H32" i="76"/>
  <c r="G32" i="76"/>
  <c r="F32" i="76"/>
  <c r="E32" i="76"/>
  <c r="D32" i="76"/>
  <c r="C32" i="76"/>
  <c r="L31" i="76"/>
  <c r="K31" i="76"/>
  <c r="J31" i="76"/>
  <c r="I31" i="76"/>
  <c r="H31" i="76"/>
  <c r="G31" i="76"/>
  <c r="F31" i="76"/>
  <c r="E31" i="76"/>
  <c r="D31" i="76"/>
  <c r="C31" i="76"/>
  <c r="X30" i="76"/>
  <c r="X29" i="76"/>
  <c r="N29" i="76"/>
  <c r="X28" i="76"/>
  <c r="N28" i="76"/>
  <c r="X27" i="76"/>
  <c r="N27" i="76"/>
  <c r="O31" i="76" s="1"/>
  <c r="L26" i="76"/>
  <c r="K26" i="76"/>
  <c r="J26" i="76"/>
  <c r="I26" i="76"/>
  <c r="H26" i="76"/>
  <c r="G26" i="76"/>
  <c r="F26" i="76"/>
  <c r="E26" i="76"/>
  <c r="D26" i="76"/>
  <c r="L23" i="76"/>
  <c r="K23" i="76"/>
  <c r="J23" i="76"/>
  <c r="I23" i="76"/>
  <c r="H23" i="76"/>
  <c r="G23" i="76"/>
  <c r="F23" i="76"/>
  <c r="E23" i="76"/>
  <c r="D23" i="76"/>
  <c r="C23" i="76"/>
  <c r="L22" i="76"/>
  <c r="K22" i="76"/>
  <c r="J22" i="76"/>
  <c r="I22" i="76"/>
  <c r="I36" i="76" s="1"/>
  <c r="H22" i="76"/>
  <c r="G22" i="76"/>
  <c r="G36" i="76" s="1"/>
  <c r="F22" i="76"/>
  <c r="F36" i="76" s="1"/>
  <c r="E22" i="76"/>
  <c r="D22" i="76"/>
  <c r="C22" i="76"/>
  <c r="N20" i="76"/>
  <c r="N19" i="76"/>
  <c r="N18" i="76"/>
  <c r="O22" i="76" s="1"/>
  <c r="L17" i="76"/>
  <c r="K17" i="76"/>
  <c r="J17" i="76"/>
  <c r="I17" i="76"/>
  <c r="H17" i="76"/>
  <c r="G17" i="76"/>
  <c r="F17" i="76"/>
  <c r="E17" i="76"/>
  <c r="D17" i="76"/>
  <c r="L14" i="76"/>
  <c r="K14" i="76"/>
  <c r="J14" i="76"/>
  <c r="I14" i="76"/>
  <c r="H14" i="76"/>
  <c r="G14" i="76"/>
  <c r="F14" i="76"/>
  <c r="E14" i="76"/>
  <c r="D14" i="76"/>
  <c r="C14" i="76"/>
  <c r="O13" i="76"/>
  <c r="L13" i="76"/>
  <c r="K13" i="76"/>
  <c r="J13" i="76"/>
  <c r="I13" i="76"/>
  <c r="H13" i="76"/>
  <c r="G13" i="76"/>
  <c r="F13" i="76"/>
  <c r="E13" i="76"/>
  <c r="E36" i="76" s="1"/>
  <c r="D13" i="76"/>
  <c r="C13" i="76"/>
  <c r="N11" i="76"/>
  <c r="N10" i="76"/>
  <c r="N9" i="76"/>
  <c r="O14" i="76" s="1"/>
  <c r="L8" i="76"/>
  <c r="K8" i="76"/>
  <c r="J8" i="76"/>
  <c r="I8" i="76"/>
  <c r="H8" i="76"/>
  <c r="G8" i="76"/>
  <c r="F8" i="76"/>
  <c r="E8" i="76"/>
  <c r="D8" i="76"/>
  <c r="H3" i="76"/>
  <c r="D3" i="76"/>
  <c r="D2" i="76"/>
  <c r="C10" i="39"/>
  <c r="A10" i="39"/>
  <c r="A8" i="39"/>
  <c r="A6" i="39"/>
  <c r="E4" i="39"/>
  <c r="N4" i="14"/>
  <c r="L4" i="14"/>
  <c r="E4" i="14"/>
  <c r="L3" i="14"/>
  <c r="E3" i="14"/>
  <c r="E2" i="14"/>
  <c r="E14" i="82"/>
  <c r="E12" i="82"/>
  <c r="B11" i="82"/>
  <c r="D6" i="82"/>
  <c r="D5" i="82"/>
  <c r="B3" i="82"/>
  <c r="B2" i="82"/>
  <c r="E14" i="80"/>
  <c r="E12" i="80"/>
  <c r="B11" i="80"/>
  <c r="D6" i="80"/>
  <c r="D5" i="80"/>
  <c r="B3" i="80"/>
  <c r="B2" i="80"/>
  <c r="E14" i="79"/>
  <c r="E12" i="79"/>
  <c r="B11" i="79"/>
  <c r="D6" i="79"/>
  <c r="D5" i="79"/>
  <c r="B3" i="79"/>
  <c r="B2" i="79"/>
  <c r="E22" i="72"/>
  <c r="F19" i="72"/>
  <c r="G18" i="72"/>
  <c r="F17" i="72"/>
  <c r="I7" i="88"/>
  <c r="I6" i="88"/>
  <c r="AD5" i="88"/>
  <c r="I5" i="88"/>
  <c r="I4" i="88"/>
  <c r="AD3" i="88"/>
  <c r="I3" i="88"/>
  <c r="K78" i="100" l="1"/>
  <c r="C99" i="100"/>
  <c r="K75" i="100"/>
  <c r="K25" i="100" s="1"/>
  <c r="F40" i="100" s="1"/>
  <c r="B97" i="100"/>
  <c r="C97" i="100"/>
  <c r="H99" i="100"/>
  <c r="H76" i="100"/>
  <c r="J65" i="100"/>
  <c r="C65" i="100" s="1"/>
  <c r="H78" i="100"/>
  <c r="H80" i="100"/>
  <c r="H98" i="100"/>
  <c r="H101" i="100"/>
  <c r="H75" i="100"/>
  <c r="H97" i="100"/>
  <c r="H77" i="100"/>
  <c r="H100" i="100"/>
  <c r="H79" i="100"/>
  <c r="J39" i="100"/>
  <c r="H96" i="100"/>
  <c r="C76" i="101"/>
  <c r="B76" i="101"/>
  <c r="E76" i="101" s="1"/>
  <c r="K78" i="101"/>
  <c r="K25" i="101" s="1"/>
  <c r="F40" i="101" s="1"/>
  <c r="H77" i="101"/>
  <c r="H79" i="101"/>
  <c r="J39" i="101"/>
  <c r="C80" i="101" s="1"/>
  <c r="H76" i="101"/>
  <c r="J65" i="101"/>
  <c r="C98" i="101" s="1"/>
  <c r="H78" i="101"/>
  <c r="H80" i="101"/>
  <c r="H75" i="101"/>
  <c r="H36" i="40"/>
  <c r="P50" i="40" s="1"/>
  <c r="U20" i="40" s="1"/>
  <c r="I36" i="40"/>
  <c r="O32" i="40"/>
  <c r="D36" i="40"/>
  <c r="O22" i="40"/>
  <c r="K36" i="40"/>
  <c r="C39" i="40"/>
  <c r="C37" i="40" s="1"/>
  <c r="D37" i="40" s="1"/>
  <c r="E37" i="40" s="1"/>
  <c r="F37" i="40" s="1"/>
  <c r="G37" i="40" s="1"/>
  <c r="L36" i="40"/>
  <c r="P49" i="40"/>
  <c r="P51" i="40" s="1"/>
  <c r="U16" i="40" s="1"/>
  <c r="O42" i="40"/>
  <c r="L43" i="40" s="1"/>
  <c r="M51" i="40"/>
  <c r="E50" i="40"/>
  <c r="D50" i="40"/>
  <c r="C50" i="40"/>
  <c r="B50" i="40"/>
  <c r="O43" i="40"/>
  <c r="U14" i="40" s="1"/>
  <c r="O32" i="76"/>
  <c r="J36" i="76"/>
  <c r="K36" i="76"/>
  <c r="L36" i="76"/>
  <c r="H36" i="76"/>
  <c r="O23" i="76"/>
  <c r="C39" i="76" s="1"/>
  <c r="P49" i="76"/>
  <c r="M51" i="76"/>
  <c r="C36" i="76"/>
  <c r="C40" i="76" s="1"/>
  <c r="D36" i="76"/>
  <c r="E50" i="76"/>
  <c r="D50" i="76"/>
  <c r="C50" i="76"/>
  <c r="B50" i="76"/>
  <c r="O43" i="76"/>
  <c r="L44" i="76"/>
  <c r="O44" i="76"/>
  <c r="I66" i="42"/>
  <c r="I90" i="42"/>
  <c r="G88" i="42"/>
  <c r="I78" i="42"/>
  <c r="G76" i="42"/>
  <c r="I88" i="42"/>
  <c r="G90" i="42"/>
  <c r="I76" i="42"/>
  <c r="I80" i="42" s="1"/>
  <c r="G66" i="42"/>
  <c r="G64" i="42"/>
  <c r="G78" i="42"/>
  <c r="K78" i="42" s="1"/>
  <c r="I64" i="42"/>
  <c r="B101" i="100" l="1"/>
  <c r="B98" i="100"/>
  <c r="C101" i="100"/>
  <c r="C64" i="100"/>
  <c r="B99" i="100"/>
  <c r="C79" i="101"/>
  <c r="C39" i="101"/>
  <c r="B96" i="101"/>
  <c r="C77" i="101"/>
  <c r="B75" i="101"/>
  <c r="B101" i="101"/>
  <c r="C64" i="101"/>
  <c r="C75" i="101"/>
  <c r="B97" i="101"/>
  <c r="C65" i="101"/>
  <c r="C38" i="101"/>
  <c r="B100" i="101"/>
  <c r="C100" i="101"/>
  <c r="C97" i="101"/>
  <c r="C101" i="101"/>
  <c r="B77" i="101"/>
  <c r="E77" i="101" s="1"/>
  <c r="C78" i="101"/>
  <c r="G76" i="100"/>
  <c r="G75" i="100"/>
  <c r="G78" i="100"/>
  <c r="G80" i="100"/>
  <c r="C43" i="100"/>
  <c r="G79" i="100"/>
  <c r="G77" i="100"/>
  <c r="C77" i="100"/>
  <c r="B80" i="100"/>
  <c r="E80" i="100" s="1"/>
  <c r="B78" i="100"/>
  <c r="C75" i="100"/>
  <c r="C39" i="100"/>
  <c r="C78" i="100"/>
  <c r="B75" i="100"/>
  <c r="E75" i="100" s="1"/>
  <c r="B77" i="100"/>
  <c r="C76" i="100"/>
  <c r="G96" i="100"/>
  <c r="G99" i="100"/>
  <c r="G98" i="100"/>
  <c r="G101" i="100"/>
  <c r="G97" i="100"/>
  <c r="G100" i="100"/>
  <c r="C69" i="100"/>
  <c r="B98" i="101"/>
  <c r="C96" i="101"/>
  <c r="B80" i="101"/>
  <c r="E80" i="101" s="1"/>
  <c r="B79" i="100"/>
  <c r="C96" i="100"/>
  <c r="B79" i="101"/>
  <c r="E79" i="101" s="1"/>
  <c r="B96" i="100"/>
  <c r="C38" i="100"/>
  <c r="C98" i="100"/>
  <c r="C80" i="100"/>
  <c r="C79" i="100"/>
  <c r="B100" i="100"/>
  <c r="G101" i="101"/>
  <c r="G97" i="101"/>
  <c r="G96" i="101"/>
  <c r="C69" i="101"/>
  <c r="G100" i="101"/>
  <c r="G99" i="101"/>
  <c r="G98" i="101"/>
  <c r="B76" i="100"/>
  <c r="E76" i="100" s="1"/>
  <c r="G77" i="101"/>
  <c r="G79" i="101"/>
  <c r="J38" i="101"/>
  <c r="G76" i="101"/>
  <c r="G78" i="101"/>
  <c r="C43" i="101"/>
  <c r="G75" i="101"/>
  <c r="G80" i="101"/>
  <c r="C99" i="101"/>
  <c r="B99" i="101"/>
  <c r="B78" i="101"/>
  <c r="C100" i="100"/>
  <c r="I68" i="42"/>
  <c r="K66" i="42"/>
  <c r="K90" i="42"/>
  <c r="C38" i="40"/>
  <c r="D38" i="40" s="1"/>
  <c r="E38" i="40" s="1"/>
  <c r="F38" i="40" s="1"/>
  <c r="G38" i="40" s="1"/>
  <c r="H38" i="40" s="1"/>
  <c r="I38" i="40" s="1"/>
  <c r="J38" i="40" s="1"/>
  <c r="D39" i="40"/>
  <c r="E39" i="40" s="1"/>
  <c r="F39" i="40" s="1"/>
  <c r="G39" i="40" s="1"/>
  <c r="K39" i="40" s="1"/>
  <c r="L39" i="40" s="1"/>
  <c r="C40" i="40"/>
  <c r="C42" i="40" s="1"/>
  <c r="D42" i="40" s="1"/>
  <c r="E42" i="40" s="1"/>
  <c r="F42" i="40" s="1"/>
  <c r="G42" i="40" s="1"/>
  <c r="H42" i="40" s="1"/>
  <c r="I42" i="40" s="1"/>
  <c r="J42" i="40" s="1"/>
  <c r="K42" i="40" s="1"/>
  <c r="L42" i="40" s="1"/>
  <c r="U18" i="40"/>
  <c r="W14" i="40"/>
  <c r="W16" i="40" s="1"/>
  <c r="D40" i="40"/>
  <c r="E40" i="40" s="1"/>
  <c r="F40" i="40" s="1"/>
  <c r="G40" i="40" s="1"/>
  <c r="H40" i="40" s="1"/>
  <c r="I40" i="40" s="1"/>
  <c r="J40" i="40" s="1"/>
  <c r="K40" i="40" s="1"/>
  <c r="L40" i="40" s="1"/>
  <c r="H37" i="40"/>
  <c r="I37" i="40" s="1"/>
  <c r="J37" i="40" s="1"/>
  <c r="K37" i="40"/>
  <c r="L37" i="40" s="1"/>
  <c r="P50" i="76"/>
  <c r="C38" i="76"/>
  <c r="D38" i="76" s="1"/>
  <c r="E38" i="76" s="1"/>
  <c r="F38" i="76" s="1"/>
  <c r="G38" i="76" s="1"/>
  <c r="H38" i="76" s="1"/>
  <c r="I38" i="76" s="1"/>
  <c r="J38" i="76" s="1"/>
  <c r="D39" i="76"/>
  <c r="E39" i="76" s="1"/>
  <c r="F39" i="76" s="1"/>
  <c r="G39" i="76" s="1"/>
  <c r="H39" i="76" s="1"/>
  <c r="I39" i="76" s="1"/>
  <c r="J39" i="76" s="1"/>
  <c r="P51" i="76"/>
  <c r="U16" i="76" s="1"/>
  <c r="C37" i="76"/>
  <c r="D37" i="76" s="1"/>
  <c r="E37" i="76" s="1"/>
  <c r="F37" i="76" s="1"/>
  <c r="G37" i="76" s="1"/>
  <c r="H37" i="76" s="1"/>
  <c r="I37" i="76" s="1"/>
  <c r="J37" i="76" s="1"/>
  <c r="U14" i="76"/>
  <c r="U18" i="76" s="1"/>
  <c r="U20" i="76"/>
  <c r="D40" i="76"/>
  <c r="E40" i="76" s="1"/>
  <c r="F40" i="76" s="1"/>
  <c r="G40" i="76" s="1"/>
  <c r="H40" i="76" s="1"/>
  <c r="I40" i="76" s="1"/>
  <c r="J40" i="76" s="1"/>
  <c r="K40" i="76" s="1"/>
  <c r="L40" i="76" s="1"/>
  <c r="C41" i="76"/>
  <c r="D41" i="76" s="1"/>
  <c r="E41" i="76" s="1"/>
  <c r="F41" i="76" s="1"/>
  <c r="G41" i="76" s="1"/>
  <c r="H41" i="76" s="1"/>
  <c r="I41" i="76" s="1"/>
  <c r="J41" i="76" s="1"/>
  <c r="K41" i="76" s="1"/>
  <c r="L41" i="76" s="1"/>
  <c r="C42" i="76"/>
  <c r="D42" i="76" s="1"/>
  <c r="E42" i="76" s="1"/>
  <c r="F42" i="76" s="1"/>
  <c r="G42" i="76" s="1"/>
  <c r="H42" i="76" s="1"/>
  <c r="I42" i="76" s="1"/>
  <c r="J42" i="76" s="1"/>
  <c r="K42" i="76" s="1"/>
  <c r="L42" i="76" s="1"/>
  <c r="I92" i="42"/>
  <c r="G68" i="42"/>
  <c r="G92" i="42"/>
  <c r="K76" i="42"/>
  <c r="K80" i="42" s="1"/>
  <c r="K88" i="42"/>
  <c r="K64" i="42"/>
  <c r="K68" i="42" s="1"/>
  <c r="G80" i="42"/>
  <c r="C41" i="40" l="1"/>
  <c r="D41" i="40" s="1"/>
  <c r="E41" i="40" s="1"/>
  <c r="F41" i="40" s="1"/>
  <c r="G41" i="40" s="1"/>
  <c r="H41" i="40" s="1"/>
  <c r="I41" i="40" s="1"/>
  <c r="J41" i="40" s="1"/>
  <c r="K41" i="40" s="1"/>
  <c r="L41" i="40" s="1"/>
  <c r="E79" i="100"/>
  <c r="E75" i="101"/>
  <c r="E78" i="101"/>
  <c r="J75" i="100"/>
  <c r="K22" i="100" s="1"/>
  <c r="F39" i="100" s="1"/>
  <c r="J78" i="100"/>
  <c r="E78" i="100"/>
  <c r="J75" i="101"/>
  <c r="J78" i="101"/>
  <c r="E77" i="100"/>
  <c r="K92" i="42"/>
  <c r="G89" i="42" s="1"/>
  <c r="H39" i="40"/>
  <c r="I39" i="40" s="1"/>
  <c r="J39" i="40" s="1"/>
  <c r="K38" i="40"/>
  <c r="L38" i="40" s="1"/>
  <c r="U22" i="40"/>
  <c r="K39" i="76"/>
  <c r="L39" i="76" s="1"/>
  <c r="K38" i="76"/>
  <c r="L38" i="76" s="1"/>
  <c r="K37" i="76"/>
  <c r="L37" i="76" s="1"/>
  <c r="W14" i="76"/>
  <c r="W16" i="76" s="1"/>
  <c r="U22" i="76"/>
  <c r="V29" i="76" s="1"/>
  <c r="G91" i="42"/>
  <c r="G93" i="42" s="1"/>
  <c r="I91" i="42"/>
  <c r="K91" i="42" s="1"/>
  <c r="I89" i="42"/>
  <c r="K89" i="42" s="1"/>
  <c r="I65" i="42"/>
  <c r="G65" i="42"/>
  <c r="I67" i="42"/>
  <c r="G67" i="42"/>
  <c r="K67" i="42" s="1"/>
  <c r="I77" i="42"/>
  <c r="G77" i="42"/>
  <c r="I79" i="42"/>
  <c r="G79" i="42"/>
  <c r="E92" i="100" l="1"/>
  <c r="F42" i="100" s="1"/>
  <c r="E92" i="101"/>
  <c r="F42" i="101" s="1"/>
  <c r="K22" i="101"/>
  <c r="F39" i="101" s="1"/>
  <c r="V27" i="40"/>
  <c r="V28" i="40"/>
  <c r="V30" i="40"/>
  <c r="V29" i="40"/>
  <c r="W18" i="76"/>
  <c r="W21" i="76"/>
  <c r="V27" i="76"/>
  <c r="V28" i="76"/>
  <c r="V30" i="76"/>
  <c r="I93" i="42"/>
  <c r="I69" i="42"/>
  <c r="K93" i="42"/>
  <c r="H97" i="42" s="1"/>
  <c r="D99" i="42" s="1"/>
  <c r="K79" i="42"/>
  <c r="K77" i="42"/>
  <c r="G81" i="42"/>
  <c r="I81" i="42"/>
  <c r="K65" i="42"/>
  <c r="K69" i="42" s="1"/>
  <c r="F97" i="42" s="1"/>
  <c r="G69" i="42"/>
  <c r="W18" i="40" l="1"/>
  <c r="W21" i="40"/>
  <c r="K81" i="42"/>
  <c r="H98" i="42" s="1"/>
  <c r="C103" i="42" s="1"/>
  <c r="C102" i="42"/>
  <c r="D98" i="42"/>
  <c r="F99" i="42" l="1"/>
  <c r="C104" i="42" s="1"/>
  <c r="S11" i="95" l="1" a="1"/>
  <c r="S11" i="9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<sst xmlns="http://schemas.openxmlformats.org/spreadsheetml/2006/main" count="1492" uniqueCount="750">
  <si>
    <t>REASON FOR SUBMISSION (check at least one)</t>
  </si>
  <si>
    <t>Initial Submission</t>
  </si>
  <si>
    <t>Engineering Change(s)</t>
  </si>
  <si>
    <t>Correction of Discrepancy</t>
  </si>
  <si>
    <t>Tooling Inactive &gt; than 1 year</t>
  </si>
  <si>
    <t>Change to Optional Construction or Material</t>
  </si>
  <si>
    <t>Sub-Supplier or Material Source Change</t>
  </si>
  <si>
    <t>Change in Part Processing</t>
  </si>
  <si>
    <t>Parts Produced at Additional Location</t>
  </si>
  <si>
    <t>Other- please specify below</t>
  </si>
  <si>
    <t>Submission Level (check one)</t>
  </si>
  <si>
    <t>Level 1 - Warrant only (and for designated appearance items, an Appearance Approval Report) submitted to customer.</t>
  </si>
  <si>
    <t>Level 2 - Warrant with product samples and limited supporting data submitted to customer.</t>
  </si>
  <si>
    <t>Level 3 - Warrant with product samples and complete supporting data submitted to customer.</t>
  </si>
  <si>
    <t>Level 4 - Warrant and other requirements as defined by customer.</t>
  </si>
  <si>
    <t>Level 5 - Warrant with product samples and complete supporting data reviewed at supplier's manufacturing location.</t>
  </si>
  <si>
    <t>Submission Results</t>
  </si>
  <si>
    <t xml:space="preserve">The Results For: </t>
  </si>
  <si>
    <t>dimensional measurements</t>
  </si>
  <si>
    <t>material and functional tests</t>
  </si>
  <si>
    <t>appearance criteria</t>
  </si>
  <si>
    <t>statistical process package</t>
  </si>
  <si>
    <t>These results meet all design requirements:</t>
  </si>
  <si>
    <t>Yes</t>
  </si>
  <si>
    <t>No</t>
  </si>
  <si>
    <t>(if No- Explanation Required)</t>
  </si>
  <si>
    <t>Declaration</t>
  </si>
  <si>
    <t xml:space="preserve">I affirm that the samples represented by this warrant are representative of our parts which were made by a  process that meets all AM General specific requirements, </t>
  </si>
  <si>
    <t>Explanation / Comments</t>
  </si>
  <si>
    <t>Part Name</t>
  </si>
  <si>
    <t>Drawing Number</t>
  </si>
  <si>
    <t>Scheduling Agreement</t>
  </si>
  <si>
    <t>Checking Aid / Test Equip. No.</t>
  </si>
  <si>
    <t>Purchase Order No.</t>
  </si>
  <si>
    <t>Additional Engineering Changes</t>
  </si>
  <si>
    <t>Eng. Dwg. Change Level</t>
  </si>
  <si>
    <t>Tool Order No.</t>
  </si>
  <si>
    <t>Change Level / Dated</t>
  </si>
  <si>
    <t>Dated</t>
  </si>
  <si>
    <t>Weight (kg)</t>
  </si>
  <si>
    <t>Supplier Code</t>
  </si>
  <si>
    <t>Street Address</t>
  </si>
  <si>
    <t>City</t>
  </si>
  <si>
    <t>Zip</t>
  </si>
  <si>
    <t>State</t>
  </si>
  <si>
    <t>Customer Name / Division</t>
  </si>
  <si>
    <t>Application</t>
  </si>
  <si>
    <t>Does this part contain any restricted or reportable substances?</t>
  </si>
  <si>
    <t>Are plastic parts identified with appropriate ISO marking codes?</t>
  </si>
  <si>
    <t xml:space="preserve">List Molds / Cavities / Production Processes: </t>
  </si>
  <si>
    <t>Organization Authorized Signature</t>
  </si>
  <si>
    <t>Print Name</t>
  </si>
  <si>
    <t>Title</t>
  </si>
  <si>
    <t>Date</t>
  </si>
  <si>
    <t>Phone No.</t>
  </si>
  <si>
    <t>Email</t>
  </si>
  <si>
    <t>Fax</t>
  </si>
  <si>
    <t>For Customer Use Only</t>
  </si>
  <si>
    <t>PPAP Warrant Disposition:</t>
  </si>
  <si>
    <t>Approved</t>
  </si>
  <si>
    <t>Interim Approval</t>
  </si>
  <si>
    <t>Rejected</t>
  </si>
  <si>
    <t>Comment:</t>
  </si>
  <si>
    <t>Tooling: Transfer, Replacement, Refurbishment, Additional</t>
  </si>
  <si>
    <t xml:space="preserve">Certificate of Conformance: </t>
  </si>
  <si>
    <t>LOT #</t>
  </si>
  <si>
    <t>QTY</t>
  </si>
  <si>
    <t>N/A</t>
  </si>
  <si>
    <t>I further affirm these samples are made from specified materials on regular production tooling with no operations other than the regular production process produced</t>
  </si>
  <si>
    <t>at a rate of</t>
  </si>
  <si>
    <t>pcs/hr.    I have clearly written any exceptions from this declaration below.</t>
  </si>
  <si>
    <t>Manufacturer Information</t>
  </si>
  <si>
    <t>Supplier Name</t>
  </si>
  <si>
    <t>Authorized Person</t>
  </si>
  <si>
    <t>Name</t>
  </si>
  <si>
    <t xml:space="preserve">Phone Number </t>
  </si>
  <si>
    <t>Fax Number</t>
  </si>
  <si>
    <t>Material Information</t>
  </si>
  <si>
    <t>Revision</t>
  </si>
  <si>
    <t>Drawing Change Level</t>
  </si>
  <si>
    <t xml:space="preserve">Checking Aid / Test Equip. No. </t>
  </si>
  <si>
    <t>Customer Information</t>
  </si>
  <si>
    <t>Supplier Quality Engineer</t>
  </si>
  <si>
    <t>Supplier Manufacturing Information</t>
  </si>
  <si>
    <t>Part Number</t>
  </si>
  <si>
    <t>-</t>
  </si>
  <si>
    <t>+</t>
  </si>
  <si>
    <t>MIN</t>
  </si>
  <si>
    <t>MAX</t>
  </si>
  <si>
    <t>PART NUMBER:</t>
  </si>
  <si>
    <t>PART NAME:</t>
  </si>
  <si>
    <t>NAME OF INSPECTION FACILITY:</t>
  </si>
  <si>
    <t>DATE:</t>
  </si>
  <si>
    <t>Supplier required to provide marked up drawing to identify items inspected.</t>
  </si>
  <si>
    <t>ITEM</t>
  </si>
  <si>
    <t>DIMENSION / SPECIFICATION</t>
  </si>
  <si>
    <t>TOLERANCE</t>
  </si>
  <si>
    <t>SPECIFICATION / LIMITS</t>
  </si>
  <si>
    <t>GAGE
TYPE*</t>
  </si>
  <si>
    <t>QTY. TESTED</t>
  </si>
  <si>
    <t>MEASUREMENT RESULTS (DATA)</t>
  </si>
  <si>
    <t>OK</t>
  </si>
  <si>
    <t>NOT OK</t>
  </si>
  <si>
    <t>Piece 1</t>
  </si>
  <si>
    <t>Piece 2</t>
  </si>
  <si>
    <t>Piece 3</t>
  </si>
  <si>
    <t>*Traceable to NIST</t>
  </si>
  <si>
    <t>Blanket statements of conformance are unacceptable for any test results.</t>
  </si>
  <si>
    <t>PRINT NAME</t>
  </si>
  <si>
    <t>SIGNATURE</t>
  </si>
  <si>
    <t>TITLE</t>
  </si>
  <si>
    <t>DATE</t>
  </si>
  <si>
    <t>drawings, specifications and meet all PPAP 4th Edition Requirements.  I also certify that documented evidence of such compliance is on file and available for review.</t>
  </si>
  <si>
    <t>Location:</t>
  </si>
  <si>
    <t xml:space="preserve">Team: </t>
  </si>
  <si>
    <t>Action Results</t>
  </si>
  <si>
    <t>Item/Process Step</t>
  </si>
  <si>
    <t>Potential Failure Mode</t>
  </si>
  <si>
    <t>Potential Effect(s) Of Failure</t>
  </si>
  <si>
    <t>Severity</t>
  </si>
  <si>
    <t>Potential Cause(s) Of Failure</t>
  </si>
  <si>
    <t>Occurrence</t>
  </si>
  <si>
    <t>Detection</t>
  </si>
  <si>
    <t>RPN</t>
  </si>
  <si>
    <t>Recommended Action</t>
  </si>
  <si>
    <t>Responsibility &amp; Target Completion Date</t>
  </si>
  <si>
    <t>Action Taken</t>
  </si>
  <si>
    <t>Design Responsibility:</t>
  </si>
  <si>
    <t>Key Date:</t>
  </si>
  <si>
    <t>DFMEA Number:</t>
  </si>
  <si>
    <t>Prepared by:</t>
  </si>
  <si>
    <t>Date (Orig.)</t>
  </si>
  <si>
    <t>Date (Rev.)</t>
  </si>
  <si>
    <t>Effect</t>
  </si>
  <si>
    <t>Criteria
Severity of Effect on Product
(Customer Effect)</t>
  </si>
  <si>
    <t>Rank</t>
  </si>
  <si>
    <t>Likelihood of Failure</t>
  </si>
  <si>
    <t>Criteria: Occurrence of Cause - DFMEA
(Design life/reliability of item/vehicle)</t>
  </si>
  <si>
    <t>Criteria: Occurrence of Cause - DFMEA
(Incidents per item/vehicle)</t>
  </si>
  <si>
    <t>Opportunity for Detection</t>
  </si>
  <si>
    <t>Criteria:
Likelihood of Detection by Design Control</t>
  </si>
  <si>
    <t>Likelihood of Detection</t>
  </si>
  <si>
    <t>Failure to Meet Safety and/or Regulatory Requirements</t>
  </si>
  <si>
    <t>Potential failure mode affects safe vehicle operation and/or involves noncompliance with government regulation without warning.</t>
  </si>
  <si>
    <t>Very High</t>
  </si>
  <si>
    <t>New technology/new design with no history.</t>
  </si>
  <si>
    <t>≥ 100 per thousand
≥ 1 in 10</t>
  </si>
  <si>
    <t>No detection opportunity</t>
  </si>
  <si>
    <t>No current design control; Cannot detect or is not analyzed.</t>
  </si>
  <si>
    <t>Almost Impossible</t>
  </si>
  <si>
    <t>Potential failure mode affects safe vehicle operation and/or involves noncompliance with government regulation with warning.</t>
  </si>
  <si>
    <t>High</t>
  </si>
  <si>
    <t>Failure is inevitable with new design, new application, or change in duty cycle/operating conditions</t>
  </si>
  <si>
    <t>50 per thousand
1 in 20</t>
  </si>
  <si>
    <t>Not likely to detect at any stage</t>
  </si>
  <si>
    <r>
      <t xml:space="preserve">Design analysis/detection controls have a weak detection capability; Virtual Analysis (e.g. CAE, FEA, etc.) is </t>
    </r>
    <r>
      <rPr>
        <b/>
        <u/>
        <sz val="12"/>
        <rFont val="Arial"/>
        <family val="2"/>
      </rPr>
      <t>not correlated</t>
    </r>
    <r>
      <rPr>
        <sz val="12"/>
        <rFont val="Arial"/>
        <family val="2"/>
      </rPr>
      <t xml:space="preserve"> to expected actual operating conditions.</t>
    </r>
  </si>
  <si>
    <t>Very Remote</t>
  </si>
  <si>
    <t>Loss or Degradation of Primary Function</t>
  </si>
  <si>
    <t>Loss of primary function (vehicle inoperable, does not affect safe vehicle operation)</t>
  </si>
  <si>
    <t>Failure is likely with new design, new application, or change in duty cycle/operating conditions</t>
  </si>
  <si>
    <t>20 per thousand
1 in 50</t>
  </si>
  <si>
    <t>Post Design Freeze and prior to launch</t>
  </si>
  <si>
    <r>
      <t xml:space="preserve">Product verification/validation after design freeze and prior to launch with </t>
    </r>
    <r>
      <rPr>
        <b/>
        <u/>
        <sz val="12"/>
        <rFont val="Arial"/>
        <family val="2"/>
      </rPr>
      <t>pass/fail</t>
    </r>
    <r>
      <rPr>
        <sz val="12"/>
        <rFont val="Arial"/>
        <family val="2"/>
      </rPr>
      <t xml:space="preserve"> testing (Subsystem or system testing with acceptance criteria such as ride handling, shipping evaluation, etc.)</t>
    </r>
  </si>
  <si>
    <t>Remote</t>
  </si>
  <si>
    <t>Degradation of primary function (vehicle operable, but at reduced level of performance)</t>
  </si>
  <si>
    <t>Failure is uncertain with new design, new application, or change in duty cycle/operating conditions</t>
  </si>
  <si>
    <t>10 per thousand
1 in 100</t>
  </si>
  <si>
    <r>
      <t xml:space="preserve">Product verification/validation after design freeze and prior to launch with </t>
    </r>
    <r>
      <rPr>
        <b/>
        <u/>
        <sz val="12"/>
        <rFont val="Arial"/>
        <family val="2"/>
      </rPr>
      <t>test to failure</t>
    </r>
    <r>
      <rPr>
        <sz val="12"/>
        <rFont val="Arial"/>
        <family val="2"/>
      </rPr>
      <t xml:space="preserve"> testing (Subsystem or system testing until failure occurs, testing of system interactions, etc.)</t>
    </r>
  </si>
  <si>
    <t>Very Low</t>
  </si>
  <si>
    <t>Loss or Degradation of Secondary Function</t>
  </si>
  <si>
    <t>Loss of secondary function (vehicle operable, but comfort/convenience functions inoperable)</t>
  </si>
  <si>
    <t>Moderate</t>
  </si>
  <si>
    <t>Frequent failures associated with similar designs or in design simulation and testing.</t>
  </si>
  <si>
    <t>2 per thousand
1 in 500</t>
  </si>
  <si>
    <r>
      <t xml:space="preserve">Product verification/validation after design freeze and prior to launch with </t>
    </r>
    <r>
      <rPr>
        <b/>
        <u/>
        <sz val="12"/>
        <rFont val="Arial"/>
        <family val="2"/>
      </rPr>
      <t>degradation</t>
    </r>
    <r>
      <rPr>
        <sz val="12"/>
        <rFont val="Arial"/>
        <family val="2"/>
      </rPr>
      <t xml:space="preserve"> testing (Subsystem or system testing after durability test, e.g. function check).</t>
    </r>
  </si>
  <si>
    <t>Low</t>
  </si>
  <si>
    <t>Degradation of secondary function (vehicle operable, but comfort/convenience functions at reduced level of performance)</t>
  </si>
  <si>
    <t>Occasional failures associated with similar designs or in design simulation and testing.</t>
  </si>
  <si>
    <t>.5 per thousand
1 in 2,000</t>
  </si>
  <si>
    <t>Prior to Design Freeze</t>
  </si>
  <si>
    <r>
      <t xml:space="preserve">Product validation (reliability testing, development or validation tests) prior to design freeze using </t>
    </r>
    <r>
      <rPr>
        <b/>
        <u/>
        <sz val="12"/>
        <rFont val="Arial"/>
        <family val="2"/>
      </rPr>
      <t>pass/fail</t>
    </r>
    <r>
      <rPr>
        <sz val="12"/>
        <rFont val="Arial"/>
        <family val="2"/>
      </rPr>
      <t xml:space="preserve"> testing (e.g. acceptance criteria for performance, function checks, etc.)</t>
    </r>
  </si>
  <si>
    <t>Annoyance</t>
  </si>
  <si>
    <t xml:space="preserve">Appearance or Audible Noise, vehicle operable, item does not conform and noticed by most customers (&gt; 75%). </t>
  </si>
  <si>
    <t>Isolated failures associated with similar designs or in design simulation and testing.</t>
  </si>
  <si>
    <t>.1 per thousand
1 in 2,000</t>
  </si>
  <si>
    <r>
      <t xml:space="preserve">Product validation (reliability testing, development or validation tests) prior to design freeze using </t>
    </r>
    <r>
      <rPr>
        <b/>
        <u/>
        <sz val="12"/>
        <rFont val="Arial"/>
        <family val="2"/>
      </rPr>
      <t>test to failure</t>
    </r>
    <r>
      <rPr>
        <sz val="12"/>
        <rFont val="Arial"/>
        <family val="2"/>
      </rPr>
      <t xml:space="preserve"> (e.g. until leaks, yields, cracks, etc.)</t>
    </r>
  </si>
  <si>
    <t>Moderately High</t>
  </si>
  <si>
    <t xml:space="preserve">Appearance or Audible Noise, vehicle operable, item does not conform and noticed by many customers (50%). </t>
  </si>
  <si>
    <t>Only isolated failures associated with almost identical design or in design simulation and testing.</t>
  </si>
  <si>
    <t>.01 per thousand
1 in 100,000</t>
  </si>
  <si>
    <r>
      <t xml:space="preserve">Product validation (reliability testing, development or validation tests) prior to design freeze using </t>
    </r>
    <r>
      <rPr>
        <b/>
        <u/>
        <sz val="12"/>
        <rFont val="Arial"/>
        <family val="2"/>
      </rPr>
      <t>degradation</t>
    </r>
    <r>
      <rPr>
        <sz val="12"/>
        <rFont val="Arial"/>
        <family val="2"/>
      </rPr>
      <t xml:space="preserve"> testing (e.g. data trends, before/after values, etc.)</t>
    </r>
  </si>
  <si>
    <t xml:space="preserve">Appearance or Audible Noise, vehicle operable, item does not conform and noticed by discriminating customers (&lt; 25%). </t>
  </si>
  <si>
    <t>No observed failures associated with almost identical design or in design simulation and testing.</t>
  </si>
  <si>
    <t>≤ .001 per thousand 
1 in 1,000,000</t>
  </si>
  <si>
    <t>Virtual Analysis - Correlated</t>
  </si>
  <si>
    <r>
      <t xml:space="preserve">Design analysis/detection controls have a strong detection capability. Virtual Analysis (e.g. CAE, FEA, etc.) </t>
    </r>
    <r>
      <rPr>
        <b/>
        <u/>
        <sz val="12"/>
        <rFont val="Arial"/>
        <family val="2"/>
      </rPr>
      <t>is highly correlated</t>
    </r>
    <r>
      <rPr>
        <sz val="12"/>
        <rFont val="Arial"/>
        <family val="2"/>
      </rPr>
      <t xml:space="preserve"> with actual or expected operating conditions prior to design freeze.</t>
    </r>
  </si>
  <si>
    <t>No effect</t>
  </si>
  <si>
    <t>No discernible effects.</t>
  </si>
  <si>
    <t>Failure is eliminated through preventive control</t>
  </si>
  <si>
    <t>Failure is eliminated through preventive control.</t>
  </si>
  <si>
    <t>Detection not applicable; Failure Prevention</t>
  </si>
  <si>
    <t>Failure cause or failure mode can not occur because it is fully prevented through design solutions (e.g., proven design standard, best practice or common material, etc.)</t>
  </si>
  <si>
    <t>Almost Certain</t>
  </si>
  <si>
    <t>Criteria Severity of Effect on Product (Customer Effect)</t>
  </si>
  <si>
    <t>Issue Date</t>
  </si>
  <si>
    <t>Legend:</t>
  </si>
  <si>
    <t xml:space="preserve">     Operation</t>
  </si>
  <si>
    <t xml:space="preserve">   Transportation</t>
  </si>
  <si>
    <t xml:space="preserve">     Inspection</t>
  </si>
  <si>
    <t>Delay</t>
  </si>
  <si>
    <t>Storage</t>
  </si>
  <si>
    <t>Step</t>
  </si>
  <si>
    <t>Operation or Event</t>
  </si>
  <si>
    <t>Description of</t>
  </si>
  <si>
    <t>Evaluation</t>
  </si>
  <si>
    <t>and Analysis Methods</t>
  </si>
  <si>
    <t>(Format for example only; Supplier created templates may be used)</t>
  </si>
  <si>
    <t>Criteria: Occurrence of Cause - PFMEA
(Incidents per items/vehicles)</t>
  </si>
  <si>
    <t>Criteria:
Likelihood of Detection by Process Control</t>
  </si>
  <si>
    <t>Failure to meet safety and/or regulatory requirement</t>
  </si>
  <si>
    <t>May endanger operator (machine or assembly) without warning</t>
  </si>
  <si>
    <t>No current process control; Cannot detect or is not analyzed.</t>
  </si>
  <si>
    <t>May endanger operator (machine or assembly) with warning</t>
  </si>
  <si>
    <t>50 per thousand 
1 in 20</t>
  </si>
  <si>
    <t>Failure Mode and/or Error (Cause) is not easily detected (e.g. random audits)</t>
  </si>
  <si>
    <t>Major Disruption</t>
  </si>
  <si>
    <t>100% of product may have to be scrapped. Line shutdown or stop ship.</t>
  </si>
  <si>
    <t>Problem Detection Post Processing</t>
  </si>
  <si>
    <t>Failure Mode detection post-processing by operator through visual/tactile/audible means.</t>
  </si>
  <si>
    <t>Significant disruption</t>
  </si>
  <si>
    <t>A portion of the production run may have to be scrapped. Deviation from primary process including decreased line speed or added manpower.</t>
  </si>
  <si>
    <t>10 per thousand 
1 in 100</t>
  </si>
  <si>
    <t>Problem Detection at Source</t>
  </si>
  <si>
    <t>Failure Mode detection in-station by operator through visual/tactile/audible means or post-processing through use of attribute gauging (go/no go, manual torque check/clicker wrench, etc.)</t>
  </si>
  <si>
    <t>Moderate disruption</t>
  </si>
  <si>
    <t>100% of product may have to be reworked off line and accepted.</t>
  </si>
  <si>
    <t>Failure Mode detection post-processing by operator through use of variable gauging or in-station by operator through use of attribute gauging (go/no go, manual torque check/clicker wrench, etc.)</t>
  </si>
  <si>
    <t>A portion of the production run may have to be reworked off line and accepted.</t>
  </si>
  <si>
    <t>Failure Mode or Error (Cause) detection in-station by operator through use of variable gauging or by automated controls in-station that will detect discrepant part and notify operator (light, buzzer, etc.). Gauging performed on setup and first-piece check (for set-up causes only).</t>
  </si>
  <si>
    <t>100% of production run may have to be reworked in station before it is processed.</t>
  </si>
  <si>
    <t>.1 per thousand
1 in 10,000</t>
  </si>
  <si>
    <t>Failure Mode detection post-processing by automated controls that will detect discrepant part and lock part to prevent further processing.</t>
  </si>
  <si>
    <t>A portion of the production run may have to be reworked in-station before it is processed.</t>
  </si>
  <si>
    <t>Failure Mode detection in-station by automated controls that will detect discrepant part and prevent automatically lock part in station to prevent further processing.</t>
  </si>
  <si>
    <t>Minor disruption</t>
  </si>
  <si>
    <t>Slight inconvenience to process, operation, or operator.</t>
  </si>
  <si>
    <t>≤ .001 per thousand
1 in 1,000,000</t>
  </si>
  <si>
    <t>Error Detection and/or Problem Prevention</t>
  </si>
  <si>
    <t xml:space="preserve">Error (Cause) detection in-station by automated controls that will detect error and prevent discrepant part from being made. </t>
  </si>
  <si>
    <t>No discernible effect.</t>
  </si>
  <si>
    <t xml:space="preserve">Error (Cause) prevention as a result of fixture design, machine design or part design. Discrepant parts cannot be made because item has been error-proofed by process/product design. </t>
  </si>
  <si>
    <t>Criteria: 
Severity of Effect on Process
(Manufacturing / Assembly Effect)</t>
  </si>
  <si>
    <t>Control Plan Number</t>
  </si>
  <si>
    <t>Key Contact/Phone</t>
  </si>
  <si>
    <t>Core Team</t>
  </si>
  <si>
    <t>Customer Engineering Approval/Date (If Req'd.)</t>
  </si>
  <si>
    <t>Supplier/Plant Approval/Date</t>
  </si>
  <si>
    <t>Customer Quality Approval/Date (If Req'd.)</t>
  </si>
  <si>
    <t>Other Approval/Date (If Req'd.)</t>
  </si>
  <si>
    <t>PART/ 
PROCESS
NUMBER</t>
  </si>
  <si>
    <t>PROCESS NAME/
OPERATION
DESCRIPTION</t>
  </si>
  <si>
    <t>MACHINE,
DEVICE
JIG, TOOLS
FOR MFG.</t>
  </si>
  <si>
    <t>CHARACTERISTICS</t>
  </si>
  <si>
    <t>SPECIAL
CHAR.
CLASS</t>
  </si>
  <si>
    <t>METHODS</t>
  </si>
  <si>
    <t>REACTION
PLAN</t>
  </si>
  <si>
    <t>NO.</t>
  </si>
  <si>
    <t>PRODUCT</t>
  </si>
  <si>
    <t>PROCESS</t>
  </si>
  <si>
    <t>SAMPLE</t>
  </si>
  <si>
    <t>CONTROL
METHOD</t>
  </si>
  <si>
    <t>SIZE</t>
  </si>
  <si>
    <t>FREQ.</t>
  </si>
  <si>
    <t>PRODUCT / PROCESS SPECIFICATION / TOLERANCE</t>
  </si>
  <si>
    <t>EVALUATION / MEASUREMENT TECHNIQUE</t>
  </si>
  <si>
    <t>GAGE NAME:</t>
  </si>
  <si>
    <t>NOMINAL:</t>
  </si>
  <si>
    <t>PART NO.:</t>
  </si>
  <si>
    <t>GAGE NO.:</t>
  </si>
  <si>
    <t>TOL(+):</t>
  </si>
  <si>
    <t>PERFORMED BY:</t>
  </si>
  <si>
    <t>CHARACTERISTIC:</t>
  </si>
  <si>
    <t>GAGE TYPE:</t>
  </si>
  <si>
    <t>TOL(-):</t>
  </si>
  <si>
    <t>APPRAISER A</t>
  </si>
  <si>
    <t>NAME:</t>
  </si>
  <si>
    <t>AVERAGE</t>
  </si>
  <si>
    <t>MEASUREMENT UNIT ANALYSIS</t>
  </si>
  <si>
    <t>RANGE</t>
  </si>
  <si>
    <t>APPRAISER B</t>
  </si>
  <si>
    <t>PART VARIATION (PV):</t>
  </si>
  <si>
    <t>TOTAL VARIATION (TV):</t>
  </si>
  <si>
    <t xml:space="preserve">    % PROCESS</t>
  </si>
  <si>
    <t>% TOLERANCE</t>
  </si>
  <si>
    <t>APPRAISER C</t>
  </si>
  <si>
    <t>VARIATION  (TV)</t>
  </si>
  <si>
    <t>VARIATION  (TOL)</t>
  </si>
  <si>
    <t>% EQUIPMENT VARIATION:</t>
  </si>
  <si>
    <t>% APPRAISER VARIATION:</t>
  </si>
  <si>
    <t>% PART VARIATION:</t>
  </si>
  <si>
    <t>REPEATABILITY RANGE CONTROL CHART</t>
  </si>
  <si>
    <t>XBARp</t>
  </si>
  <si>
    <t># PARTS</t>
  </si>
  <si>
    <t>M (FOR EV(K1) = # OF TRIALS)(FOR AV(K2) = # APPR AND G=1)(FOR PV(K3) = # OF PARTS AND G=1)</t>
  </si>
  <si>
    <t>UCL-R</t>
  </si>
  <si>
    <t>OP1?</t>
  </si>
  <si>
    <t>d2</t>
  </si>
  <si>
    <t>7</t>
  </si>
  <si>
    <t>8</t>
  </si>
  <si>
    <t>9</t>
  </si>
  <si>
    <t>LCL-R</t>
  </si>
  <si>
    <t>OP2?</t>
  </si>
  <si>
    <t>RBARBAR</t>
  </si>
  <si>
    <t>OP3?</t>
  </si>
  <si>
    <t>XBARBAR</t>
  </si>
  <si>
    <t># OPER</t>
  </si>
  <si>
    <t>UCL-XBAR</t>
  </si>
  <si>
    <t># TRIALS (M)</t>
  </si>
  <si>
    <t>LCL-XBAR</t>
  </si>
  <si>
    <t>(G)</t>
  </si>
  <si>
    <t>G</t>
  </si>
  <si>
    <t>d2A(EV)=</t>
  </si>
  <si>
    <t>d2(EV)=</t>
  </si>
  <si>
    <t>d2(PV)=</t>
  </si>
  <si>
    <t>d2(AV)=</t>
  </si>
  <si>
    <t>PART APPRAISER AVERAGE CHART</t>
  </si>
  <si>
    <t>COUNT</t>
  </si>
  <si>
    <t>D4</t>
  </si>
  <si>
    <t>D3</t>
  </si>
  <si>
    <t>A2</t>
  </si>
  <si>
    <t>3/d2</t>
  </si>
  <si>
    <t>XDiff (Ro):</t>
  </si>
  <si>
    <t>Rp:</t>
  </si>
  <si>
    <t>AV1:</t>
  </si>
  <si>
    <t>AV2:</t>
  </si>
  <si>
    <t>&gt;15</t>
  </si>
  <si>
    <t>All calculations are based upon predicting 5.15 sigma (99% of the area under the normal distribution curve).</t>
  </si>
  <si>
    <t>AV - If a negative value is calculated under the square root sign, the appraiser variation (AV) defaults to zero (0).</t>
  </si>
  <si>
    <t>Gage Name</t>
  </si>
  <si>
    <t>Date Performed</t>
  </si>
  <si>
    <t>Appraiser A</t>
  </si>
  <si>
    <t>Gage Number</t>
  </si>
  <si>
    <t>Gage Type</t>
  </si>
  <si>
    <t>Appraiser B</t>
  </si>
  <si>
    <t>Characteristic</t>
  </si>
  <si>
    <t>Appraiser C</t>
  </si>
  <si>
    <t>DATA TABLE</t>
  </si>
  <si>
    <t>AB Tabulation</t>
  </si>
  <si>
    <t>BC Tabulation</t>
  </si>
  <si>
    <t>AC Tabulation</t>
  </si>
  <si>
    <t>PART</t>
  </si>
  <si>
    <t>A-1</t>
  </si>
  <si>
    <t>A-2</t>
  </si>
  <si>
    <t>A-3</t>
  </si>
  <si>
    <t>B-1</t>
  </si>
  <si>
    <t>B-2</t>
  </si>
  <si>
    <t>B-3</t>
  </si>
  <si>
    <t>C-1</t>
  </si>
  <si>
    <t>C-2</t>
  </si>
  <si>
    <t>C-3</t>
  </si>
  <si>
    <t>Reference</t>
  </si>
  <si>
    <t>Reference Value</t>
  </si>
  <si>
    <t>Code</t>
  </si>
  <si>
    <t>Risk Analysis</t>
  </si>
  <si>
    <t>A * B Crosstabulation</t>
  </si>
  <si>
    <t>B</t>
  </si>
  <si>
    <t>Total</t>
  </si>
  <si>
    <t>A</t>
  </si>
  <si>
    <t>Count</t>
  </si>
  <si>
    <t>Expected Count</t>
  </si>
  <si>
    <t>B * C Crosstabulation</t>
  </si>
  <si>
    <t>C</t>
  </si>
  <si>
    <t>A * C Crosstabulation</t>
  </si>
  <si>
    <t>Kappa</t>
  </si>
  <si>
    <t>DETERMINATION</t>
  </si>
  <si>
    <t>A x B</t>
  </si>
  <si>
    <t>A x C</t>
  </si>
  <si>
    <t>B x C</t>
  </si>
  <si>
    <t>Approved for Use</t>
  </si>
  <si>
    <t xml:space="preserve"> </t>
  </si>
  <si>
    <t>Characteristic:</t>
  </si>
  <si>
    <t>Reason For Study:</t>
  </si>
  <si>
    <t>Study Date:</t>
  </si>
  <si>
    <t>Nominal:</t>
  </si>
  <si>
    <t>Prepared By:</t>
  </si>
  <si>
    <t>Tolerance (+):</t>
  </si>
  <si>
    <t>Date Completed:</t>
  </si>
  <si>
    <t>Tolerance (-):</t>
  </si>
  <si>
    <t>Sub-Group#</t>
  </si>
  <si>
    <t>Value 1</t>
  </si>
  <si>
    <t>Value 2</t>
  </si>
  <si>
    <t>Value 3</t>
  </si>
  <si>
    <t>Value 4</t>
  </si>
  <si>
    <t>Value 5</t>
  </si>
  <si>
    <t>&lt;--- Fill in data horizontally for each subgroup</t>
  </si>
  <si>
    <t>Note: Complete all "white" cells in Blue Area.</t>
  </si>
  <si>
    <t>Part Number:</t>
  </si>
  <si>
    <t>PPC Number:</t>
  </si>
  <si>
    <t>Incident:</t>
  </si>
  <si>
    <t>CPK:</t>
  </si>
  <si>
    <t>Incident Date:</t>
  </si>
  <si>
    <t>Tolerance(+)</t>
  </si>
  <si>
    <t>Tolerance(-)</t>
  </si>
  <si>
    <t>PPK:</t>
  </si>
  <si>
    <t>Sub-Group</t>
  </si>
  <si>
    <t>Average</t>
  </si>
  <si>
    <t>Range</t>
  </si>
  <si>
    <t>X-bar</t>
  </si>
  <si>
    <t>X-Bar:</t>
  </si>
  <si>
    <t>UCL:</t>
  </si>
  <si>
    <t>WARNINGS</t>
  </si>
  <si>
    <t>Sigma:</t>
  </si>
  <si>
    <t>LCL:</t>
  </si>
  <si>
    <t>R-Bar:</t>
  </si>
  <si>
    <t>R-bar</t>
  </si>
  <si>
    <t>USL:</t>
  </si>
  <si>
    <t>LSL:</t>
  </si>
  <si>
    <t>UCL</t>
  </si>
  <si>
    <t>LCL</t>
  </si>
  <si>
    <t>Mean</t>
  </si>
  <si>
    <t>subs-out</t>
  </si>
  <si>
    <t>CPU</t>
  </si>
  <si>
    <t>CPL</t>
  </si>
  <si>
    <t>N Curve</t>
  </si>
  <si>
    <t>n</t>
  </si>
  <si>
    <t>Assigned Bins</t>
  </si>
  <si>
    <t>Bin</t>
  </si>
  <si>
    <t>Freq</t>
  </si>
  <si>
    <t>Misc. Sample Graph Data</t>
  </si>
  <si>
    <t>Misc. Population Graph Data</t>
  </si>
  <si>
    <t>Supplier is required to visually document the Master Sample (PPAP Parts):</t>
  </si>
  <si>
    <t>1.) Document how the parts are labeled. To include any date codes, vendor codes, etc.. (if applicable)</t>
  </si>
  <si>
    <t>2.) Document the parts as a whole what they look like in the final state in which they are provided to AM General LLC.</t>
  </si>
  <si>
    <t>PICTURES OF MASTER SAMPLE LABELING</t>
  </si>
  <si>
    <t>PICTURES OF MASTER SAMPLE PART</t>
  </si>
  <si>
    <t>TOOL / FIXTURE NUMBER:</t>
  </si>
  <si>
    <t>Application:</t>
  </si>
  <si>
    <t>Part Name:</t>
  </si>
  <si>
    <t>Part Number/Revision</t>
  </si>
  <si>
    <t>SUPPLIER NAME:</t>
  </si>
  <si>
    <t>Pass Condition</t>
  </si>
  <si>
    <t>Fail Condition</t>
  </si>
  <si>
    <t>SUPPLIER CODE:</t>
  </si>
  <si>
    <t>REVISION:</t>
  </si>
  <si>
    <t>SUPPLIER NAME</t>
  </si>
  <si>
    <t>SUPPLIER CODE</t>
  </si>
  <si>
    <t>Supplier Name:</t>
  </si>
  <si>
    <t>Supplier Code:</t>
  </si>
  <si>
    <t>Buyer</t>
  </si>
  <si>
    <t>Supplier Quality Engineer Signature</t>
  </si>
  <si>
    <t>PFMEA Number:</t>
  </si>
  <si>
    <t>ENGINEERING CHANGE LEVEL</t>
  </si>
  <si>
    <t>Dated (MM/DD/YYYY)</t>
  </si>
  <si>
    <t>Change Level / Dated (MM/DD/YYYY)</t>
  </si>
  <si>
    <r>
      <rPr>
        <b/>
        <sz val="14"/>
        <color theme="1"/>
        <rFont val="Calibri"/>
        <family val="2"/>
        <scheme val="minor"/>
      </rPr>
      <t>Variable Analysis</t>
    </r>
    <r>
      <rPr>
        <sz val="11"/>
        <color theme="1"/>
        <rFont val="Calibri"/>
        <family val="2"/>
        <scheme val="minor"/>
      </rPr>
      <t xml:space="preserve"> 
Anova Method is only acceptable method.
- Select a minimum of 10 parts.
- Select a minimum of 3 operators.
</t>
    </r>
    <r>
      <rPr>
        <b/>
        <sz val="14"/>
        <color theme="1"/>
        <rFont val="Calibri"/>
        <family val="2"/>
        <scheme val="minor"/>
      </rPr>
      <t xml:space="preserve">
Results</t>
    </r>
    <r>
      <rPr>
        <sz val="11"/>
        <color theme="1"/>
        <rFont val="Calibri"/>
        <family val="2"/>
        <scheme val="minor"/>
      </rPr>
      <t xml:space="preserve">
-Number of distinct categories shall be 5 or greater.
-For Powertrain and like type components Total Gage R&amp;R shall be less than 10%.
-For all other components Total Gage R&amp;R shall be less than 20%.
-Please consult your SQE for any variable results over these limits.
</t>
    </r>
    <r>
      <rPr>
        <b/>
        <sz val="14"/>
        <color theme="1"/>
        <rFont val="Calibri"/>
        <family val="2"/>
        <scheme val="minor"/>
      </rPr>
      <t xml:space="preserve">
Attribute Agreement Analysis</t>
    </r>
    <r>
      <rPr>
        <sz val="11"/>
        <color theme="1"/>
        <rFont val="Calibri"/>
        <family val="2"/>
        <scheme val="minor"/>
      </rPr>
      <t xml:space="preserve">
Attribute Risk Method is only acceptable method.
-Select a minimum of 3 operators, perform 3 trials.
-Select a minimum of 50 parts.
-Validate selected parts with variable gage such as CMM.  
-10% below and above boundary limits.
-25% at and around upper and lower boundary limit.
-30% between boundary limits to represent range of normal process variation.
</t>
    </r>
    <r>
      <rPr>
        <b/>
        <sz val="14"/>
        <color theme="1"/>
        <rFont val="Calibri"/>
        <family val="2"/>
        <scheme val="minor"/>
      </rPr>
      <t xml:space="preserve">
Results</t>
    </r>
    <r>
      <rPr>
        <sz val="11"/>
        <color theme="1"/>
        <rFont val="Calibri"/>
        <family val="2"/>
        <scheme val="minor"/>
      </rPr>
      <t xml:space="preserve">
-Kappa coefficient between operators must exceed 0.70, greater than 0.80 preferred.
-Kappa coefficient operator to standard must exceed 0.70, greatet than 0.80 preferred.
</t>
    </r>
  </si>
  <si>
    <t>Piece 4</t>
  </si>
  <si>
    <t>Piece 5</t>
  </si>
  <si>
    <t>Piece 6</t>
  </si>
  <si>
    <t>Number of Distinct Categories</t>
  </si>
  <si>
    <t>% TOTAL GAGE R &amp; R:</t>
  </si>
  <si>
    <t>Description of Change</t>
  </si>
  <si>
    <t>Approval</t>
  </si>
  <si>
    <t>Country</t>
  </si>
  <si>
    <t>INSPECTION VERIFICATION REQUIRED</t>
  </si>
  <si>
    <t xml:space="preserve">Quantity Required for PTR     </t>
  </si>
  <si>
    <t>NAME</t>
  </si>
  <si>
    <t>Level P - Warrant and other Prototype requirements as defined by customer.</t>
  </si>
  <si>
    <t xml:space="preserve">STOP! </t>
  </si>
  <si>
    <r>
      <rPr>
        <b/>
        <u/>
        <sz val="36"/>
        <color theme="1"/>
        <rFont val="Calibri"/>
        <family val="2"/>
        <scheme val="minor"/>
      </rPr>
      <t>MOVE TO QUALITY HOLD</t>
    </r>
    <r>
      <rPr>
        <b/>
        <sz val="36"/>
        <color theme="1"/>
        <rFont val="Calibri"/>
        <family val="2"/>
        <scheme val="minor"/>
      </rPr>
      <t xml:space="preserve">  </t>
    </r>
  </si>
  <si>
    <r>
      <rPr>
        <b/>
        <u/>
        <sz val="11"/>
        <color rgb="FFFF0000"/>
        <rFont val="Calibri"/>
        <family val="2"/>
        <scheme val="minor"/>
      </rPr>
      <t>Instructions for using this label</t>
    </r>
    <r>
      <rPr>
        <sz val="11"/>
        <color rgb="FFFF0000"/>
        <rFont val="Calibri"/>
        <family val="2"/>
        <scheme val="minor"/>
      </rPr>
      <t xml:space="preserve">: 
This label is to be secured to all four sides of all the dunnage for the </t>
    </r>
    <r>
      <rPr>
        <b/>
        <u/>
        <sz val="11"/>
        <color rgb="FFFF0000"/>
        <rFont val="Calibri"/>
        <family val="2"/>
        <scheme val="minor"/>
      </rPr>
      <t xml:space="preserve">Quality Hold </t>
    </r>
    <r>
      <rPr>
        <sz val="11"/>
        <color rgb="FFFF0000"/>
        <rFont val="Calibri"/>
        <family val="2"/>
        <scheme val="minor"/>
      </rPr>
      <t xml:space="preserve">material. This label must be printed on </t>
    </r>
    <r>
      <rPr>
        <b/>
        <sz val="11"/>
        <color rgb="FFFF0000"/>
        <rFont val="Calibri"/>
        <family val="2"/>
        <scheme val="minor"/>
      </rPr>
      <t>YELLOW</t>
    </r>
    <r>
      <rPr>
        <sz val="11"/>
        <color rgb="FFFF0000"/>
        <rFont val="Calibri"/>
        <family val="2"/>
        <scheme val="minor"/>
      </rPr>
      <t xml:space="preserve"> 8.5X11 paper so that it will be clearly visible.</t>
    </r>
  </si>
  <si>
    <t>Supplier Inspected By &amp;  Date</t>
  </si>
  <si>
    <t>Reason (as applicable):</t>
  </si>
  <si>
    <t>CAR #</t>
  </si>
  <si>
    <t>Deviation #</t>
  </si>
  <si>
    <t>Special Inspection Required</t>
  </si>
  <si>
    <r>
      <t>Safety Items</t>
    </r>
    <r>
      <rPr>
        <sz val="12"/>
        <color theme="1"/>
        <rFont val="Calibri"/>
        <family val="2"/>
        <scheme val="minor"/>
      </rPr>
      <t xml:space="preserve"> - Certification Required</t>
    </r>
  </si>
  <si>
    <t>First Shipment, New Revision</t>
  </si>
  <si>
    <t>Note:</t>
  </si>
  <si>
    <t>Material Revision</t>
  </si>
  <si>
    <t xml:space="preserve"> Print Revision</t>
  </si>
  <si>
    <t xml:space="preserve">Do Technical Requirements contain an IPA/IPI/FAT/QAP?   </t>
  </si>
  <si>
    <t>Part Print Revision</t>
  </si>
  <si>
    <t>PTR / PPAP</t>
  </si>
  <si>
    <t>Matt Fillio</t>
  </si>
  <si>
    <t>Production Part Approval Process
(PPAP)</t>
  </si>
  <si>
    <t xml:space="preserve">PPAP INTERIM </t>
  </si>
  <si>
    <t xml:space="preserve">PPAP FINAL </t>
  </si>
  <si>
    <t xml:space="preserve">PPAP PART NUMBER: </t>
  </si>
  <si>
    <t>PPAP PART REVISION LEVEL:</t>
  </si>
  <si>
    <t xml:space="preserve">PPAP PART NAME: </t>
  </si>
  <si>
    <t>Supplier Quality Manager</t>
  </si>
  <si>
    <t>USG PPAP #</t>
  </si>
  <si>
    <t>(SUB-CONTRACTOR) PART NUMBER:</t>
  </si>
  <si>
    <t>REV</t>
  </si>
  <si>
    <t>NOT APPLICABLE AT THIS TIME</t>
  </si>
  <si>
    <t>(SUB-CONTRACTOR) TO COMPLY IF APPLICABLE PER PPAP FOURTH EDITION 2.2.2</t>
  </si>
  <si>
    <t>(SUB-CONTRACTOR) AUTHORIZED REP:</t>
  </si>
  <si>
    <t>(SUB-CONTRACTOR) AUTHORIZED REP. SIGNATURE:</t>
  </si>
  <si>
    <t>Date:</t>
  </si>
  <si>
    <t>Rev:</t>
  </si>
  <si>
    <t>PPAP SUBMITTAL DATE:</t>
  </si>
  <si>
    <t>Reason for Request</t>
  </si>
  <si>
    <t>Date Issued</t>
  </si>
  <si>
    <t>Submission Due Date</t>
  </si>
  <si>
    <t>UNLESS OTHERWISE SPECIFIED IN WRITING BY AM GENERAL SUPPLIER QUALITY REPRESENTATIVE (SQE) :</t>
  </si>
  <si>
    <t>PPAP Table of Contents</t>
  </si>
  <si>
    <t>Information page</t>
  </si>
  <si>
    <t>Submission Requirements</t>
  </si>
  <si>
    <t>1. Design Record</t>
  </si>
  <si>
    <t>5. Process Flow Diagram</t>
  </si>
  <si>
    <t>7. Control Plan</t>
  </si>
  <si>
    <t>11. Initial Process Studies</t>
  </si>
  <si>
    <t>15. Master Sample Photo</t>
  </si>
  <si>
    <t>16. Tooling &amp; Fixtures</t>
  </si>
  <si>
    <t>0a. PPAP Coversheet</t>
  </si>
  <si>
    <t>0b. Table of Contents</t>
  </si>
  <si>
    <t>4a. DFMEA</t>
  </si>
  <si>
    <t>4c. DFMEA Rating Guide</t>
  </si>
  <si>
    <t>6a. PFMEA</t>
  </si>
  <si>
    <t>6b. PFMEA Rating Guide</t>
  </si>
  <si>
    <t>8a. Gage Repeatability and Reliability</t>
  </si>
  <si>
    <t>8b. GR&amp;R Requirements</t>
  </si>
  <si>
    <t>8c. ANOVA GR&amp;R</t>
  </si>
  <si>
    <t>8d. GR&amp;R Attribute</t>
  </si>
  <si>
    <t>14a. Sample Parts</t>
  </si>
  <si>
    <t>14b. Sample Parts PTR Label</t>
  </si>
  <si>
    <t>Note: Quantity determined by usage/vehicle, multiple cavities etc. x 5 parts</t>
  </si>
  <si>
    <t>ALL PPAP SUBMISSIONS must be submitted electronically to eQLM</t>
  </si>
  <si>
    <t>YYYY-MM-DD</t>
  </si>
  <si>
    <t>12. Qualified Lab Documents Non-Applicable page</t>
  </si>
  <si>
    <t>2. Engineering Change Documents Non-Applicable Page</t>
  </si>
  <si>
    <t>3. Engineering Approval Non-Applicable Page</t>
  </si>
  <si>
    <t>4b. DFMEA Non-Applicable Page</t>
  </si>
  <si>
    <t>17. Records of Compliance Non-Applicable page</t>
  </si>
  <si>
    <t>(SUB-CONTRACTOR) TO COMPLY IF APPLICABLE PER PPAP FOURTH EDITION 2.2.3</t>
  </si>
  <si>
    <t>(SUB-CONTRACTOR) TO COMPLY IF APPLICABLE PER PPAP FOURTH EDITION 2.2.4</t>
  </si>
  <si>
    <t>X-BAR-A</t>
  </si>
  <si>
    <t>R-BAR-A</t>
  </si>
  <si>
    <t>X-BAR-B</t>
  </si>
  <si>
    <t>R-BAR-B</t>
  </si>
  <si>
    <t>X-BAR-C</t>
  </si>
  <si>
    <t>R-BAR-C</t>
  </si>
  <si>
    <t>(SUB-CONTRACTOR) TO COMPLY IF APPLICABLE PER PPAP FOURTH EDITION 2.2.12</t>
  </si>
  <si>
    <t>(SUB-CONTRACTOR) TO COMPLY IF APPLICABLE PER PPAP FOURTH EDITION 2.2.13</t>
  </si>
  <si>
    <t>(SUB-CONTRACTOR) TO COMPLY IF APPLICABLE PER PPAP FOURTH EDITION 2.2.14</t>
  </si>
  <si>
    <t>(SUB-CONTRACTOR) TO COMPLY IF APPLICABLE PER PPAP FOURTH EDITION 2.2.17</t>
  </si>
  <si>
    <t>Production Trial Run (PTR) Quantity</t>
  </si>
  <si>
    <t>APPEARANCE APPROVAL REPORT
(COMMERCIAL PAINT RESULTS)</t>
  </si>
  <si>
    <t>DRAWING</t>
  </si>
  <si>
    <t>APPLICATION</t>
  </si>
  <si>
    <t>NUMBER</t>
  </si>
  <si>
    <t>(VEHICLES)</t>
  </si>
  <si>
    <t>BUYER</t>
  </si>
  <si>
    <t>E/C LEVEL</t>
  </si>
  <si>
    <t>CODE</t>
  </si>
  <si>
    <t>ORGANIZATION</t>
  </si>
  <si>
    <t>MANUFACTURING</t>
  </si>
  <si>
    <t>SUPPLIER / VENDOR</t>
  </si>
  <si>
    <t>LOCATION</t>
  </si>
  <si>
    <t>REASON FOR</t>
  </si>
  <si>
    <t>PART SUBMISSION WARRANT</t>
  </si>
  <si>
    <t>SPECIAL SAMPLE</t>
  </si>
  <si>
    <t>RE-SUBMISSION</t>
  </si>
  <si>
    <t>OTHER</t>
  </si>
  <si>
    <t>SUBMISSION</t>
  </si>
  <si>
    <t>PRE TEXTURE</t>
  </si>
  <si>
    <t>FIRST PRODUCTION SHIPMENT</t>
  </si>
  <si>
    <t>ENGINEERING CHANGE</t>
  </si>
  <si>
    <t>APPEARANCE EVALUATION</t>
  </si>
  <si>
    <t>Coating Spec  (if Applicable)</t>
  </si>
  <si>
    <t>Attribute</t>
  </si>
  <si>
    <t>Frequency</t>
  </si>
  <si>
    <t>SPECIFICATIONS</t>
  </si>
  <si>
    <t>Color Match</t>
  </si>
  <si>
    <t>TopCoat Gloss</t>
  </si>
  <si>
    <t>Crosshatch Adhesion</t>
  </si>
  <si>
    <t>Solvent Resistence</t>
  </si>
  <si>
    <t>Pencil Hardness</t>
  </si>
  <si>
    <t>Film Thickness (Powder)</t>
  </si>
  <si>
    <t>Film Thickness (Liquid)</t>
  </si>
  <si>
    <t>Production Adhesion Test</t>
  </si>
  <si>
    <t>Orange Peel</t>
  </si>
  <si>
    <t>Salt Spray Creepage</t>
  </si>
  <si>
    <t>Edge Coverage</t>
  </si>
  <si>
    <t>COLOR EVALUATION</t>
  </si>
  <si>
    <t>Color</t>
  </si>
  <si>
    <t>Lot</t>
  </si>
  <si>
    <t>Part #</t>
  </si>
  <si>
    <t>COMMENTS</t>
  </si>
  <si>
    <t xml:space="preserve">Document Painting Method / Industry Standard used to prepare these components. </t>
  </si>
  <si>
    <t xml:space="preserve">Method # / Finishing Requirement on Drawing:  </t>
  </si>
  <si>
    <t xml:space="preserve">Cleaning Standard Utilized:  </t>
  </si>
  <si>
    <r>
      <t xml:space="preserve">Painting Standard Utilized: </t>
    </r>
    <r>
      <rPr>
        <b/>
        <sz val="8"/>
        <rFont val="Arial"/>
        <family val="2"/>
      </rPr>
      <t xml:space="preserve"> </t>
    </r>
  </si>
  <si>
    <t>Standard</t>
  </si>
  <si>
    <t>GAGE
TYPE</t>
  </si>
  <si>
    <t>SUPPLIER TEST RESULTS (DATA)</t>
  </si>
  <si>
    <t>Notes:</t>
  </si>
  <si>
    <t xml:space="preserve">Prime Coat:    </t>
  </si>
  <si>
    <t>Blast Profile*</t>
  </si>
  <si>
    <t>Oven Cure Time (if used)</t>
  </si>
  <si>
    <t>Ambient Cure Time (if used)</t>
  </si>
  <si>
    <t>Salt Spray</t>
  </si>
  <si>
    <t xml:space="preserve">Top Coat: </t>
  </si>
  <si>
    <t>If Any Questions - Please Contact Quality Representative from Segment Associated</t>
  </si>
  <si>
    <t>PHONE NO.</t>
  </si>
  <si>
    <t>AUTHORIZED CUSTOMER</t>
  </si>
  <si>
    <t>REPRESENTATIVE SIGNATURE</t>
  </si>
  <si>
    <t>Refer to Applicable Specifications on print/PO (Contact Buyer)</t>
  </si>
  <si>
    <t>ORGANIZATION:</t>
  </si>
  <si>
    <t>Supplier required to provide marked up print to identify ALL Weld items.</t>
  </si>
  <si>
    <t>WELD SYMBOL</t>
  </si>
  <si>
    <t>WELD DESCRIPTION</t>
  </si>
  <si>
    <t>WPS#</t>
  </si>
  <si>
    <t>WELD LENGTH</t>
  </si>
  <si>
    <t>WELD
PASS/FAIL</t>
  </si>
  <si>
    <t>Material Spec. Number</t>
  </si>
  <si>
    <t>Specification / Limits</t>
  </si>
  <si>
    <t>Test Date</t>
  </si>
  <si>
    <t>QTY Tested</t>
  </si>
  <si>
    <t>Test Results</t>
  </si>
  <si>
    <r>
      <t xml:space="preserve">MATERIAL AND PERFORMANCE TEST RESULTS
</t>
    </r>
    <r>
      <rPr>
        <b/>
        <sz val="12"/>
        <rFont val="Arial"/>
        <family val="2"/>
      </rPr>
      <t>(ATTACH COPY OF ALL LAB TESTING DOCUMENTATION)</t>
    </r>
  </si>
  <si>
    <t>Required:</t>
  </si>
  <si>
    <t>Actual:</t>
  </si>
  <si>
    <t>NEED CHANGES</t>
  </si>
  <si>
    <t>Gage</t>
  </si>
  <si>
    <t>Weld Check Results</t>
  </si>
  <si>
    <t>Fail</t>
  </si>
  <si>
    <r>
      <t xml:space="preserve">PQR# 
</t>
    </r>
    <r>
      <rPr>
        <b/>
        <u/>
        <sz val="5"/>
        <rFont val="Arial"/>
        <family val="2"/>
      </rPr>
      <t>(IF NOT PRE-QUALIFIED)</t>
    </r>
  </si>
  <si>
    <t>Pass</t>
  </si>
  <si>
    <t>Appearance Approval Report</t>
  </si>
  <si>
    <t>ORGANIZATION SOURCING AND TEXTURE INFORMATION</t>
  </si>
  <si>
    <t xml:space="preserve">   PRE-TEXTURE</t>
  </si>
  <si>
    <t>REPRESENTATIVE</t>
  </si>
  <si>
    <t xml:space="preserve">   EVALUATION</t>
  </si>
  <si>
    <t>SIGNATURE AND DATE</t>
  </si>
  <si>
    <t xml:space="preserve">   CORRECT</t>
  </si>
  <si>
    <t xml:space="preserve">   AND PROCEED</t>
  </si>
  <si>
    <t xml:space="preserve">   CORRECT AND</t>
  </si>
  <si>
    <t xml:space="preserve">   RESUBMIT</t>
  </si>
  <si>
    <t xml:space="preserve">   APPROVED TO</t>
  </si>
  <si>
    <t>ETCH/TOOL/EDM</t>
  </si>
  <si>
    <t>TRISTIMULUS DATA</t>
  </si>
  <si>
    <t>METALLIC</t>
  </si>
  <si>
    <t>COLOR</t>
  </si>
  <si>
    <t>MASTER</t>
  </si>
  <si>
    <t>MATERIAL</t>
  </si>
  <si>
    <t>HUE</t>
  </si>
  <si>
    <t>VALUE</t>
  </si>
  <si>
    <t>CHROMA</t>
  </si>
  <si>
    <t>GLOSS</t>
  </si>
  <si>
    <t>BRILLIANCE</t>
  </si>
  <si>
    <t>SHIPPING</t>
  </si>
  <si>
    <t>SUFFIX</t>
  </si>
  <si>
    <t>DL*</t>
  </si>
  <si>
    <t>Da*</t>
  </si>
  <si>
    <t>Db*</t>
  </si>
  <si>
    <t>DE*</t>
  </si>
  <si>
    <t>CMC</t>
  </si>
  <si>
    <t>TYPE</t>
  </si>
  <si>
    <t>SOURCE</t>
  </si>
  <si>
    <t>RED</t>
  </si>
  <si>
    <t>YEL</t>
  </si>
  <si>
    <t>GRN</t>
  </si>
  <si>
    <t>BLU</t>
  </si>
  <si>
    <t>LIGHT</t>
  </si>
  <si>
    <t>DARK</t>
  </si>
  <si>
    <t>GRAY</t>
  </si>
  <si>
    <t>CLEAN</t>
  </si>
  <si>
    <t>HIGH</t>
  </si>
  <si>
    <t>LOW</t>
  </si>
  <si>
    <t>DISPOSITION</t>
  </si>
  <si>
    <t xml:space="preserve">COMMENTS:   </t>
  </si>
  <si>
    <t>WELD WIDTH</t>
  </si>
  <si>
    <t>SIGNATURE:</t>
  </si>
  <si>
    <t>Reason For Submission:</t>
  </si>
  <si>
    <t>13a. Appearance Approval Report</t>
  </si>
  <si>
    <t>13b. Appearance Approval Non-Applicable page</t>
  </si>
  <si>
    <t>9a. Dimensional Test Result</t>
  </si>
  <si>
    <t>9b. Dimensional Test Results - Welds</t>
  </si>
  <si>
    <t>10b. Mat Perf Test (Fat Report)</t>
  </si>
  <si>
    <t>10a. Mat Perf Test Report</t>
  </si>
  <si>
    <t>Initial revised release</t>
  </si>
  <si>
    <t>T. Rigsby</t>
  </si>
  <si>
    <t>Characteristics</t>
  </si>
  <si>
    <t>PHOTO OF CHECKING AIDS</t>
  </si>
  <si>
    <t>Supplier is required to identify and document checking aids with photo in PPAP workbook</t>
  </si>
  <si>
    <t>Updated Logo and Submission requirements</t>
  </si>
  <si>
    <t>K. Delsorbo/ Matt Fillio</t>
  </si>
  <si>
    <t>Item/Function</t>
  </si>
  <si>
    <t>Requirements</t>
  </si>
  <si>
    <t>Potential Causes/Mechanisms of Failure</t>
  </si>
  <si>
    <t>Current Design
Controls
Prevention</t>
  </si>
  <si>
    <t>Current Design
Controls
Detection</t>
  </si>
  <si>
    <t>CURRENT PROCESS</t>
  </si>
  <si>
    <t>Controls
Prevention</t>
  </si>
  <si>
    <t>Controls
Detection</t>
  </si>
  <si>
    <t>Resubmission Date</t>
  </si>
  <si>
    <t>Interim Expiration Date</t>
  </si>
  <si>
    <t>Submission Level</t>
  </si>
  <si>
    <r>
      <t xml:space="preserve">REASON FOR REQUEST  </t>
    </r>
    <r>
      <rPr>
        <b/>
        <sz val="8"/>
        <color theme="1"/>
        <rFont val="Calibri"/>
        <family val="2"/>
        <scheme val="minor"/>
      </rPr>
      <t>**NOTE-Use ALT+Enter to go to a new line in the box below. Just using the Enter key will exit the box.**</t>
    </r>
  </si>
  <si>
    <t>Issue</t>
  </si>
  <si>
    <t>(DIM, APP, Sub-Supplier, Process, Tooling, Capacity, Start-up, …)</t>
  </si>
  <si>
    <t>Action Plan</t>
  </si>
  <si>
    <t>Completion Date</t>
  </si>
  <si>
    <t xml:space="preserve">WHERE APPLICABLE, ARE INTERIM ISSUES ADDRESSED ON THE EARLY PRODUCTION PRE-LAUNCH CONTROL PLAN? (e.g. 100% inspection, rework, temporary operations) Please explain below. </t>
  </si>
  <si>
    <t>Interim Worksheet Disposition:</t>
  </si>
  <si>
    <t>18a. PSW</t>
  </si>
  <si>
    <t>18b. Interim Approval Worksheet</t>
  </si>
  <si>
    <t>PPAP Submission Requirements and Detail Description</t>
  </si>
  <si>
    <t>P</t>
  </si>
  <si>
    <t>S</t>
  </si>
  <si>
    <t>0b) Part Submission Warrant (PSW)</t>
  </si>
  <si>
    <t>1) Design Records (Bubble Print all features, notes, and specifications)</t>
  </si>
  <si>
    <t>R</t>
  </si>
  <si>
    <t>2) Engineering or Supplier Change Request (AMG Process Change Notification) - if applicable</t>
  </si>
  <si>
    <t>3) Customer Engineering Approval - if applicable.</t>
  </si>
  <si>
    <t>S/R</t>
  </si>
  <si>
    <t>4) Design Failure Modes Effects Analysis (DFMEA) - supplier design responsible</t>
  </si>
  <si>
    <t>S/R/O</t>
  </si>
  <si>
    <t>5) Process Flow Diagram (PFD)</t>
  </si>
  <si>
    <t>6) Process Failure Modes Effects Analysis (PFMEA)</t>
  </si>
  <si>
    <t>7) Process Control Plan</t>
  </si>
  <si>
    <t>8) Measurement System Analysis (MSA) - Measurement equipment must be supported with MSA.</t>
  </si>
  <si>
    <t xml:space="preserve">9) Dimensional Results - 6 Piece full layout required.    (Prototype quantities SQE defined) </t>
  </si>
  <si>
    <t>10) Material/ Performance Test Results.  PRINT NOTES: Material, Surface Finish, Labeling, Performance, Paint Process, Coating, Welding Documentation IE WPS/PQRs/Welder Certs, Plating, Heat Treat, Fat Report etc. And all Certificates of Conformance Related to Special Processes.</t>
  </si>
  <si>
    <t>11) Initial Process Studies - Must be provided for all print, specification, AMG SQE deemed critical characteristics, and internal supplier deemed critical characteristics. (Additional process studies may be requested based upon 6 pc. dimensional layout results standard deviation and distribution.)</t>
  </si>
  <si>
    <t>12) Qualified Laboratory Documentation.  (Internal and or 3rd Party required for all tests conducted.)</t>
  </si>
  <si>
    <t>13) Appearance Approval Report (AAR) - if applicable</t>
  </si>
  <si>
    <t>14) PPAP Sample Product- PTR Production Trial Run parts/ upon request prior to production order</t>
  </si>
  <si>
    <t>15) Master Sample (Submit/Retain Photo Documentation of PPAP layout part(s)  Retain Part.</t>
  </si>
  <si>
    <t>16) Checking Aids (Fixture, gage, template, etc) - if applicable</t>
  </si>
  <si>
    <t>17) Records of Compliance with Customer Specific Requirements. If applicable (CQI, Capacity, Etc.)</t>
  </si>
  <si>
    <t>Bulk Materials Refer to AIAG PPAP 4th ed. Table 4.1 and Appendix F</t>
  </si>
  <si>
    <t>0a) PPAP Coversheet</t>
  </si>
  <si>
    <t>18b) Interim Part Submission Warrant (PSW)  - if applicable</t>
  </si>
  <si>
    <t>18a) Part Submission Warrant (PSW)</t>
  </si>
  <si>
    <t>Default submission is Level 3</t>
  </si>
  <si>
    <t>Submission Instructions Below:</t>
  </si>
  <si>
    <t>PPAP Submission Package is to have each Element submitted in AM General or AIAG approved format and in PDF format.  For areas that are not applicable, include a sheet for the Element with N/A.  Example: For non-design responsible suppliers, the element sub-divider would indicate: "DFMEA N/A"   **NOTE-Use ALT+Enter to go to a new line in the box below. Just using the Enter key will exit the box.**</t>
  </si>
  <si>
    <t>10: All sub components for an assembly must also have a level 3 PPAP (at minimum) and must be submitted in their own PPAP folder within element 10 Material performance test results folder.</t>
  </si>
  <si>
    <t>9: For element 17 (Records of compliance) all documents submitted must be submitted in a folder marked "17 records of compliance-PPAP #12345678 Rev A" and all test results must have the part number, the print revision, and the print note that the test refers to at the top of the first page. The documents must be saved with the following format "17A Name of record-PPAP #12345678 Rev A" and additional documented testing must be saved in sequence, for example "17B Name of record-PPAP #12345678 Rev A" "17C Name of record-PPAP #12345678 Rev A"</t>
  </si>
  <si>
    <t>7: All Component First Article Test (CFAT) results shall be placed within folder 10.</t>
  </si>
  <si>
    <t>6: For element  "10. Mat Perf Test (FAT Report)", all documents submitted must be submitted in a folder marked "10 Material performance test results-PPAP #12345678 Rev A" and all test results must have the part number, the print revision, and the print note that the test refers to at the top of the first page. The documents must be saved with the following format "10A Name of test-PPAP #12345678 Rev A" and additional documented testing must be saved in sequence, for example "10B Name of test-PPAP #12345678 Rev A" "10C Name of test-PPAP #12345678 Rev A"</t>
  </si>
  <si>
    <t>5: If a process step is on the Process Flow Diagram then it must be on the PFMEA AND the Control Plan. All steps must match in numbering and sequence.</t>
  </si>
  <si>
    <t>4: PPAP element #1 Design Records (Bubble Print all features, notes, and specifications).  
    Be fully sure to account for:
 a. Every print note and related test requirement must be accounted for and ballooned.
 b. Every print characteristic must be accounted for and ballooned. 
 c. Every subcomponent part number must be accounted for and ballooned and a separate subcomponent PPAP must be submitted following the level 3 submission requirements. 
 d. Every referenced specification must be accounted for and ballooned. Every clause, note, test requirement, etc. applicable to design record requirements are to also be individually   
 e. The collection of all ballooned numbers shall be sequential and have a resultant value or outcome  (“complies” or “acknowledged” etc. are not permissible).</t>
  </si>
  <si>
    <t>3: The "PPAP Cover Sheet" Must be submitted as item 0 with the rest of the PPAP workbook.</t>
  </si>
  <si>
    <t xml:space="preserve">1: The "Information" tab feeds the rest of the workbook with information automatically so make sure the information is correct and accurate.
</t>
  </si>
  <si>
    <t>2: All elements of the PPAP document must be submitted as a PDF and each element must be submitted separately and in the correct order. Included in the name of each element are the element number, the element description, the Part Number, and the revision number. 
Example:
       (1. Design Record-PPAP #12345678 Rev A)
       (2. Engineering Change Document-PPAP #12345678 Rev A)</t>
  </si>
  <si>
    <t>8: For elements 14 and 15 the 6 dimensional parts should be used for the 1 master sample and the 5 PTR samples.</t>
  </si>
  <si>
    <t>Added 18b Interim Approval Worksheet added. 
Updaed DFMEA and PFMEA, Submission requirements, CFAT Workbook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</si>
</sst>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4" formatCode="m/d/yy"/>
    <numFmt numFmtId="165" formatCode="0.####"/>
    <numFmt numFmtId="166" formatCode="0.000"/>
    <numFmt numFmtId="167" formatCode="0.0"/>
    <numFmt numFmtId="168" formatCode="0.0%"/>
    <numFmt numFmtId="169" formatCode="0.0000"/>
    <numFmt numFmtId="170" formatCode="0.000000"/>
    <numFmt numFmtId="171" formatCode="[&lt;=9999999]###\-####;\(###\)\ ###\-####"/>
    <numFmt numFmtId="172" formatCode="0.00000"/>
    <numFmt numFmtId="173" formatCode="m/dd/yy;@"/>
    <numFmt numFmtId="174" formatCode="[$-409]mmmm\ d\,\ yyyy;@"/>
    <numFmt numFmtId="175" formatCode="yyyy\-mm\-dd;@"/>
  </numFmts>
  <fonts count="150" x14ac:knownFonts="1">
    <font>
      <sz val="11"/>
      <color theme="1"/>
      <name val="Calibri"/>
      <family val="2"/>
      <scheme val="minor"/>
    </font>
    <font>
      <sz val="11"/>
      <color theme="1"/>
      <name val="Calibri"/>
      <family val="2"/>
      <scheme val="minor"/>
    </font>
    <font>
      <sz val="9"/>
      <color theme="1"/>
      <name val="Calibri"/>
      <family val="2"/>
      <scheme val="minor"/>
    </font>
    <font>
      <sz val="8"/>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8"/>
      <name val="Calibri"/>
      <family val="2"/>
      <scheme val="minor"/>
    </font>
    <font>
      <sz val="10"/>
      <name val="Calibri"/>
      <family val="2"/>
      <scheme val="minor"/>
    </font>
    <font>
      <sz val="6.5"/>
      <name val="Calibri"/>
      <family val="2"/>
      <scheme val="minor"/>
    </font>
    <font>
      <sz val="8"/>
      <name val="Arial"/>
      <family val="2"/>
    </font>
    <font>
      <sz val="7.5"/>
      <color theme="1"/>
      <name val="Calibri"/>
      <family val="2"/>
      <scheme val="minor"/>
    </font>
    <font>
      <b/>
      <sz val="9"/>
      <color theme="1"/>
      <name val="Calibri"/>
      <family val="2"/>
      <scheme val="minor"/>
    </font>
    <font>
      <b/>
      <sz val="8"/>
      <name val="Arial"/>
      <family val="2"/>
    </font>
    <font>
      <sz val="7"/>
      <name val="Arial"/>
      <family val="2"/>
    </font>
    <font>
      <b/>
      <sz val="11"/>
      <color theme="1"/>
      <name val="Calibri"/>
      <family val="2"/>
      <scheme val="minor"/>
    </font>
    <font>
      <b/>
      <sz val="18"/>
      <color theme="1"/>
      <name val="Calibri"/>
      <family val="2"/>
      <scheme val="minor"/>
    </font>
    <font>
      <b/>
      <sz val="14"/>
      <color theme="1"/>
      <name val="Calibri"/>
      <family val="2"/>
      <scheme val="minor"/>
    </font>
    <font>
      <sz val="14"/>
      <color theme="1"/>
      <name val="Calibri"/>
      <family val="2"/>
      <scheme val="minor"/>
    </font>
    <font>
      <b/>
      <sz val="22"/>
      <color theme="1"/>
      <name val="Calibri"/>
      <family val="2"/>
      <scheme val="minor"/>
    </font>
    <font>
      <b/>
      <sz val="16"/>
      <color theme="1"/>
      <name val="Calibri"/>
      <family val="2"/>
      <scheme val="minor"/>
    </font>
    <font>
      <sz val="12"/>
      <name val="Arial"/>
      <family val="2"/>
    </font>
    <font>
      <sz val="10"/>
      <color indexed="12"/>
      <name val="Arial"/>
      <family val="2"/>
    </font>
    <font>
      <u/>
      <sz val="8"/>
      <name val="Arial"/>
      <family val="2"/>
    </font>
    <font>
      <sz val="6"/>
      <name val="Arial"/>
      <family val="2"/>
    </font>
    <font>
      <b/>
      <sz val="10"/>
      <name val="Arial"/>
      <family val="2"/>
    </font>
    <font>
      <sz val="11"/>
      <name val="Arial"/>
      <family val="2"/>
    </font>
    <font>
      <b/>
      <sz val="12"/>
      <name val="Arial"/>
      <family val="2"/>
    </font>
    <font>
      <b/>
      <sz val="14"/>
      <name val="Arial"/>
      <family val="2"/>
    </font>
    <font>
      <sz val="14"/>
      <name val="Arial"/>
      <family val="2"/>
    </font>
    <font>
      <b/>
      <u/>
      <sz val="12"/>
      <name val="Arial"/>
      <family val="2"/>
    </font>
    <font>
      <sz val="9"/>
      <name val="Arial"/>
      <family val="2"/>
    </font>
    <font>
      <sz val="8"/>
      <color rgb="FF000000"/>
      <name val="Tahoma"/>
      <family val="2"/>
    </font>
    <font>
      <sz val="10"/>
      <name val="MS Sans Serif"/>
    </font>
    <font>
      <b/>
      <sz val="10"/>
      <name val="MS Sans Serif"/>
    </font>
    <font>
      <b/>
      <sz val="8.5"/>
      <name val="MS Sans Serif"/>
      <family val="2"/>
    </font>
    <font>
      <b/>
      <sz val="10"/>
      <name val="MS Sans Serif"/>
      <family val="2"/>
    </font>
    <font>
      <sz val="8.5"/>
      <name val="MS Sans Serif"/>
      <family val="2"/>
    </font>
    <font>
      <b/>
      <sz val="8.5"/>
      <name val="MS Sans Serif"/>
    </font>
    <font>
      <b/>
      <u/>
      <sz val="13.5"/>
      <name val="MS Sans Serif"/>
      <family val="2"/>
    </font>
    <font>
      <b/>
      <u/>
      <sz val="12"/>
      <name val="MS Sans Serif"/>
      <family val="2"/>
    </font>
    <font>
      <b/>
      <u/>
      <sz val="10"/>
      <name val="MS Sans Serif"/>
    </font>
    <font>
      <u/>
      <sz val="10"/>
      <name val="MS Sans Serif"/>
      <family val="2"/>
    </font>
    <font>
      <sz val="8"/>
      <name val="MS Sans Serif"/>
      <family val="2"/>
    </font>
    <font>
      <sz val="10"/>
      <name val="MS Sans Serif"/>
      <family val="2"/>
    </font>
    <font>
      <b/>
      <u/>
      <sz val="10"/>
      <name val="MS Sans Serif"/>
      <family val="2"/>
    </font>
    <font>
      <b/>
      <sz val="12"/>
      <name val="MS Sans Serif"/>
    </font>
    <font>
      <b/>
      <sz val="12"/>
      <color theme="1"/>
      <name val="MS Sans Serif"/>
    </font>
    <font>
      <sz val="10"/>
      <color theme="1"/>
      <name val="MS Sans Serif"/>
    </font>
    <font>
      <b/>
      <sz val="10"/>
      <color theme="1"/>
      <name val="MS Sans Serif"/>
    </font>
    <font>
      <b/>
      <sz val="12"/>
      <color theme="0"/>
      <name val="MS Sans Serif"/>
    </font>
    <font>
      <sz val="10"/>
      <color theme="0"/>
      <name val="MS Sans Serif"/>
    </font>
    <font>
      <b/>
      <sz val="10"/>
      <color theme="0"/>
      <name val="MS Sans Serif"/>
    </font>
    <font>
      <sz val="8"/>
      <color theme="0"/>
      <name val="MS Sans Serif"/>
    </font>
    <font>
      <b/>
      <sz val="6"/>
      <color theme="0"/>
      <name val="MS Sans Serif"/>
    </font>
    <font>
      <sz val="8"/>
      <color indexed="12"/>
      <name val="Arial"/>
      <family val="2"/>
    </font>
    <font>
      <i/>
      <sz val="10"/>
      <name val="Arial"/>
      <family val="2"/>
    </font>
    <font>
      <sz val="7"/>
      <color indexed="8"/>
      <name val="Arial"/>
      <family val="2"/>
    </font>
    <font>
      <sz val="10"/>
      <name val="Times New Roman"/>
      <family val="1"/>
    </font>
    <font>
      <b/>
      <sz val="8"/>
      <color indexed="43"/>
      <name val="Arial"/>
      <family val="2"/>
    </font>
    <font>
      <sz val="8"/>
      <color indexed="8"/>
      <name val="Arial"/>
      <family val="2"/>
    </font>
    <font>
      <sz val="8"/>
      <color indexed="43"/>
      <name val="Arial"/>
      <family val="2"/>
    </font>
    <font>
      <sz val="10"/>
      <color indexed="48"/>
      <name val="Arial"/>
      <family val="2"/>
    </font>
    <font>
      <sz val="8"/>
      <color rgb="FFFFFF00"/>
      <name val="Arial"/>
      <family val="2"/>
    </font>
    <font>
      <sz val="10"/>
      <color rgb="FFFFFF00"/>
      <name val="Times New Roman"/>
      <family val="1"/>
    </font>
    <font>
      <b/>
      <i/>
      <sz val="8"/>
      <name val="Arial"/>
      <family val="2"/>
    </font>
    <font>
      <b/>
      <u/>
      <sz val="8"/>
      <name val="Arial"/>
      <family val="2"/>
    </font>
    <font>
      <b/>
      <sz val="8"/>
      <color indexed="10"/>
      <name val="Arial"/>
      <family val="2"/>
    </font>
    <font>
      <b/>
      <sz val="8"/>
      <name val="Times New Roman"/>
      <family val="1"/>
    </font>
    <font>
      <sz val="8"/>
      <name val="Times New Roman"/>
      <family val="1"/>
    </font>
    <font>
      <b/>
      <u/>
      <sz val="8"/>
      <name val="Times New Roman"/>
      <family val="1"/>
    </font>
    <font>
      <sz val="6"/>
      <name val="Times New Roman"/>
      <family val="1"/>
    </font>
    <font>
      <sz val="8"/>
      <color indexed="12"/>
      <name val="Times New Roman"/>
      <family val="1"/>
    </font>
    <font>
      <b/>
      <sz val="6"/>
      <color indexed="10"/>
      <name val="Times New Roman"/>
      <family val="1"/>
    </font>
    <font>
      <u/>
      <sz val="8"/>
      <color indexed="12"/>
      <name val="Arial"/>
      <family val="2"/>
    </font>
    <font>
      <sz val="8"/>
      <color indexed="10"/>
      <name val="Arial"/>
      <family val="2"/>
    </font>
    <font>
      <u/>
      <sz val="8"/>
      <color indexed="10"/>
      <name val="Arial"/>
      <family val="2"/>
    </font>
    <font>
      <sz val="8"/>
      <color indexed="33"/>
      <name val="Arial"/>
      <family val="2"/>
    </font>
    <font>
      <sz val="8"/>
      <color indexed="37"/>
      <name val="Arial"/>
      <family val="2"/>
    </font>
    <font>
      <sz val="8"/>
      <color indexed="56"/>
      <name val="Arial"/>
      <family val="2"/>
    </font>
    <font>
      <sz val="10"/>
      <color theme="1"/>
      <name val="Calibri"/>
      <family val="2"/>
      <scheme val="minor"/>
    </font>
    <font>
      <u/>
      <sz val="11"/>
      <color theme="10"/>
      <name val="Calibri"/>
      <family val="2"/>
      <scheme val="minor"/>
    </font>
    <font>
      <b/>
      <u/>
      <sz val="72"/>
      <color theme="1"/>
      <name val="Calibri"/>
      <family val="2"/>
      <scheme val="minor"/>
    </font>
    <font>
      <b/>
      <sz val="36"/>
      <color theme="1"/>
      <name val="Calibri"/>
      <family val="2"/>
      <scheme val="minor"/>
    </font>
    <font>
      <b/>
      <u/>
      <sz val="36"/>
      <color theme="1"/>
      <name val="Calibri"/>
      <family val="2"/>
      <scheme val="minor"/>
    </font>
    <font>
      <b/>
      <sz val="20"/>
      <color theme="1"/>
      <name val="Calibri"/>
      <family val="2"/>
      <scheme val="minor"/>
    </font>
    <font>
      <sz val="11"/>
      <color rgb="FFFF0000"/>
      <name val="Calibri"/>
      <family val="2"/>
      <scheme val="minor"/>
    </font>
    <font>
      <sz val="11"/>
      <color theme="0"/>
      <name val="Calibri"/>
      <family val="2"/>
      <scheme val="minor"/>
    </font>
    <font>
      <b/>
      <sz val="22"/>
      <color theme="8" tint="-0.499984740745262"/>
      <name val="Cambria"/>
      <family val="2"/>
      <scheme val="major"/>
    </font>
    <font>
      <sz val="11"/>
      <color theme="8" tint="-0.499984740745262"/>
      <name val="Calibri"/>
      <family val="2"/>
      <scheme val="minor"/>
    </font>
    <font>
      <sz val="14"/>
      <color theme="8" tint="-0.499984740745262"/>
      <name val="Calibri"/>
      <family val="2"/>
      <scheme val="minor"/>
    </font>
    <font>
      <sz val="16"/>
      <color theme="8" tint="-0.499984740745262"/>
      <name val="Calibri"/>
      <family val="2"/>
      <scheme val="minor"/>
    </font>
    <font>
      <sz val="10"/>
      <color theme="0"/>
      <name val="Calibri"/>
      <family val="2"/>
      <scheme val="minor"/>
    </font>
    <font>
      <u/>
      <sz val="11"/>
      <color indexed="12"/>
      <name val="Arial"/>
      <family val="2"/>
    </font>
    <font>
      <sz val="10"/>
      <color rgb="FF000000"/>
      <name val="Times New Roman"/>
      <family val="1"/>
    </font>
    <font>
      <sz val="10"/>
      <color rgb="FF000000"/>
      <name val="Abadi"/>
      <family val="2"/>
    </font>
    <font>
      <sz val="11.5"/>
      <name val="Abadi"/>
      <family val="2"/>
    </font>
    <font>
      <sz val="10"/>
      <name val="Abadi"/>
      <family val="2"/>
    </font>
    <font>
      <b/>
      <sz val="12"/>
      <name val="Abadi"/>
      <family val="2"/>
    </font>
    <font>
      <sz val="11"/>
      <name val="Abadi"/>
      <family val="2"/>
    </font>
    <font>
      <sz val="11"/>
      <color rgb="FF000000"/>
      <name val="Abadi"/>
      <family val="2"/>
    </font>
    <font>
      <sz val="18"/>
      <name val="Abadi"/>
      <family val="2"/>
    </font>
    <font>
      <sz val="12"/>
      <color theme="1"/>
      <name val="Calibri"/>
      <family val="2"/>
      <scheme val="minor"/>
    </font>
    <font>
      <sz val="8"/>
      <color rgb="FF000000"/>
      <name val="Segoe UI"/>
      <family val="2"/>
    </font>
    <font>
      <b/>
      <u/>
      <sz val="72"/>
      <color rgb="FFFF0000"/>
      <name val="Calibri"/>
      <family val="2"/>
      <scheme val="minor"/>
    </font>
    <font>
      <b/>
      <u/>
      <sz val="11"/>
      <color rgb="FFFF0000"/>
      <name val="Calibri"/>
      <family val="2"/>
      <scheme val="minor"/>
    </font>
    <font>
      <b/>
      <sz val="11"/>
      <color rgb="FFFF0000"/>
      <name val="Calibri"/>
      <family val="2"/>
      <scheme val="minor"/>
    </font>
    <font>
      <sz val="20"/>
      <color theme="1"/>
      <name val="Calibri"/>
      <family val="2"/>
      <scheme val="minor"/>
    </font>
    <font>
      <b/>
      <sz val="22"/>
      <name val="Arial Black"/>
      <family val="2"/>
    </font>
    <font>
      <b/>
      <sz val="28"/>
      <name val="Arial Black"/>
      <family val="2"/>
    </font>
    <font>
      <b/>
      <sz val="16"/>
      <name val="Arial"/>
      <family val="2"/>
    </font>
    <font>
      <sz val="18"/>
      <name val="Arial"/>
      <family val="2"/>
    </font>
    <font>
      <b/>
      <sz val="11"/>
      <name val="Arial"/>
      <family val="2"/>
    </font>
    <font>
      <sz val="10"/>
      <name val="Blackadder ITC"/>
      <family val="5"/>
    </font>
    <font>
      <sz val="8"/>
      <color theme="1"/>
      <name val="Blackadder ITC"/>
      <family val="5"/>
    </font>
    <font>
      <u/>
      <sz val="10"/>
      <name val="Arial"/>
      <family val="2"/>
    </font>
    <font>
      <sz val="14"/>
      <color theme="1"/>
      <name val="Arial"/>
      <family val="2"/>
    </font>
    <font>
      <b/>
      <sz val="14"/>
      <color rgb="FFFF0000"/>
      <name val="Arial"/>
      <family val="2"/>
    </font>
    <font>
      <sz val="14"/>
      <name val="Fairwater Script"/>
    </font>
    <font>
      <b/>
      <sz val="7.5"/>
      <name val="Arial"/>
      <family val="2"/>
    </font>
    <font>
      <b/>
      <sz val="8"/>
      <color theme="1"/>
      <name val="Calibri"/>
      <family val="2"/>
      <scheme val="minor"/>
    </font>
    <font>
      <b/>
      <sz val="18"/>
      <name val="Arial"/>
      <family val="2"/>
    </font>
    <font>
      <sz val="11"/>
      <name val="Calibri"/>
      <family val="2"/>
      <scheme val="minor"/>
    </font>
    <font>
      <sz val="10"/>
      <color rgb="FF3333FF"/>
      <name val="Arial"/>
      <family val="2"/>
    </font>
    <font>
      <sz val="6"/>
      <name val="Small Fonts"/>
      <family val="2"/>
    </font>
    <font>
      <b/>
      <sz val="9"/>
      <name val="Arial"/>
      <family val="2"/>
    </font>
    <font>
      <b/>
      <sz val="10"/>
      <color rgb="FF3333FF"/>
      <name val="Arial"/>
      <family val="2"/>
    </font>
    <font>
      <b/>
      <u/>
      <sz val="5"/>
      <name val="Arial"/>
      <family val="2"/>
    </font>
    <font>
      <b/>
      <u/>
      <sz val="10"/>
      <name val="Arial"/>
      <family val="2"/>
    </font>
    <font>
      <sz val="10"/>
      <color theme="0"/>
      <name val="Arial"/>
      <family val="2"/>
    </font>
    <font>
      <sz val="10"/>
      <name val="Monotype Corsiva"/>
      <family val="4"/>
    </font>
    <font>
      <u/>
      <sz val="8"/>
      <color theme="0"/>
      <name val="Arial"/>
      <family val="2"/>
    </font>
    <font>
      <sz val="10"/>
      <color rgb="FF0000FF"/>
      <name val="Arial"/>
      <family val="2"/>
    </font>
    <font>
      <b/>
      <sz val="7.5"/>
      <color theme="1"/>
      <name val="Calibri"/>
      <family val="2"/>
      <scheme val="minor"/>
    </font>
    <font>
      <sz val="7.5"/>
      <name val="Arial"/>
      <family val="2"/>
    </font>
    <font>
      <sz val="8"/>
      <color theme="1"/>
      <name val="Arial"/>
      <family val="2"/>
    </font>
  </fonts>
  <fills count="3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3" tint="0.39997558519241921"/>
        <bgColor indexed="64"/>
      </patternFill>
    </fill>
    <fill>
      <patternFill patternType="gray125">
        <bgColor theme="0"/>
      </patternFill>
    </fill>
    <fill>
      <patternFill patternType="solid">
        <fgColor rgb="FF92D050"/>
        <bgColor indexed="64"/>
      </patternFill>
    </fill>
    <fill>
      <patternFill patternType="mediumGray">
        <bgColor theme="0"/>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39994506668294322"/>
        <bgColor indexed="64"/>
      </patternFill>
    </fill>
    <fill>
      <patternFill patternType="solid">
        <fgColor theme="1" tint="0.34998626667073579"/>
        <bgColor indexed="64"/>
      </patternFill>
    </fill>
    <fill>
      <patternFill patternType="solid">
        <fgColor theme="0" tint="-0.34998626667073579"/>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27"/>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27"/>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bottom style="medium">
        <color indexed="27"/>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right/>
      <top/>
      <bottom style="dotted">
        <color indexed="64"/>
      </bottom>
      <diagonal/>
    </border>
    <border>
      <left/>
      <right/>
      <top style="dotted">
        <color indexed="64"/>
      </top>
      <bottom/>
      <diagonal/>
    </border>
    <border>
      <left/>
      <right/>
      <top style="dotted">
        <color indexed="64"/>
      </top>
      <bottom style="dotted">
        <color indexed="64"/>
      </bottom>
      <diagonal/>
    </border>
    <border>
      <left style="medium">
        <color indexed="64"/>
      </left>
      <right/>
      <top style="dotted">
        <color indexed="64"/>
      </top>
      <bottom/>
      <diagonal/>
    </border>
    <border>
      <left style="medium">
        <color indexed="64"/>
      </left>
      <right/>
      <top style="dotted">
        <color indexed="64"/>
      </top>
      <bottom style="dotted">
        <color indexed="64"/>
      </bottom>
      <diagonal/>
    </border>
    <border>
      <left style="medium">
        <color indexed="64"/>
      </left>
      <right/>
      <top/>
      <bottom style="dotted">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theme="0"/>
      </left>
      <right/>
      <top/>
      <bottom/>
      <diagonal/>
    </border>
    <border>
      <left/>
      <right style="medium">
        <color theme="0"/>
      </right>
      <top/>
      <bottom/>
      <diagonal/>
    </border>
    <border>
      <left style="medium">
        <color theme="0"/>
      </left>
      <right/>
      <top style="medium">
        <color indexed="64"/>
      </top>
      <bottom/>
      <diagonal/>
    </border>
    <border>
      <left style="medium">
        <color theme="0"/>
      </left>
      <right/>
      <top/>
      <bottom style="medium">
        <color indexed="64"/>
      </bottom>
      <diagonal/>
    </border>
    <border>
      <left/>
      <right style="medium">
        <color theme="0"/>
      </right>
      <top style="medium">
        <color indexed="64"/>
      </top>
      <bottom/>
      <diagonal/>
    </border>
    <border>
      <left/>
      <right style="medium">
        <color theme="0"/>
      </right>
      <top/>
      <bottom style="medium">
        <color indexed="64"/>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style="thin">
        <color theme="8"/>
      </top>
      <bottom style="medium">
        <color theme="8"/>
      </bottom>
      <diagonal/>
    </border>
    <border>
      <left/>
      <right style="thin">
        <color theme="8" tint="0.79998168889431442"/>
      </right>
      <top style="medium">
        <color theme="8"/>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auto="1"/>
      </left>
      <right/>
      <top style="thin">
        <color rgb="FF000000"/>
      </top>
      <bottom style="thin">
        <color rgb="FF000000"/>
      </bottom>
      <diagonal/>
    </border>
    <border>
      <left style="thin">
        <color rgb="FF000000"/>
      </left>
      <right/>
      <top/>
      <bottom/>
      <diagonal/>
    </border>
    <border>
      <left/>
      <right style="medium">
        <color indexed="64"/>
      </right>
      <top style="thin">
        <color auto="1"/>
      </top>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67">
    <xf numFmtId="0" fontId="0" fillId="0" borderId="0"/>
    <xf numFmtId="0" fontId="4"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8" fillId="16" borderId="2" applyNumberFormat="0" applyAlignment="0" applyProtection="0"/>
    <xf numFmtId="0" fontId="9" fillId="17" borderId="3" applyNumberFormat="0" applyAlignment="0" applyProtection="0"/>
    <xf numFmtId="0" fontId="10" fillId="0" borderId="0" applyNumberFormat="0" applyFill="0" applyBorder="0" applyAlignment="0" applyProtection="0"/>
    <xf numFmtId="0" fontId="11" fillId="6"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7" borderId="2" applyNumberFormat="0" applyAlignment="0" applyProtection="0"/>
    <xf numFmtId="0" fontId="16" fillId="0" borderId="7" applyNumberFormat="0" applyFill="0" applyAlignment="0" applyProtection="0"/>
    <xf numFmtId="0" fontId="17" fillId="7" borderId="0" applyNumberFormat="0" applyBorder="0" applyAlignment="0" applyProtection="0"/>
    <xf numFmtId="0" fontId="4" fillId="0" borderId="0"/>
    <xf numFmtId="0" fontId="4" fillId="4" borderId="8" applyNumberFormat="0" applyFont="0" applyAlignment="0" applyProtection="0"/>
    <xf numFmtId="0" fontId="18" fillId="16" borderId="9" applyNumberFormat="0" applyAlignment="0" applyProtection="0"/>
    <xf numFmtId="0" fontId="19" fillId="0" borderId="0" applyNumberFormat="0" applyFill="0" applyBorder="0" applyAlignment="0" applyProtection="0"/>
    <xf numFmtId="0" fontId="20" fillId="0" borderId="10" applyNumberFormat="0" applyFill="0" applyAlignment="0" applyProtection="0"/>
    <xf numFmtId="0" fontId="16" fillId="0" borderId="0" applyNumberFormat="0" applyFill="0" applyBorder="0" applyAlignment="0" applyProtection="0"/>
    <xf numFmtId="0" fontId="1" fillId="0" borderId="0"/>
    <xf numFmtId="0" fontId="4" fillId="0" borderId="0"/>
    <xf numFmtId="0" fontId="1" fillId="0" borderId="0"/>
    <xf numFmtId="0" fontId="1" fillId="0" borderId="0"/>
    <xf numFmtId="0" fontId="1" fillId="0" borderId="0"/>
    <xf numFmtId="0" fontId="14" fillId="0" borderId="35" applyNumberFormat="0" applyFill="0" applyAlignment="0" applyProtection="0"/>
    <xf numFmtId="0" fontId="14" fillId="0" borderId="35" applyNumberFormat="0" applyFill="0" applyAlignment="0" applyProtection="0"/>
    <xf numFmtId="0" fontId="14" fillId="0" borderId="60" applyNumberFormat="0" applyFill="0" applyAlignment="0" applyProtection="0"/>
    <xf numFmtId="0" fontId="14" fillId="0" borderId="67" applyNumberFormat="0" applyFill="0" applyAlignment="0" applyProtection="0"/>
    <xf numFmtId="0" fontId="47" fillId="0" borderId="0"/>
    <xf numFmtId="0" fontId="95" fillId="0" borderId="0" applyNumberFormat="0" applyFill="0" applyBorder="0" applyAlignment="0" applyProtection="0"/>
    <xf numFmtId="0" fontId="101" fillId="0" borderId="0"/>
    <xf numFmtId="0" fontId="102" fillId="0" borderId="0" applyNumberFormat="0" applyFill="0" applyBorder="0" applyAlignment="0" applyProtection="0"/>
    <xf numFmtId="0" fontId="103" fillId="0" borderId="0"/>
    <xf numFmtId="0" fontId="104" fillId="0" borderId="0" applyNumberFormat="0" applyFill="0" applyAlignment="0" applyProtection="0"/>
    <xf numFmtId="0" fontId="103" fillId="0" borderId="0" applyNumberFormat="0" applyFill="0" applyProtection="0">
      <alignment horizontal="right" vertical="center" indent="1"/>
    </xf>
    <xf numFmtId="14" fontId="103" fillId="0" borderId="0" applyFill="0" applyBorder="0">
      <alignment horizontal="center" vertical="center"/>
    </xf>
    <xf numFmtId="0" fontId="105" fillId="0" borderId="121" applyNumberFormat="0" applyFill="0" applyProtection="0"/>
    <xf numFmtId="0" fontId="106" fillId="34" borderId="122" applyNumberFormat="0" applyProtection="0">
      <alignment horizontal="center" vertical="center"/>
    </xf>
    <xf numFmtId="9" fontId="1" fillId="0" borderId="0" applyFont="0" applyFill="0" applyBorder="0" applyProtection="0">
      <alignment horizontal="center" vertical="center"/>
    </xf>
    <xf numFmtId="37" fontId="1" fillId="0" borderId="0" applyFont="0" applyFill="0" applyBorder="0" applyProtection="0">
      <alignment horizontal="center" vertical="center"/>
    </xf>
    <xf numFmtId="0" fontId="107" fillId="0" borderId="0" applyNumberFormat="0" applyFill="0" applyBorder="0" applyAlignment="0" applyProtection="0">
      <alignment vertical="top"/>
      <protection locked="0"/>
    </xf>
    <xf numFmtId="0" fontId="108" fillId="0" borderId="0"/>
  </cellStyleXfs>
  <cellXfs count="2351">
    <xf numFmtId="0" fontId="0" fillId="0" borderId="0" xfId="0"/>
    <xf numFmtId="0" fontId="23" fillId="0" borderId="0" xfId="38" applyFont="1" applyAlignment="1">
      <alignment horizontal="left" indent="1"/>
    </xf>
    <xf numFmtId="0" fontId="4" fillId="0" borderId="0" xfId="38"/>
    <xf numFmtId="0" fontId="3" fillId="0" borderId="0" xfId="0" applyFont="1"/>
    <xf numFmtId="0" fontId="3" fillId="18" borderId="0" xfId="0" applyFont="1" applyFill="1" applyAlignment="1">
      <alignment horizontal="center"/>
    </xf>
    <xf numFmtId="0" fontId="0" fillId="0" borderId="29" xfId="0" applyBorder="1"/>
    <xf numFmtId="0" fontId="3"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0" xfId="0" applyAlignment="1">
      <alignment horizontal="right"/>
    </xf>
    <xf numFmtId="0" fontId="25" fillId="0" borderId="0" xfId="0" applyFont="1"/>
    <xf numFmtId="0" fontId="0" fillId="19" borderId="0" xfId="0" applyFill="1"/>
    <xf numFmtId="0" fontId="4" fillId="23" borderId="0" xfId="38" applyFill="1" applyAlignment="1">
      <alignment horizontal="centerContinuous"/>
    </xf>
    <xf numFmtId="0" fontId="38" fillId="0" borderId="45" xfId="38" applyFont="1" applyBorder="1" applyAlignment="1">
      <alignment horizontal="center" vertical="top"/>
    </xf>
    <xf numFmtId="0" fontId="38" fillId="0" borderId="45" xfId="38" quotePrefix="1" applyFont="1" applyBorder="1" applyAlignment="1">
      <alignment horizontal="center" vertical="center" wrapText="1"/>
    </xf>
    <xf numFmtId="0" fontId="4" fillId="22" borderId="0" xfId="38" applyFill="1"/>
    <xf numFmtId="0" fontId="36" fillId="23" borderId="12" xfId="38" applyFont="1" applyFill="1" applyBorder="1"/>
    <xf numFmtId="0" fontId="24" fillId="23" borderId="12" xfId="38" quotePrefix="1" applyFont="1" applyFill="1" applyBorder="1" applyAlignment="1">
      <alignment horizontal="left"/>
    </xf>
    <xf numFmtId="0" fontId="36" fillId="23" borderId="0" xfId="38" applyFont="1" applyFill="1" applyAlignment="1">
      <alignment horizontal="center"/>
    </xf>
    <xf numFmtId="0" fontId="24" fillId="23" borderId="0" xfId="38" quotePrefix="1" applyFont="1" applyFill="1" applyAlignment="1">
      <alignment horizontal="left"/>
    </xf>
    <xf numFmtId="0" fontId="36" fillId="23" borderId="0" xfId="38" applyFont="1" applyFill="1" applyAlignment="1">
      <alignment horizontal="left"/>
    </xf>
    <xf numFmtId="0" fontId="36" fillId="23" borderId="17" xfId="38" applyFont="1" applyFill="1" applyBorder="1" applyAlignment="1">
      <alignment horizontal="left"/>
    </xf>
    <xf numFmtId="0" fontId="24" fillId="22" borderId="12" xfId="38" applyFont="1" applyFill="1" applyBorder="1"/>
    <xf numFmtId="0" fontId="24" fillId="22" borderId="0" xfId="38" quotePrefix="1" applyFont="1" applyFill="1" applyAlignment="1">
      <alignment horizontal="center"/>
    </xf>
    <xf numFmtId="0" fontId="24" fillId="22" borderId="0" xfId="38" applyFont="1" applyFill="1" applyAlignment="1">
      <alignment horizontal="left" vertical="top"/>
    </xf>
    <xf numFmtId="0" fontId="24" fillId="22" borderId="17" xfId="38" quotePrefix="1" applyFont="1" applyFill="1" applyBorder="1" applyAlignment="1">
      <alignment horizontal="center"/>
    </xf>
    <xf numFmtId="0" fontId="24" fillId="19" borderId="37" xfId="38" applyFont="1" applyFill="1" applyBorder="1" applyAlignment="1">
      <alignment vertical="center"/>
    </xf>
    <xf numFmtId="0" fontId="24" fillId="23" borderId="0" xfId="38" applyFont="1" applyFill="1" applyAlignment="1">
      <alignment vertical="center"/>
    </xf>
    <xf numFmtId="0" fontId="24" fillId="23" borderId="0" xfId="38" quotePrefix="1" applyFont="1" applyFill="1" applyAlignment="1">
      <alignment vertical="center"/>
    </xf>
    <xf numFmtId="0" fontId="36" fillId="23" borderId="15" xfId="38" applyFont="1" applyFill="1" applyBorder="1"/>
    <xf numFmtId="0" fontId="25" fillId="0" borderId="1" xfId="0" applyFont="1" applyBorder="1" applyAlignment="1" applyProtection="1">
      <alignment horizontal="center" vertical="center"/>
      <protection locked="0"/>
    </xf>
    <xf numFmtId="0" fontId="33" fillId="0" borderId="0" xfId="0" applyFont="1"/>
    <xf numFmtId="0" fontId="32" fillId="0" borderId="0" xfId="0" applyFont="1" applyAlignment="1">
      <alignment vertical="center" wrapText="1"/>
    </xf>
    <xf numFmtId="0" fontId="26" fillId="0" borderId="0" xfId="0" applyFont="1" applyAlignment="1">
      <alignment vertical="center" wrapText="1"/>
    </xf>
    <xf numFmtId="0" fontId="4" fillId="0" borderId="0" xfId="0" applyFont="1"/>
    <xf numFmtId="0" fontId="4" fillId="0" borderId="0" xfId="0" applyFont="1" applyAlignment="1">
      <alignment wrapText="1"/>
    </xf>
    <xf numFmtId="0" fontId="35" fillId="0" borderId="0" xfId="0" applyFont="1" applyAlignment="1">
      <alignment wrapText="1"/>
    </xf>
    <xf numFmtId="0" fontId="35" fillId="0" borderId="0" xfId="0" applyFont="1"/>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8" xfId="0" applyFont="1" applyBorder="1" applyAlignment="1">
      <alignment horizontal="center" vertical="center" textRotation="90" wrapText="1"/>
    </xf>
    <xf numFmtId="0" fontId="4" fillId="0" borderId="73" xfId="0" applyFont="1" applyBorder="1" applyAlignment="1">
      <alignment horizontal="center" vertical="center" wrapText="1"/>
    </xf>
    <xf numFmtId="0" fontId="4" fillId="0" borderId="39" xfId="0" applyFont="1" applyBorder="1" applyAlignment="1">
      <alignment horizontal="center" vertical="center" textRotation="90" wrapText="1"/>
    </xf>
    <xf numFmtId="0" fontId="30" fillId="0" borderId="0" xfId="0" applyFont="1"/>
    <xf numFmtId="0" fontId="0" fillId="22" borderId="0" xfId="0" applyFill="1"/>
    <xf numFmtId="0" fontId="0" fillId="22" borderId="17" xfId="0" applyFill="1" applyBorder="1"/>
    <xf numFmtId="0" fontId="0" fillId="22" borderId="0" xfId="0" applyFill="1" applyProtection="1">
      <protection locked="0"/>
    </xf>
    <xf numFmtId="0" fontId="0" fillId="22" borderId="25" xfId="0" applyFill="1" applyBorder="1" applyProtection="1">
      <protection locked="0"/>
    </xf>
    <xf numFmtId="0" fontId="0" fillId="22" borderId="22" xfId="0" applyFill="1" applyBorder="1" applyProtection="1">
      <protection locked="0"/>
    </xf>
    <xf numFmtId="0" fontId="0" fillId="22" borderId="23" xfId="0" applyFill="1" applyBorder="1" applyProtection="1">
      <protection locked="0"/>
    </xf>
    <xf numFmtId="0" fontId="0" fillId="22" borderId="68" xfId="0" applyFill="1" applyBorder="1" applyProtection="1">
      <protection locked="0"/>
    </xf>
    <xf numFmtId="0" fontId="0" fillId="22" borderId="80" xfId="0" applyFill="1" applyBorder="1" applyProtection="1">
      <protection locked="0"/>
    </xf>
    <xf numFmtId="0" fontId="0" fillId="22" borderId="55" xfId="0" applyFill="1" applyBorder="1" applyProtection="1">
      <protection locked="0"/>
    </xf>
    <xf numFmtId="0" fontId="0" fillId="22" borderId="68" xfId="0" applyFill="1" applyBorder="1" applyAlignment="1" applyProtection="1">
      <alignment horizontal="left"/>
      <protection locked="0"/>
    </xf>
    <xf numFmtId="0" fontId="24" fillId="22" borderId="12" xfId="0" applyFont="1" applyFill="1" applyBorder="1" applyAlignment="1" applyProtection="1">
      <alignment vertical="top" wrapText="1"/>
      <protection locked="0"/>
    </xf>
    <xf numFmtId="0" fontId="24" fillId="22" borderId="22" xfId="0" applyFont="1" applyFill="1" applyBorder="1" applyAlignment="1" applyProtection="1">
      <alignment vertical="top" wrapText="1"/>
      <protection locked="0"/>
    </xf>
    <xf numFmtId="0" fontId="24" fillId="22" borderId="22" xfId="0" applyFont="1" applyFill="1" applyBorder="1" applyAlignment="1" applyProtection="1">
      <alignment horizontal="center" vertical="top" wrapText="1"/>
      <protection locked="0"/>
    </xf>
    <xf numFmtId="0" fontId="24" fillId="22" borderId="82" xfId="0" applyFont="1" applyFill="1" applyBorder="1" applyAlignment="1" applyProtection="1">
      <alignment vertical="top" wrapText="1"/>
      <protection locked="0"/>
    </xf>
    <xf numFmtId="0" fontId="24" fillId="22" borderId="50" xfId="0" applyFont="1" applyFill="1" applyBorder="1" applyAlignment="1" applyProtection="1">
      <alignment vertical="top" wrapText="1"/>
      <protection locked="0"/>
    </xf>
    <xf numFmtId="0" fontId="24" fillId="22" borderId="55" xfId="0" applyFont="1" applyFill="1" applyBorder="1" applyAlignment="1" applyProtection="1">
      <alignment vertical="top" wrapText="1"/>
      <protection locked="0"/>
    </xf>
    <xf numFmtId="0" fontId="24" fillId="22" borderId="55" xfId="0" applyFont="1" applyFill="1" applyBorder="1" applyAlignment="1" applyProtection="1">
      <alignment horizontal="center" vertical="top" wrapText="1"/>
      <protection locked="0"/>
    </xf>
    <xf numFmtId="0" fontId="24" fillId="22" borderId="72" xfId="0" applyFont="1" applyFill="1" applyBorder="1" applyAlignment="1" applyProtection="1">
      <alignment vertical="top" wrapText="1"/>
      <protection locked="0"/>
    </xf>
    <xf numFmtId="165" fontId="51" fillId="0" borderId="84" xfId="53" applyNumberFormat="1" applyFont="1" applyBorder="1" applyAlignment="1" applyProtection="1">
      <alignment horizontal="center"/>
      <protection locked="0"/>
    </xf>
    <xf numFmtId="0" fontId="36" fillId="22" borderId="0" xfId="0" applyFont="1" applyFill="1" applyAlignment="1">
      <alignment horizontal="center"/>
    </xf>
    <xf numFmtId="0" fontId="26" fillId="0" borderId="0" xfId="0" applyFont="1" applyAlignment="1">
      <alignment vertical="center"/>
    </xf>
    <xf numFmtId="0" fontId="24" fillId="23" borderId="12" xfId="0" quotePrefix="1" applyFont="1" applyFill="1" applyBorder="1" applyAlignment="1">
      <alignment horizontal="left"/>
    </xf>
    <xf numFmtId="0" fontId="0" fillId="22" borderId="0" xfId="0" applyFill="1" applyAlignment="1">
      <alignment horizontal="centerContinuous"/>
    </xf>
    <xf numFmtId="0" fontId="24" fillId="22" borderId="0" xfId="0" quotePrefix="1" applyFont="1" applyFill="1" applyAlignment="1">
      <alignment horizontal="left"/>
    </xf>
    <xf numFmtId="0" fontId="36" fillId="22" borderId="0" xfId="0" applyFont="1" applyFill="1" applyAlignment="1">
      <alignment horizontal="left"/>
    </xf>
    <xf numFmtId="0" fontId="36" fillId="23" borderId="17" xfId="0" applyFont="1" applyFill="1" applyBorder="1" applyAlignment="1">
      <alignment horizontal="left"/>
    </xf>
    <xf numFmtId="0" fontId="24" fillId="22" borderId="12" xfId="0" applyFont="1" applyFill="1" applyBorder="1"/>
    <xf numFmtId="0" fontId="24" fillId="22" borderId="0" xfId="0" quotePrefix="1" applyFont="1" applyFill="1" applyAlignment="1">
      <alignment horizontal="center"/>
    </xf>
    <xf numFmtId="0" fontId="24" fillId="22" borderId="0" xfId="0" applyFont="1" applyFill="1" applyAlignment="1">
      <alignment horizontal="left" vertical="top"/>
    </xf>
    <xf numFmtId="0" fontId="24" fillId="22" borderId="17" xfId="0" quotePrefix="1" applyFont="1" applyFill="1" applyBorder="1" applyAlignment="1">
      <alignment horizontal="center"/>
    </xf>
    <xf numFmtId="0" fontId="28" fillId="22" borderId="0" xfId="0" applyFont="1" applyFill="1"/>
    <xf numFmtId="15" fontId="71" fillId="22" borderId="0" xfId="0" applyNumberFormat="1" applyFont="1" applyFill="1"/>
    <xf numFmtId="15" fontId="28" fillId="22" borderId="0" xfId="0" applyNumberFormat="1" applyFont="1" applyFill="1" applyAlignment="1">
      <alignment horizontal="center"/>
    </xf>
    <xf numFmtId="15" fontId="28" fillId="22" borderId="0" xfId="0" applyNumberFormat="1" applyFont="1" applyFill="1"/>
    <xf numFmtId="0" fontId="28" fillId="22" borderId="0" xfId="0" applyFont="1" applyFill="1" applyAlignment="1">
      <alignment horizontal="right"/>
    </xf>
    <xf numFmtId="0" fontId="0" fillId="0" borderId="0" xfId="0" applyAlignment="1">
      <alignment vertical="center"/>
    </xf>
    <xf numFmtId="0" fontId="24" fillId="23" borderId="0" xfId="0" applyFont="1" applyFill="1"/>
    <xf numFmtId="0" fontId="24" fillId="23" borderId="23" xfId="0" applyFont="1" applyFill="1" applyBorder="1"/>
    <xf numFmtId="0" fontId="24" fillId="23" borderId="0" xfId="0" applyFont="1" applyFill="1" applyAlignment="1">
      <alignment horizontal="centerContinuous"/>
    </xf>
    <xf numFmtId="0" fontId="4" fillId="22" borderId="0" xfId="0" quotePrefix="1" applyFont="1" applyFill="1" applyAlignment="1">
      <alignment horizontal="center"/>
    </xf>
    <xf numFmtId="0" fontId="4" fillId="22" borderId="0" xfId="0" applyFont="1" applyFill="1" applyAlignment="1">
      <alignment horizontal="left"/>
    </xf>
    <xf numFmtId="0" fontId="24" fillId="23" borderId="99" xfId="0" quotePrefix="1" applyFont="1" applyFill="1" applyBorder="1" applyAlignment="1">
      <alignment horizontal="left"/>
    </xf>
    <xf numFmtId="0" fontId="36" fillId="23" borderId="100" xfId="0" applyFont="1" applyFill="1" applyBorder="1" applyAlignment="1">
      <alignment horizontal="left"/>
    </xf>
    <xf numFmtId="0" fontId="4" fillId="22" borderId="99" xfId="0" applyFont="1" applyFill="1" applyBorder="1"/>
    <xf numFmtId="0" fontId="24" fillId="22" borderId="100" xfId="0" quotePrefix="1" applyFont="1" applyFill="1" applyBorder="1" applyAlignment="1">
      <alignment horizontal="center"/>
    </xf>
    <xf numFmtId="0" fontId="39" fillId="18" borderId="96" xfId="0" applyFont="1" applyFill="1" applyBorder="1" applyAlignment="1">
      <alignment horizontal="left" vertical="center" wrapText="1"/>
    </xf>
    <xf numFmtId="0" fontId="4" fillId="31" borderId="38" xfId="0" applyFont="1" applyFill="1" applyBorder="1" applyAlignment="1">
      <alignment horizontal="center" vertical="center" textRotation="90" wrapText="1"/>
    </xf>
    <xf numFmtId="0" fontId="4" fillId="18" borderId="38" xfId="0" applyFont="1" applyFill="1" applyBorder="1" applyAlignment="1">
      <alignment horizontal="center" vertical="center" textRotation="90" wrapText="1"/>
    </xf>
    <xf numFmtId="0" fontId="4" fillId="32" borderId="38" xfId="0" applyFont="1" applyFill="1" applyBorder="1" applyAlignment="1">
      <alignment horizontal="center" vertical="center" textRotation="90" wrapText="1"/>
    </xf>
    <xf numFmtId="0" fontId="24" fillId="18" borderId="57" xfId="0" quotePrefix="1" applyFont="1" applyFill="1" applyBorder="1" applyAlignment="1">
      <alignment horizontal="left" vertical="center"/>
    </xf>
    <xf numFmtId="0" fontId="24" fillId="18" borderId="44" xfId="0" quotePrefix="1" applyFont="1" applyFill="1" applyBorder="1" applyAlignment="1">
      <alignment horizontal="left" vertical="center"/>
    </xf>
    <xf numFmtId="0" fontId="0" fillId="0" borderId="1" xfId="0" applyBorder="1" applyAlignment="1" applyProtection="1">
      <alignment horizontal="left" vertical="center"/>
      <protection locked="0"/>
    </xf>
    <xf numFmtId="0" fontId="3" fillId="0" borderId="0" xfId="0" applyFont="1" applyAlignment="1">
      <alignment vertical="center"/>
    </xf>
    <xf numFmtId="0" fontId="39" fillId="18" borderId="95" xfId="0" applyFont="1" applyFill="1" applyBorder="1" applyAlignment="1">
      <alignment horizontal="right" vertical="center"/>
    </xf>
    <xf numFmtId="0" fontId="39" fillId="18" borderId="96" xfId="0" applyFont="1" applyFill="1" applyBorder="1" applyAlignment="1">
      <alignment horizontal="right" vertical="center"/>
    </xf>
    <xf numFmtId="0" fontId="39" fillId="18" borderId="94" xfId="0" applyFont="1" applyFill="1" applyBorder="1" applyAlignment="1">
      <alignment horizontal="right" vertical="center"/>
    </xf>
    <xf numFmtId="0" fontId="24" fillId="22" borderId="44" xfId="0" applyFont="1" applyFill="1" applyBorder="1" applyAlignment="1">
      <alignment vertical="center"/>
    </xf>
    <xf numFmtId="0" fontId="24" fillId="22" borderId="50" xfId="0" applyFont="1" applyFill="1" applyBorder="1"/>
    <xf numFmtId="0" fontId="95" fillId="0" borderId="1" xfId="54" applyBorder="1" applyAlignment="1" applyProtection="1">
      <alignment horizontal="left" vertical="center"/>
      <protection locked="0"/>
    </xf>
    <xf numFmtId="0" fontId="0" fillId="0" borderId="0" xfId="0" applyProtection="1">
      <protection hidden="1"/>
    </xf>
    <xf numFmtId="0" fontId="0" fillId="0" borderId="0" xfId="0" applyAlignment="1">
      <alignment horizontal="center"/>
    </xf>
    <xf numFmtId="0" fontId="0" fillId="0" borderId="0" xfId="0" applyAlignment="1">
      <alignment horizontal="left"/>
    </xf>
    <xf numFmtId="0" fontId="22" fillId="0" borderId="0" xfId="38" applyFont="1" applyAlignment="1">
      <alignment horizontal="left"/>
    </xf>
    <xf numFmtId="0" fontId="3" fillId="0" borderId="0" xfId="0" applyFont="1" applyAlignment="1">
      <alignment horizontal="left"/>
    </xf>
    <xf numFmtId="0" fontId="21" fillId="0" borderId="0" xfId="38" applyFont="1" applyAlignment="1">
      <alignment horizontal="left"/>
    </xf>
    <xf numFmtId="0" fontId="3" fillId="0" borderId="22" xfId="0" applyFont="1" applyBorder="1" applyAlignment="1">
      <alignment horizontal="left"/>
    </xf>
    <xf numFmtId="0" fontId="4" fillId="0" borderId="57" xfId="0" applyFont="1" applyBorder="1" applyAlignment="1" applyProtection="1">
      <alignment vertical="center" wrapText="1"/>
      <protection locked="0"/>
    </xf>
    <xf numFmtId="0" fontId="4" fillId="0" borderId="56" xfId="0" applyFont="1" applyBorder="1" applyAlignment="1" applyProtection="1">
      <alignment vertical="center" wrapText="1"/>
      <protection locked="0"/>
    </xf>
    <xf numFmtId="1" fontId="4" fillId="31" borderId="56" xfId="0" applyNumberFormat="1" applyFont="1" applyFill="1" applyBorder="1" applyAlignment="1" applyProtection="1">
      <alignment horizontal="center" vertical="center"/>
      <protection locked="0"/>
    </xf>
    <xf numFmtId="1" fontId="4" fillId="18" borderId="56" xfId="0" applyNumberFormat="1" applyFont="1" applyFill="1" applyBorder="1" applyAlignment="1" applyProtection="1">
      <alignment horizontal="center" vertical="center"/>
      <protection locked="0"/>
    </xf>
    <xf numFmtId="1" fontId="4" fillId="32" borderId="56" xfId="0" applyNumberFormat="1" applyFont="1" applyFill="1" applyBorder="1" applyAlignment="1" applyProtection="1">
      <alignment horizontal="center" vertical="center"/>
      <protection locked="0"/>
    </xf>
    <xf numFmtId="1" fontId="4" fillId="31" borderId="45" xfId="0" applyNumberFormat="1" applyFont="1" applyFill="1" applyBorder="1" applyAlignment="1" applyProtection="1">
      <alignment horizontal="center" vertical="center"/>
      <protection locked="0"/>
    </xf>
    <xf numFmtId="1" fontId="4" fillId="18" borderId="45" xfId="0" applyNumberFormat="1" applyFont="1" applyFill="1" applyBorder="1" applyAlignment="1" applyProtection="1">
      <alignment horizontal="center" vertical="center"/>
      <protection locked="0"/>
    </xf>
    <xf numFmtId="1" fontId="4" fillId="32" borderId="45" xfId="0" applyNumberFormat="1" applyFont="1" applyFill="1" applyBorder="1" applyAlignment="1" applyProtection="1">
      <alignment horizontal="center" vertical="center"/>
      <protection locked="0"/>
    </xf>
    <xf numFmtId="0" fontId="4" fillId="0" borderId="47" xfId="0" applyFont="1" applyBorder="1" applyAlignment="1" applyProtection="1">
      <alignment vertical="center" wrapText="1"/>
      <protection locked="0"/>
    </xf>
    <xf numFmtId="0" fontId="4" fillId="0" borderId="34" xfId="0" applyFont="1" applyBorder="1" applyAlignment="1" applyProtection="1">
      <alignment vertical="center" wrapText="1"/>
      <protection locked="0"/>
    </xf>
    <xf numFmtId="14" fontId="0" fillId="0" borderId="1" xfId="0" applyNumberFormat="1" applyBorder="1" applyAlignment="1" applyProtection="1">
      <alignment horizontal="left" vertical="center"/>
      <protection locked="0"/>
    </xf>
    <xf numFmtId="169" fontId="0" fillId="0" borderId="1" xfId="0" applyNumberFormat="1" applyBorder="1" applyAlignment="1" applyProtection="1">
      <alignment horizontal="left" vertical="center"/>
      <protection locked="0"/>
    </xf>
    <xf numFmtId="0" fontId="39" fillId="18" borderId="95" xfId="0" applyFont="1" applyFill="1" applyBorder="1" applyAlignment="1">
      <alignment horizontal="left" vertical="center"/>
    </xf>
    <xf numFmtId="0" fontId="39" fillId="18" borderId="94" xfId="0" applyFont="1" applyFill="1" applyBorder="1" applyAlignment="1">
      <alignment horizontal="left" vertical="center" wrapText="1"/>
    </xf>
    <xf numFmtId="0" fontId="4" fillId="23" borderId="0" xfId="38" applyFill="1" applyAlignment="1" applyProtection="1">
      <alignment horizontal="center" vertical="center"/>
      <protection locked="0"/>
    </xf>
    <xf numFmtId="0" fontId="0" fillId="0" borderId="1" xfId="0" applyBorder="1"/>
    <xf numFmtId="0" fontId="29" fillId="0" borderId="1" xfId="0" applyFont="1" applyBorder="1"/>
    <xf numFmtId="0" fontId="29" fillId="0" borderId="1" xfId="0" applyFont="1" applyBorder="1" applyAlignment="1">
      <alignment horizontal="center"/>
    </xf>
    <xf numFmtId="171" fontId="0" fillId="0" borderId="1" xfId="0" applyNumberFormat="1" applyBorder="1" applyAlignment="1" applyProtection="1">
      <alignment horizontal="left" vertical="center"/>
      <protection locked="0"/>
    </xf>
    <xf numFmtId="0" fontId="0" fillId="0" borderId="0" xfId="0" applyAlignment="1">
      <alignment horizontal="right" vertical="center"/>
    </xf>
    <xf numFmtId="0" fontId="42" fillId="26" borderId="1" xfId="0" applyFont="1" applyFill="1" applyBorder="1" applyAlignment="1">
      <alignment horizontal="center" vertical="center" wrapText="1"/>
    </xf>
    <xf numFmtId="0" fontId="0" fillId="22" borderId="0" xfId="0" applyFill="1" applyAlignment="1">
      <alignment horizontal="center" vertical="center" wrapText="1"/>
    </xf>
    <xf numFmtId="0" fontId="42" fillId="25" borderId="1" xfId="0" applyFont="1" applyFill="1" applyBorder="1" applyAlignment="1">
      <alignment horizontal="center" vertical="center" wrapText="1"/>
    </xf>
    <xf numFmtId="0" fontId="0" fillId="0" borderId="0" xfId="0" applyAlignment="1">
      <alignment horizontal="center" vertical="center" wrapText="1"/>
    </xf>
    <xf numFmtId="0" fontId="42" fillId="24" borderId="1" xfId="0" applyFont="1" applyFill="1" applyBorder="1" applyAlignment="1">
      <alignment horizontal="center" vertical="center" wrapText="1"/>
    </xf>
    <xf numFmtId="0" fontId="42" fillId="22" borderId="1" xfId="0" applyFont="1" applyFill="1" applyBorder="1" applyAlignment="1">
      <alignment horizontal="center" vertical="center" wrapText="1"/>
    </xf>
    <xf numFmtId="0" fontId="43" fillId="22" borderId="1" xfId="0" applyFont="1" applyFill="1" applyBorder="1" applyAlignment="1">
      <alignment horizontal="center" vertical="center" wrapText="1"/>
    </xf>
    <xf numFmtId="0" fontId="35" fillId="22" borderId="1" xfId="0" applyFont="1" applyFill="1" applyBorder="1" applyAlignment="1">
      <alignment horizontal="center" vertical="center" wrapText="1"/>
    </xf>
    <xf numFmtId="0" fontId="42" fillId="22" borderId="0" xfId="0" applyFont="1" applyFill="1" applyAlignment="1">
      <alignment horizontal="center" vertical="center" wrapText="1"/>
    </xf>
    <xf numFmtId="0" fontId="35"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51" fillId="0" borderId="11" xfId="53" applyFont="1" applyBorder="1" applyAlignment="1" applyProtection="1">
      <alignment horizontal="center"/>
      <protection hidden="1"/>
    </xf>
    <xf numFmtId="0" fontId="47" fillId="23" borderId="0" xfId="53" applyFill="1" applyProtection="1">
      <protection hidden="1"/>
    </xf>
    <xf numFmtId="172" fontId="51" fillId="0" borderId="85" xfId="53" applyNumberFormat="1" applyFont="1" applyBorder="1" applyAlignment="1" applyProtection="1">
      <alignment horizontal="center"/>
      <protection hidden="1"/>
    </xf>
    <xf numFmtId="0" fontId="47" fillId="23" borderId="0" xfId="53" applyFill="1" applyAlignment="1" applyProtection="1">
      <alignment horizontal="centerContinuous"/>
      <protection hidden="1"/>
    </xf>
    <xf numFmtId="166" fontId="57" fillId="0" borderId="0" xfId="53" applyNumberFormat="1" applyFont="1" applyAlignment="1" applyProtection="1">
      <alignment horizontal="center"/>
      <protection hidden="1"/>
    </xf>
    <xf numFmtId="0" fontId="47" fillId="23" borderId="0" xfId="53" applyFill="1" applyAlignment="1" applyProtection="1">
      <alignment horizontal="right"/>
      <protection hidden="1"/>
    </xf>
    <xf numFmtId="0" fontId="47" fillId="23" borderId="87" xfId="53" applyFill="1" applyBorder="1" applyProtection="1">
      <protection hidden="1"/>
    </xf>
    <xf numFmtId="0" fontId="47" fillId="23" borderId="87" xfId="53" applyFill="1" applyBorder="1" applyAlignment="1" applyProtection="1">
      <alignment horizontal="right"/>
      <protection hidden="1"/>
    </xf>
    <xf numFmtId="0" fontId="47" fillId="23" borderId="86" xfId="53" applyFill="1" applyBorder="1" applyAlignment="1" applyProtection="1">
      <alignment horizontal="right"/>
      <protection hidden="1"/>
    </xf>
    <xf numFmtId="2" fontId="47" fillId="23" borderId="0" xfId="53" applyNumberFormat="1" applyFill="1" applyAlignment="1" applyProtection="1">
      <alignment horizontal="center"/>
      <protection hidden="1"/>
    </xf>
    <xf numFmtId="2" fontId="47" fillId="23" borderId="0" xfId="53" applyNumberFormat="1" applyFill="1" applyAlignment="1" applyProtection="1">
      <alignment horizontal="centerContinuous"/>
      <protection hidden="1"/>
    </xf>
    <xf numFmtId="0" fontId="47" fillId="23" borderId="86" xfId="53" applyFill="1" applyBorder="1" applyAlignment="1" applyProtection="1">
      <alignment horizontal="centerContinuous"/>
      <protection hidden="1"/>
    </xf>
    <xf numFmtId="0" fontId="47" fillId="23" borderId="88" xfId="53" applyFill="1" applyBorder="1" applyProtection="1">
      <protection hidden="1"/>
    </xf>
    <xf numFmtId="2" fontId="47" fillId="23" borderId="88" xfId="53" applyNumberFormat="1" applyFill="1" applyBorder="1" applyAlignment="1" applyProtection="1">
      <alignment horizontal="center"/>
      <protection hidden="1"/>
    </xf>
    <xf numFmtId="2" fontId="47" fillId="23" borderId="87" xfId="53" applyNumberFormat="1" applyFill="1" applyBorder="1" applyAlignment="1" applyProtection="1">
      <alignment horizontal="centerContinuous"/>
      <protection hidden="1"/>
    </xf>
    <xf numFmtId="2" fontId="47" fillId="23" borderId="88" xfId="53" applyNumberFormat="1" applyFill="1" applyBorder="1" applyAlignment="1" applyProtection="1">
      <alignment horizontal="centerContinuous"/>
      <protection hidden="1"/>
    </xf>
    <xf numFmtId="0" fontId="47" fillId="23" borderId="88" xfId="53" applyFill="1" applyBorder="1" applyAlignment="1" applyProtection="1">
      <alignment horizontal="centerContinuous"/>
      <protection hidden="1"/>
    </xf>
    <xf numFmtId="2" fontId="47" fillId="23" borderId="86" xfId="53" applyNumberFormat="1" applyFill="1" applyBorder="1" applyAlignment="1" applyProtection="1">
      <alignment horizontal="centerContinuous"/>
      <protection hidden="1"/>
    </xf>
    <xf numFmtId="0" fontId="24" fillId="22" borderId="78" xfId="0" applyFont="1" applyFill="1" applyBorder="1" applyProtection="1">
      <protection locked="0" hidden="1"/>
    </xf>
    <xf numFmtId="0" fontId="24" fillId="22" borderId="25" xfId="0" applyFont="1" applyFill="1" applyBorder="1" applyProtection="1">
      <protection locked="0" hidden="1"/>
    </xf>
    <xf numFmtId="0" fontId="24" fillId="22" borderId="26" xfId="0" applyFont="1" applyFill="1" applyBorder="1" applyProtection="1">
      <protection locked="0" hidden="1"/>
    </xf>
    <xf numFmtId="0" fontId="24" fillId="22" borderId="24" xfId="0" applyFont="1" applyFill="1" applyBorder="1" applyProtection="1">
      <protection locked="0" hidden="1"/>
    </xf>
    <xf numFmtId="0" fontId="24" fillId="22" borderId="79" xfId="0" applyFont="1" applyFill="1" applyBorder="1" applyProtection="1">
      <protection locked="0" hidden="1"/>
    </xf>
    <xf numFmtId="0" fontId="24" fillId="22" borderId="0" xfId="0" applyFont="1" applyFill="1" applyProtection="1">
      <protection locked="0" hidden="1"/>
    </xf>
    <xf numFmtId="0" fontId="36" fillId="22" borderId="0" xfId="0" applyFont="1" applyFill="1" applyProtection="1">
      <protection locked="0" hidden="1"/>
    </xf>
    <xf numFmtId="0" fontId="36" fillId="22" borderId="0" xfId="0" applyFont="1" applyFill="1" applyAlignment="1" applyProtection="1">
      <alignment horizontal="center"/>
      <protection locked="0" hidden="1"/>
    </xf>
    <xf numFmtId="0" fontId="39" fillId="22" borderId="1" xfId="0" applyFont="1" applyFill="1" applyBorder="1" applyAlignment="1" applyProtection="1">
      <alignment horizontal="center"/>
      <protection locked="0" hidden="1"/>
    </xf>
    <xf numFmtId="0" fontId="39" fillId="22" borderId="1" xfId="0" applyFont="1" applyFill="1" applyBorder="1" applyAlignment="1" applyProtection="1">
      <alignment horizontal="center" wrapText="1"/>
      <protection locked="0" hidden="1"/>
    </xf>
    <xf numFmtId="0" fontId="4" fillId="22" borderId="1" xfId="0" applyFont="1" applyFill="1" applyBorder="1" applyAlignment="1" applyProtection="1">
      <alignment horizontal="center"/>
      <protection locked="0" hidden="1"/>
    </xf>
    <xf numFmtId="0" fontId="0" fillId="22" borderId="0" xfId="0" applyFill="1" applyAlignment="1" applyProtection="1">
      <alignment horizontal="center"/>
      <protection locked="0" hidden="1"/>
    </xf>
    <xf numFmtId="0" fontId="43" fillId="22" borderId="0" xfId="0" applyFont="1" applyFill="1" applyProtection="1">
      <protection locked="0" hidden="1"/>
    </xf>
    <xf numFmtId="0" fontId="4" fillId="22" borderId="0" xfId="0" applyFont="1" applyFill="1" applyAlignment="1" applyProtection="1">
      <alignment horizontal="center"/>
      <protection locked="0" hidden="1"/>
    </xf>
    <xf numFmtId="0" fontId="39" fillId="22" borderId="0" xfId="0" applyFont="1" applyFill="1" applyAlignment="1" applyProtection="1">
      <alignment horizontal="center"/>
      <protection locked="0" hidden="1"/>
    </xf>
    <xf numFmtId="0" fontId="39" fillId="22" borderId="0" xfId="0" applyFont="1" applyFill="1" applyAlignment="1" applyProtection="1">
      <alignment horizontal="center" vertical="center"/>
      <protection locked="0" hidden="1"/>
    </xf>
    <xf numFmtId="0" fontId="39" fillId="22" borderId="26" xfId="0" applyFont="1" applyFill="1" applyBorder="1" applyAlignment="1" applyProtection="1">
      <alignment horizontal="center"/>
      <protection locked="0" hidden="1"/>
    </xf>
    <xf numFmtId="0" fontId="0" fillId="22" borderId="24" xfId="0" applyFill="1" applyBorder="1" applyAlignment="1" applyProtection="1">
      <alignment horizontal="left"/>
      <protection locked="0" hidden="1"/>
    </xf>
    <xf numFmtId="0" fontId="0" fillId="22" borderId="25" xfId="0" applyFill="1" applyBorder="1" applyAlignment="1" applyProtection="1">
      <alignment horizontal="left"/>
      <protection locked="0" hidden="1"/>
    </xf>
    <xf numFmtId="0" fontId="39" fillId="22" borderId="13" xfId="0" applyFont="1" applyFill="1" applyBorder="1" applyAlignment="1" applyProtection="1">
      <alignment horizontal="center"/>
      <protection locked="0" hidden="1"/>
    </xf>
    <xf numFmtId="0" fontId="0" fillId="22" borderId="19" xfId="0" applyFill="1" applyBorder="1" applyAlignment="1" applyProtection="1">
      <alignment horizontal="left"/>
      <protection locked="0" hidden="1"/>
    </xf>
    <xf numFmtId="0" fontId="0" fillId="22" borderId="11" xfId="0" applyFill="1" applyBorder="1" applyAlignment="1" applyProtection="1">
      <alignment horizontal="left"/>
      <protection locked="0" hidden="1"/>
    </xf>
    <xf numFmtId="0" fontId="0" fillId="22" borderId="13" xfId="0" applyFill="1" applyBorder="1" applyAlignment="1" applyProtection="1">
      <alignment horizontal="center"/>
      <protection locked="0" hidden="1"/>
    </xf>
    <xf numFmtId="168" fontId="0" fillId="22" borderId="0" xfId="0" applyNumberFormat="1" applyFill="1" applyAlignment="1" applyProtection="1">
      <alignment horizontal="center"/>
      <protection locked="0" hidden="1"/>
    </xf>
    <xf numFmtId="0" fontId="0" fillId="22" borderId="0" xfId="0" applyFill="1" applyProtection="1">
      <protection locked="0" hidden="1"/>
    </xf>
    <xf numFmtId="0" fontId="0" fillId="22" borderId="1" xfId="0" applyFill="1" applyBorder="1" applyAlignment="1" applyProtection="1">
      <alignment horizontal="center"/>
      <protection locked="0" hidden="1"/>
    </xf>
    <xf numFmtId="0" fontId="0" fillId="22" borderId="11" xfId="0" applyFill="1" applyBorder="1" applyAlignment="1" applyProtection="1">
      <alignment horizontal="center"/>
      <protection locked="0" hidden="1"/>
    </xf>
    <xf numFmtId="0" fontId="0" fillId="22" borderId="25" xfId="0" applyFill="1" applyBorder="1" applyProtection="1">
      <protection locked="0" hidden="1"/>
    </xf>
    <xf numFmtId="0" fontId="0" fillId="22" borderId="25" xfId="0" applyFill="1" applyBorder="1" applyAlignment="1" applyProtection="1">
      <alignment horizontal="right"/>
      <protection locked="0" hidden="1"/>
    </xf>
    <xf numFmtId="0" fontId="39" fillId="24" borderId="1" xfId="0" applyFont="1" applyFill="1" applyBorder="1" applyAlignment="1" applyProtection="1">
      <alignment horizontal="center"/>
      <protection locked="0" hidden="1"/>
    </xf>
    <xf numFmtId="0" fontId="38" fillId="24" borderId="45" xfId="38" applyFont="1" applyFill="1" applyBorder="1" applyAlignment="1">
      <alignment horizontal="center" vertical="center" wrapText="1"/>
    </xf>
    <xf numFmtId="0" fontId="24" fillId="0" borderId="40" xfId="38" applyFont="1" applyBorder="1" applyAlignment="1" applyProtection="1">
      <alignment horizontal="center" wrapText="1"/>
      <protection locked="0"/>
    </xf>
    <xf numFmtId="164" fontId="24" fillId="0" borderId="13" xfId="38" applyNumberFormat="1" applyFont="1" applyBorder="1" applyAlignment="1" applyProtection="1">
      <alignment horizontal="center"/>
      <protection locked="0"/>
    </xf>
    <xf numFmtId="0" fontId="24" fillId="24" borderId="36" xfId="38" applyFont="1" applyFill="1" applyBorder="1" applyAlignment="1">
      <alignment horizontal="center"/>
    </xf>
    <xf numFmtId="0" fontId="24" fillId="24" borderId="41" xfId="38" applyFont="1" applyFill="1" applyBorder="1" applyAlignment="1">
      <alignment horizontal="center"/>
    </xf>
    <xf numFmtId="164" fontId="24" fillId="0" borderId="68" xfId="38" applyNumberFormat="1" applyFont="1" applyBorder="1" applyAlignment="1" applyProtection="1">
      <alignment horizontal="center"/>
      <protection locked="0"/>
    </xf>
    <xf numFmtId="0" fontId="0" fillId="0" borderId="1" xfId="0" applyBorder="1" applyAlignment="1">
      <alignment wrapText="1"/>
    </xf>
    <xf numFmtId="0" fontId="0" fillId="0" borderId="1" xfId="0" quotePrefix="1" applyBorder="1" applyAlignment="1" applyProtection="1">
      <alignment horizontal="left" vertical="center"/>
      <protection locked="0"/>
    </xf>
    <xf numFmtId="1" fontId="0" fillId="0" borderId="115" xfId="0" applyNumberFormat="1" applyBorder="1" applyAlignment="1" applyProtection="1">
      <alignment horizontal="left" vertical="center"/>
      <protection locked="0"/>
    </xf>
    <xf numFmtId="0" fontId="100" fillId="0" borderId="0" xfId="0" applyFont="1"/>
    <xf numFmtId="0" fontId="109" fillId="23" borderId="15" xfId="66" applyFont="1" applyFill="1" applyBorder="1" applyAlignment="1">
      <alignment horizontal="left" vertical="top"/>
    </xf>
    <xf numFmtId="0" fontId="109" fillId="23" borderId="16" xfId="66" applyFont="1" applyFill="1" applyBorder="1" applyAlignment="1">
      <alignment horizontal="left" vertical="top"/>
    </xf>
    <xf numFmtId="0" fontId="109" fillId="23" borderId="12" xfId="66" applyFont="1" applyFill="1" applyBorder="1" applyAlignment="1">
      <alignment horizontal="left" wrapText="1"/>
    </xf>
    <xf numFmtId="0" fontId="109" fillId="23" borderId="12" xfId="66" applyFont="1" applyFill="1" applyBorder="1" applyAlignment="1">
      <alignment horizontal="left" vertical="center" wrapText="1"/>
    </xf>
    <xf numFmtId="0" fontId="109" fillId="23" borderId="12" xfId="66" applyFont="1" applyFill="1" applyBorder="1" applyAlignment="1">
      <alignment horizontal="left" vertical="top" wrapText="1"/>
    </xf>
    <xf numFmtId="0" fontId="109" fillId="23" borderId="12" xfId="66" applyFont="1" applyFill="1" applyBorder="1" applyAlignment="1">
      <alignment horizontal="left" vertical="top"/>
    </xf>
    <xf numFmtId="0" fontId="109" fillId="23" borderId="28" xfId="66" applyFont="1" applyFill="1" applyBorder="1" applyAlignment="1">
      <alignment horizontal="left" vertical="top"/>
    </xf>
    <xf numFmtId="0" fontId="109" fillId="23" borderId="17" xfId="66" applyFont="1" applyFill="1" applyBorder="1" applyAlignment="1">
      <alignment horizontal="left" vertical="top"/>
    </xf>
    <xf numFmtId="0" fontId="109" fillId="23" borderId="17" xfId="66" applyFont="1" applyFill="1" applyBorder="1" applyAlignment="1">
      <alignment horizontal="left" vertical="center"/>
    </xf>
    <xf numFmtId="0" fontId="109" fillId="23" borderId="50" xfId="66" applyFont="1" applyFill="1" applyBorder="1" applyAlignment="1">
      <alignment horizontal="left" vertical="top" wrapText="1"/>
    </xf>
    <xf numFmtId="0" fontId="113" fillId="23" borderId="16" xfId="66" applyFont="1" applyFill="1" applyBorder="1" applyAlignment="1">
      <alignment horizontal="center" vertical="top" wrapText="1"/>
    </xf>
    <xf numFmtId="173" fontId="114" fillId="23" borderId="16" xfId="66" applyNumberFormat="1" applyFont="1" applyFill="1" applyBorder="1" applyAlignment="1">
      <alignment horizontal="center" vertical="top" shrinkToFit="1"/>
    </xf>
    <xf numFmtId="0" fontId="109" fillId="23" borderId="16" xfId="66" applyFont="1" applyFill="1" applyBorder="1" applyAlignment="1">
      <alignment horizontal="left" vertical="top" wrapText="1"/>
    </xf>
    <xf numFmtId="0" fontId="113" fillId="23" borderId="110" xfId="66" applyFont="1" applyFill="1" applyBorder="1" applyAlignment="1">
      <alignment horizontal="center" vertical="top" wrapText="1"/>
    </xf>
    <xf numFmtId="173" fontId="114" fillId="23" borderId="110" xfId="66" applyNumberFormat="1" applyFont="1" applyFill="1" applyBorder="1" applyAlignment="1">
      <alignment horizontal="center" vertical="top" shrinkToFit="1"/>
    </xf>
    <xf numFmtId="0" fontId="109" fillId="23" borderId="110" xfId="66" applyFont="1" applyFill="1" applyBorder="1" applyAlignment="1">
      <alignment horizontal="left" vertical="top" wrapText="1"/>
    </xf>
    <xf numFmtId="0" fontId="109" fillId="23" borderId="15" xfId="66" applyFont="1" applyFill="1" applyBorder="1" applyAlignment="1">
      <alignment horizontal="left" vertical="top" wrapText="1"/>
    </xf>
    <xf numFmtId="0" fontId="109" fillId="23" borderId="0" xfId="66" applyFont="1" applyFill="1" applyAlignment="1">
      <alignment horizontal="left" vertical="top"/>
    </xf>
    <xf numFmtId="0" fontId="109" fillId="23" borderId="0" xfId="66" applyFont="1" applyFill="1" applyAlignment="1">
      <alignment horizontal="left" vertical="center"/>
    </xf>
    <xf numFmtId="0" fontId="113" fillId="23" borderId="0" xfId="66" applyFont="1" applyFill="1" applyAlignment="1">
      <alignment horizontal="center" vertical="top" wrapText="1"/>
    </xf>
    <xf numFmtId="173" fontId="114" fillId="23" borderId="0" xfId="66" applyNumberFormat="1" applyFont="1" applyFill="1" applyAlignment="1">
      <alignment horizontal="center" vertical="top" shrinkToFit="1"/>
    </xf>
    <xf numFmtId="0" fontId="109" fillId="23" borderId="0" xfId="66" applyFont="1" applyFill="1" applyAlignment="1">
      <alignment horizontal="left" vertical="top" wrapText="1"/>
    </xf>
    <xf numFmtId="0" fontId="0" fillId="0" borderId="115" xfId="0" applyBorder="1" applyProtection="1">
      <protection locked="0"/>
    </xf>
    <xf numFmtId="0" fontId="0" fillId="0" borderId="1" xfId="0" applyBorder="1" applyAlignment="1">
      <alignment horizontal="left" vertical="center" wrapText="1"/>
    </xf>
    <xf numFmtId="0" fontId="116" fillId="0" borderId="1" xfId="0" applyFont="1" applyBorder="1" applyAlignment="1">
      <alignment horizontal="center" vertical="center" wrapText="1"/>
    </xf>
    <xf numFmtId="14" fontId="116" fillId="0" borderId="1" xfId="0" applyNumberFormat="1" applyFont="1" applyBorder="1" applyAlignment="1">
      <alignment horizontal="center" vertical="center" wrapText="1"/>
    </xf>
    <xf numFmtId="0" fontId="116" fillId="0" borderId="1" xfId="0" applyFont="1" applyBorder="1" applyAlignment="1">
      <alignment horizontal="center" vertical="center"/>
    </xf>
    <xf numFmtId="14" fontId="116" fillId="0" borderId="1" xfId="0" applyNumberFormat="1" applyFont="1" applyBorder="1" applyAlignment="1">
      <alignment horizontal="center" vertical="center"/>
    </xf>
    <xf numFmtId="14" fontId="3" fillId="0" borderId="0" xfId="0" applyNumberFormat="1" applyFont="1" applyAlignment="1" applyProtection="1">
      <alignment horizontal="center" vertical="center"/>
      <protection locked="0"/>
    </xf>
    <xf numFmtId="0" fontId="3" fillId="0" borderId="0" xfId="0" applyFont="1" applyAlignment="1">
      <alignment horizontal="left" vertical="center"/>
    </xf>
    <xf numFmtId="0" fontId="3" fillId="0" borderId="0" xfId="0" applyFont="1" applyAlignment="1" applyProtection="1">
      <alignment horizontal="left" vertical="center"/>
      <protection locked="0"/>
    </xf>
    <xf numFmtId="0" fontId="0" fillId="0" borderId="115" xfId="0" applyBorder="1" applyAlignment="1">
      <alignment wrapText="1"/>
    </xf>
    <xf numFmtId="0" fontId="0" fillId="0" borderId="115" xfId="0" applyBorder="1" applyAlignment="1">
      <alignment horizontal="center" wrapText="1"/>
    </xf>
    <xf numFmtId="14" fontId="0" fillId="0" borderId="115" xfId="0" applyNumberFormat="1" applyBorder="1" applyAlignment="1">
      <alignment horizontal="center" vertical="center"/>
    </xf>
    <xf numFmtId="0" fontId="96" fillId="0" borderId="0" xfId="0" applyFont="1" applyAlignment="1">
      <alignment vertical="center"/>
    </xf>
    <xf numFmtId="0" fontId="97" fillId="0" borderId="0" xfId="0" applyFont="1" applyAlignment="1">
      <alignment vertical="center" wrapText="1"/>
    </xf>
    <xf numFmtId="0" fontId="0" fillId="0" borderId="115" xfId="0" quotePrefix="1" applyBorder="1" applyAlignment="1" applyProtection="1">
      <alignment horizontal="left" vertical="center"/>
      <protection locked="0"/>
    </xf>
    <xf numFmtId="0" fontId="4" fillId="22" borderId="110" xfId="38" applyFill="1" applyBorder="1" applyAlignment="1">
      <alignment horizontal="right"/>
    </xf>
    <xf numFmtId="0" fontId="4" fillId="22" borderId="19" xfId="38" applyFill="1" applyBorder="1" applyAlignment="1">
      <alignment horizontal="left"/>
    </xf>
    <xf numFmtId="0" fontId="4" fillId="22" borderId="11" xfId="38" applyFill="1" applyBorder="1" applyAlignment="1">
      <alignment horizontal="left"/>
    </xf>
    <xf numFmtId="0" fontId="35" fillId="23" borderId="0" xfId="38" applyFont="1" applyFill="1" applyAlignment="1" applyProtection="1">
      <alignment horizontal="left"/>
      <protection locked="0"/>
    </xf>
    <xf numFmtId="0" fontId="37" fillId="22" borderId="25" xfId="38" applyFont="1" applyFill="1" applyBorder="1" applyAlignment="1">
      <alignment horizontal="left"/>
    </xf>
    <xf numFmtId="0" fontId="4" fillId="22" borderId="108" xfId="38" applyFill="1" applyBorder="1" applyAlignment="1">
      <alignment horizontal="right"/>
    </xf>
    <xf numFmtId="0" fontId="43" fillId="22" borderId="116" xfId="38" applyFont="1" applyFill="1" applyBorder="1" applyProtection="1">
      <protection locked="0"/>
    </xf>
    <xf numFmtId="0" fontId="43" fillId="22" borderId="120" xfId="38" applyFont="1" applyFill="1" applyBorder="1" applyProtection="1">
      <protection locked="0"/>
    </xf>
    <xf numFmtId="0" fontId="43" fillId="22" borderId="117" xfId="38" applyFont="1" applyFill="1" applyBorder="1" applyProtection="1">
      <protection locked="0"/>
    </xf>
    <xf numFmtId="0" fontId="45" fillId="22" borderId="0" xfId="38" applyFont="1" applyFill="1"/>
    <xf numFmtId="174" fontId="124" fillId="22" borderId="0" xfId="38" applyNumberFormat="1" applyFont="1" applyFill="1"/>
    <xf numFmtId="0" fontId="4" fillId="22" borderId="116" xfId="38" applyFill="1" applyBorder="1" applyAlignment="1" applyProtection="1">
      <alignment vertical="center"/>
      <protection locked="0"/>
    </xf>
    <xf numFmtId="0" fontId="4" fillId="22" borderId="116" xfId="38" applyFill="1" applyBorder="1" applyAlignment="1" applyProtection="1">
      <alignment horizontal="left" vertical="center"/>
      <protection locked="0"/>
    </xf>
    <xf numFmtId="0" fontId="41" fillId="22" borderId="0" xfId="38" applyFont="1" applyFill="1" applyAlignment="1">
      <alignment horizontal="center"/>
    </xf>
    <xf numFmtId="0" fontId="37" fillId="22" borderId="119" xfId="38" applyFont="1" applyFill="1" applyBorder="1" applyAlignment="1">
      <alignment horizontal="left"/>
    </xf>
    <xf numFmtId="0" fontId="37" fillId="22" borderId="113" xfId="38" applyFont="1" applyFill="1" applyBorder="1" applyAlignment="1">
      <alignment horizontal="left"/>
    </xf>
    <xf numFmtId="0" fontId="37" fillId="22" borderId="114" xfId="38" applyFont="1" applyFill="1" applyBorder="1" applyAlignment="1">
      <alignment horizontal="left"/>
    </xf>
    <xf numFmtId="0" fontId="4" fillId="22" borderId="50" xfId="38" applyFill="1" applyBorder="1" applyAlignment="1">
      <alignment horizontal="left"/>
    </xf>
    <xf numFmtId="164" fontId="24" fillId="0" borderId="115" xfId="38" applyNumberFormat="1" applyFont="1" applyBorder="1" applyAlignment="1" applyProtection="1">
      <alignment horizontal="center"/>
      <protection locked="0"/>
    </xf>
    <xf numFmtId="164" fontId="24" fillId="0" borderId="36" xfId="38" applyNumberFormat="1" applyFont="1" applyBorder="1" applyAlignment="1" applyProtection="1">
      <alignment horizontal="center"/>
      <protection locked="0"/>
    </xf>
    <xf numFmtId="0" fontId="127" fillId="22" borderId="11" xfId="38" applyFont="1" applyFill="1" applyBorder="1" applyAlignment="1">
      <alignment horizontal="left"/>
    </xf>
    <xf numFmtId="0" fontId="36" fillId="0" borderId="0" xfId="0" applyFont="1" applyAlignment="1">
      <alignment horizontal="center"/>
    </xf>
    <xf numFmtId="0" fontId="36" fillId="0" borderId="0" xfId="0" applyFont="1" applyAlignment="1">
      <alignment horizontal="left"/>
    </xf>
    <xf numFmtId="0" fontId="4" fillId="0" borderId="0" xfId="0" quotePrefix="1" applyFont="1" applyAlignment="1">
      <alignment horizontal="center"/>
    </xf>
    <xf numFmtId="0" fontId="24" fillId="0" borderId="0" xfId="0" quotePrefix="1" applyFont="1" applyAlignment="1">
      <alignment horizontal="center"/>
    </xf>
    <xf numFmtId="0" fontId="4" fillId="0" borderId="0" xfId="0" applyFont="1" applyAlignment="1">
      <alignment horizontal="left"/>
    </xf>
    <xf numFmtId="0" fontId="28" fillId="0" borderId="0" xfId="0" applyFont="1"/>
    <xf numFmtId="15" fontId="28" fillId="0" borderId="0" xfId="0" applyNumberFormat="1" applyFont="1" applyAlignment="1">
      <alignment horizontal="center"/>
    </xf>
    <xf numFmtId="0" fontId="28" fillId="0" borderId="0" xfId="0" applyFont="1" applyAlignment="1">
      <alignment horizontal="right"/>
    </xf>
    <xf numFmtId="15" fontId="28" fillId="0" borderId="0" xfId="0" applyNumberFormat="1" applyFont="1"/>
    <xf numFmtId="0" fontId="0" fillId="0" borderId="0" xfId="0" applyProtection="1">
      <protection locked="0"/>
    </xf>
    <xf numFmtId="14" fontId="0" fillId="0" borderId="0" xfId="0" applyNumberFormat="1" applyProtection="1">
      <protection locked="0"/>
    </xf>
    <xf numFmtId="0" fontId="37" fillId="0" borderId="0" xfId="0" applyFont="1"/>
    <xf numFmtId="0" fontId="24" fillId="0" borderId="0" xfId="0" quotePrefix="1" applyFont="1" applyAlignment="1">
      <alignment vertical="center"/>
    </xf>
    <xf numFmtId="0" fontId="4" fillId="0" borderId="0" xfId="0" applyFont="1" applyAlignment="1">
      <alignment vertical="center"/>
    </xf>
    <xf numFmtId="0" fontId="24" fillId="0" borderId="0" xfId="0" applyFont="1" applyAlignment="1">
      <alignment vertical="center"/>
    </xf>
    <xf numFmtId="0" fontId="4" fillId="0" borderId="0" xfId="0" quotePrefix="1" applyFont="1" applyAlignment="1">
      <alignment vertical="center"/>
    </xf>
    <xf numFmtId="0" fontId="4" fillId="0" borderId="0" xfId="0" quotePrefix="1" applyFont="1" applyAlignment="1">
      <alignment horizontal="left"/>
    </xf>
    <xf numFmtId="0" fontId="4" fillId="0" borderId="0" xfId="0" quotePrefix="1" applyFont="1"/>
    <xf numFmtId="0" fontId="4" fillId="0" borderId="0" xfId="0" quotePrefix="1" applyFont="1" applyAlignment="1">
      <alignment horizontal="left" vertical="center"/>
    </xf>
    <xf numFmtId="0" fontId="4" fillId="0" borderId="0" xfId="0" applyFont="1" applyAlignment="1">
      <alignment horizontal="left" vertical="top"/>
    </xf>
    <xf numFmtId="0" fontId="4" fillId="0" borderId="0" xfId="0" applyFont="1" applyAlignment="1" applyProtection="1">
      <alignment vertical="center" wrapText="1"/>
      <protection locked="0"/>
    </xf>
    <xf numFmtId="0" fontId="129" fillId="0" borderId="0" xfId="0" applyFont="1"/>
    <xf numFmtId="0" fontId="4" fillId="0" borderId="0" xfId="0" applyFont="1" applyAlignment="1" applyProtection="1">
      <alignment vertical="center"/>
      <protection locked="0"/>
    </xf>
    <xf numFmtId="0" fontId="24" fillId="0" borderId="0" xfId="0" applyFont="1" applyAlignment="1" applyProtection="1">
      <alignment vertical="center"/>
      <protection locked="0"/>
    </xf>
    <xf numFmtId="0" fontId="94" fillId="0" borderId="0" xfId="0" applyFont="1"/>
    <xf numFmtId="15" fontId="71" fillId="0" borderId="0" xfId="0" applyNumberFormat="1" applyFont="1"/>
    <xf numFmtId="0" fontId="43" fillId="0" borderId="0" xfId="0" quotePrefix="1" applyFont="1" applyAlignment="1">
      <alignment horizontal="center"/>
    </xf>
    <xf numFmtId="0" fontId="43" fillId="0" borderId="0" xfId="0" quotePrefix="1" applyFont="1" applyAlignment="1">
      <alignment horizontal="left"/>
    </xf>
    <xf numFmtId="0" fontId="130" fillId="0" borderId="0" xfId="0" applyFont="1" applyAlignment="1">
      <alignment horizontal="center"/>
    </xf>
    <xf numFmtId="0" fontId="43" fillId="0" borderId="0" xfId="0" applyFont="1"/>
    <xf numFmtId="0" fontId="43" fillId="0" borderId="0" xfId="0" applyFont="1" applyAlignment="1">
      <alignment horizontal="left"/>
    </xf>
    <xf numFmtId="0" fontId="43" fillId="0" borderId="0" xfId="0" applyFont="1" applyAlignment="1">
      <alignment horizontal="center"/>
    </xf>
    <xf numFmtId="0" fontId="43" fillId="0" borderId="0" xfId="0" quotePrefix="1" applyFont="1" applyAlignment="1">
      <alignment horizontal="right"/>
    </xf>
    <xf numFmtId="0" fontId="43" fillId="0" borderId="0" xfId="0" applyFont="1" applyAlignment="1">
      <alignment horizontal="right"/>
    </xf>
    <xf numFmtId="0" fontId="43" fillId="0" borderId="0" xfId="0" quotePrefix="1" applyFont="1"/>
    <xf numFmtId="14" fontId="43" fillId="0" borderId="0" xfId="0" applyNumberFormat="1" applyFont="1" applyAlignment="1">
      <alignment horizontal="left"/>
    </xf>
    <xf numFmtId="0" fontId="44" fillId="0" borderId="0" xfId="0" applyFont="1"/>
    <xf numFmtId="0" fontId="4" fillId="0" borderId="0" xfId="0" applyFont="1" applyAlignment="1" applyProtection="1">
      <alignment horizontal="right" vertical="center" wrapText="1"/>
      <protection locked="0"/>
    </xf>
    <xf numFmtId="0" fontId="4" fillId="0" borderId="12" xfId="0" applyFont="1" applyBorder="1" applyAlignment="1" applyProtection="1">
      <alignment horizontal="left" vertical="center" wrapText="1"/>
      <protection locked="0"/>
    </xf>
    <xf numFmtId="0" fontId="4" fillId="22" borderId="11" xfId="0" applyFont="1" applyFill="1" applyBorder="1" applyAlignment="1" applyProtection="1">
      <alignment horizontal="right"/>
      <protection locked="0" hidden="1"/>
    </xf>
    <xf numFmtId="0" fontId="24" fillId="22" borderId="30" xfId="0" applyFont="1" applyFill="1" applyBorder="1" applyProtection="1">
      <protection locked="0" hidden="1"/>
    </xf>
    <xf numFmtId="0" fontId="24" fillId="22" borderId="120" xfId="0" applyFont="1" applyFill="1" applyBorder="1" applyProtection="1">
      <protection locked="0" hidden="1"/>
    </xf>
    <xf numFmtId="0" fontId="24" fillId="22" borderId="117" xfId="0" applyFont="1" applyFill="1" applyBorder="1" applyProtection="1">
      <protection locked="0" hidden="1"/>
    </xf>
    <xf numFmtId="175" fontId="43" fillId="22" borderId="120" xfId="38" applyNumberFormat="1" applyFont="1" applyFill="1" applyBorder="1" applyProtection="1">
      <protection locked="0"/>
    </xf>
    <xf numFmtId="0" fontId="26" fillId="0" borderId="1" xfId="0" applyFont="1" applyBorder="1" applyAlignment="1">
      <alignment horizontal="center" vertical="center" wrapText="1"/>
    </xf>
    <xf numFmtId="14" fontId="26" fillId="0" borderId="1" xfId="0" applyNumberFormat="1" applyFont="1" applyBorder="1" applyAlignment="1">
      <alignment horizontal="center" vertical="center" wrapText="1"/>
    </xf>
    <xf numFmtId="0" fontId="0" fillId="0" borderId="1" xfId="0" applyBorder="1" applyAlignment="1">
      <alignment horizontal="center"/>
    </xf>
    <xf numFmtId="14" fontId="0" fillId="0" borderId="1" xfId="0" applyNumberFormat="1" applyBorder="1" applyAlignment="1">
      <alignment horizontal="center"/>
    </xf>
    <xf numFmtId="0" fontId="133" fillId="0" borderId="0" xfId="38" applyFont="1" applyAlignment="1">
      <alignment vertical="center" wrapText="1"/>
    </xf>
    <xf numFmtId="0" fontId="0" fillId="22" borderId="113" xfId="0" applyFill="1" applyBorder="1" applyProtection="1">
      <protection locked="0"/>
    </xf>
    <xf numFmtId="0" fontId="0" fillId="22" borderId="114" xfId="0" applyFill="1" applyBorder="1" applyProtection="1">
      <protection locked="0"/>
    </xf>
    <xf numFmtId="169" fontId="51" fillId="0" borderId="85" xfId="53" applyNumberFormat="1" applyFont="1" applyBorder="1" applyAlignment="1" applyProtection="1">
      <alignment horizontal="center"/>
      <protection hidden="1"/>
    </xf>
    <xf numFmtId="169" fontId="4" fillId="22" borderId="1" xfId="0" applyNumberFormat="1" applyFont="1" applyFill="1" applyBorder="1" applyAlignment="1" applyProtection="1">
      <alignment horizontal="center"/>
      <protection locked="0" hidden="1"/>
    </xf>
    <xf numFmtId="0" fontId="0" fillId="0" borderId="1" xfId="0" applyBorder="1" applyAlignment="1">
      <alignment horizontal="left" vertical="center"/>
    </xf>
    <xf numFmtId="0" fontId="132" fillId="0" borderId="0" xfId="0" quotePrefix="1" applyFont="1" applyAlignment="1">
      <alignment vertical="center"/>
    </xf>
    <xf numFmtId="0" fontId="132" fillId="0" borderId="0" xfId="0" applyFont="1"/>
    <xf numFmtId="0" fontId="24" fillId="0" borderId="0" xfId="0" applyFont="1" applyAlignment="1">
      <alignment horizontal="center"/>
    </xf>
    <xf numFmtId="0" fontId="0" fillId="0" borderId="1" xfId="0" applyBorder="1" applyAlignment="1">
      <alignment vertical="top"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7" fontId="4" fillId="0" borderId="57" xfId="0" applyNumberFormat="1" applyFont="1" applyBorder="1" applyAlignment="1" applyProtection="1">
      <alignment vertical="center" wrapText="1"/>
      <protection locked="0"/>
    </xf>
    <xf numFmtId="0" fontId="109" fillId="23" borderId="0" xfId="66" applyFont="1" applyFill="1" applyAlignment="1">
      <alignment horizontal="left" wrapText="1"/>
    </xf>
    <xf numFmtId="0" fontId="109" fillId="23" borderId="0" xfId="66" applyFont="1" applyFill="1" applyAlignment="1">
      <alignment horizontal="left" vertical="center" wrapText="1"/>
    </xf>
    <xf numFmtId="0" fontId="110" fillId="23" borderId="0" xfId="66" applyFont="1" applyFill="1" applyAlignment="1">
      <alignment horizontal="left" vertical="top" wrapText="1"/>
    </xf>
    <xf numFmtId="0" fontId="111" fillId="23" borderId="0" xfId="66" applyFont="1" applyFill="1" applyAlignment="1">
      <alignment horizontal="left" vertical="top" wrapText="1"/>
    </xf>
    <xf numFmtId="0" fontId="0" fillId="0" borderId="115" xfId="0" applyBorder="1" applyAlignment="1" applyProtection="1">
      <alignment horizontal="left" vertical="center"/>
      <protection locked="0"/>
    </xf>
    <xf numFmtId="0" fontId="4" fillId="0" borderId="42" xfId="0" applyFont="1" applyBorder="1" applyAlignment="1" applyProtection="1">
      <alignment vertical="center" wrapText="1"/>
      <protection locked="0"/>
    </xf>
    <xf numFmtId="0" fontId="4" fillId="0" borderId="116" xfId="0" applyFont="1" applyBorder="1" applyAlignment="1" applyProtection="1">
      <alignment vertical="center" wrapText="1"/>
      <protection locked="0"/>
    </xf>
    <xf numFmtId="0" fontId="0" fillId="22" borderId="26" xfId="0" applyFill="1" applyBorder="1" applyAlignment="1" applyProtection="1">
      <alignment horizontal="center"/>
      <protection locked="0" hidden="1"/>
    </xf>
    <xf numFmtId="0" fontId="24" fillId="22" borderId="115" xfId="0" applyFont="1" applyFill="1" applyBorder="1" applyAlignment="1" applyProtection="1">
      <alignment vertical="top" wrapText="1"/>
      <protection locked="0"/>
    </xf>
    <xf numFmtId="0" fontId="24" fillId="22" borderId="115" xfId="0" applyFont="1" applyFill="1" applyBorder="1" applyAlignment="1" applyProtection="1">
      <alignment horizontal="center" vertical="top" wrapText="1"/>
      <protection locked="0"/>
    </xf>
    <xf numFmtId="0" fontId="4" fillId="22" borderId="16" xfId="38" applyFill="1" applyBorder="1" applyProtection="1">
      <protection locked="0"/>
    </xf>
    <xf numFmtId="0" fontId="4" fillId="22" borderId="0" xfId="38" applyFill="1" applyProtection="1">
      <protection locked="0"/>
    </xf>
    <xf numFmtId="0" fontId="4" fillId="22" borderId="11" xfId="38" applyFill="1" applyBorder="1" applyProtection="1">
      <protection locked="0"/>
    </xf>
    <xf numFmtId="0" fontId="4" fillId="22" borderId="110" xfId="38" applyFill="1" applyBorder="1" applyProtection="1">
      <protection locked="0"/>
    </xf>
    <xf numFmtId="0" fontId="24" fillId="22" borderId="0" xfId="38" applyFont="1" applyFill="1"/>
    <xf numFmtId="0" fontId="4" fillId="23" borderId="12" xfId="38" applyFill="1" applyBorder="1" applyProtection="1">
      <protection locked="0"/>
    </xf>
    <xf numFmtId="0" fontId="4" fillId="23" borderId="0" xfId="38" applyFill="1" applyProtection="1">
      <protection locked="0"/>
    </xf>
    <xf numFmtId="0" fontId="4" fillId="23" borderId="30" xfId="38" applyFill="1" applyBorder="1" applyProtection="1">
      <protection locked="0"/>
    </xf>
    <xf numFmtId="0" fontId="4" fillId="23" borderId="117" xfId="38" applyFill="1" applyBorder="1" applyProtection="1">
      <protection locked="0"/>
    </xf>
    <xf numFmtId="0" fontId="4" fillId="23" borderId="116" xfId="38" applyFill="1" applyBorder="1" applyProtection="1">
      <protection locked="0"/>
    </xf>
    <xf numFmtId="0" fontId="4" fillId="23" borderId="31" xfId="38" applyFill="1" applyBorder="1" applyProtection="1">
      <protection locked="0"/>
    </xf>
    <xf numFmtId="0" fontId="4" fillId="23" borderId="50" xfId="38" applyFill="1" applyBorder="1" applyProtection="1">
      <protection locked="0"/>
    </xf>
    <xf numFmtId="0" fontId="4" fillId="23" borderId="110" xfId="38" applyFill="1" applyBorder="1" applyProtection="1">
      <protection locked="0"/>
    </xf>
    <xf numFmtId="0" fontId="4" fillId="23" borderId="18" xfId="38" applyFill="1" applyBorder="1" applyProtection="1">
      <protection locked="0"/>
    </xf>
    <xf numFmtId="0" fontId="4" fillId="23" borderId="21" xfId="38" applyFill="1" applyBorder="1" applyProtection="1">
      <protection locked="0"/>
    </xf>
    <xf numFmtId="0" fontId="4" fillId="23" borderId="34" xfId="38" applyFill="1" applyBorder="1" applyProtection="1">
      <protection locked="0"/>
    </xf>
    <xf numFmtId="0" fontId="4" fillId="23" borderId="32" xfId="38" applyFill="1" applyBorder="1" applyProtection="1">
      <protection locked="0"/>
    </xf>
    <xf numFmtId="0" fontId="4" fillId="22" borderId="0" xfId="38" applyFill="1" applyAlignment="1">
      <alignment horizontal="center"/>
    </xf>
    <xf numFmtId="0" fontId="4" fillId="22" borderId="17" xfId="38" applyFill="1" applyBorder="1" applyProtection="1">
      <protection locked="0"/>
    </xf>
    <xf numFmtId="0" fontId="4" fillId="22" borderId="108" xfId="38" applyFill="1" applyBorder="1" applyProtection="1">
      <protection locked="0"/>
    </xf>
    <xf numFmtId="0" fontId="24" fillId="22" borderId="76" xfId="38" applyFont="1" applyFill="1" applyBorder="1" applyProtection="1">
      <protection locked="0"/>
    </xf>
    <xf numFmtId="0" fontId="24" fillId="22" borderId="11" xfId="38" applyFont="1" applyFill="1" applyBorder="1" applyProtection="1">
      <protection locked="0"/>
    </xf>
    <xf numFmtId="0" fontId="4" fillId="22" borderId="77" xfId="38" applyFill="1" applyBorder="1" applyProtection="1">
      <protection locked="0"/>
    </xf>
    <xf numFmtId="0" fontId="24" fillId="22" borderId="18" xfId="38" applyFont="1" applyFill="1" applyBorder="1" applyProtection="1">
      <protection locked="0"/>
    </xf>
    <xf numFmtId="0" fontId="24" fillId="22" borderId="33" xfId="38" applyFont="1" applyFill="1" applyBorder="1" applyProtection="1">
      <protection locked="0"/>
    </xf>
    <xf numFmtId="0" fontId="24" fillId="22" borderId="113" xfId="38" applyFont="1" applyFill="1" applyBorder="1" applyProtection="1">
      <protection locked="0"/>
    </xf>
    <xf numFmtId="0" fontId="4" fillId="23" borderId="33" xfId="38" applyFill="1" applyBorder="1" applyProtection="1">
      <protection locked="0"/>
    </xf>
    <xf numFmtId="0" fontId="4" fillId="22" borderId="16" xfId="38" applyFill="1" applyBorder="1" applyAlignment="1" applyProtection="1">
      <alignment wrapText="1"/>
      <protection locked="0"/>
    </xf>
    <xf numFmtId="0" fontId="4" fillId="22" borderId="0" xfId="38" applyFill="1" applyAlignment="1">
      <alignment wrapText="1"/>
    </xf>
    <xf numFmtId="0" fontId="139" fillId="22" borderId="92" xfId="38" applyFont="1" applyFill="1" applyBorder="1" applyAlignment="1" applyProtection="1">
      <alignment vertical="center" wrapText="1"/>
      <protection locked="0"/>
    </xf>
    <xf numFmtId="0" fontId="139" fillId="22" borderId="48" xfId="38" applyFont="1" applyFill="1" applyBorder="1" applyAlignment="1" applyProtection="1">
      <alignment vertical="center" wrapText="1"/>
      <protection locked="0"/>
    </xf>
    <xf numFmtId="0" fontId="139" fillId="22" borderId="36" xfId="38" applyFont="1" applyFill="1" applyBorder="1" applyAlignment="1" applyProtection="1">
      <alignment vertical="center" wrapText="1"/>
      <protection locked="0"/>
    </xf>
    <xf numFmtId="0" fontId="139" fillId="22" borderId="19" xfId="38" applyFont="1" applyFill="1" applyBorder="1" applyAlignment="1" applyProtection="1">
      <alignment vertical="center"/>
      <protection locked="0"/>
    </xf>
    <xf numFmtId="0" fontId="139" fillId="22" borderId="11" xfId="38" applyFont="1" applyFill="1" applyBorder="1" applyAlignment="1" applyProtection="1">
      <alignment vertical="center"/>
      <protection locked="0"/>
    </xf>
    <xf numFmtId="0" fontId="139" fillId="22" borderId="95" xfId="38" applyFont="1" applyFill="1" applyBorder="1" applyAlignment="1" applyProtection="1">
      <alignment vertical="center" wrapText="1"/>
      <protection locked="0"/>
    </xf>
    <xf numFmtId="0" fontId="139" fillId="22" borderId="13" xfId="38" applyFont="1" applyFill="1" applyBorder="1" applyAlignment="1" applyProtection="1">
      <alignment vertical="center" wrapText="1"/>
      <protection locked="0"/>
    </xf>
    <xf numFmtId="0" fontId="139" fillId="22" borderId="0" xfId="38" applyFont="1" applyFill="1" applyAlignment="1" applyProtection="1">
      <alignment vertical="center" wrapText="1"/>
      <protection locked="0"/>
    </xf>
    <xf numFmtId="0" fontId="45" fillId="22" borderId="30" xfId="38" applyFont="1" applyFill="1" applyBorder="1" applyAlignment="1" applyProtection="1">
      <alignment wrapText="1"/>
      <protection locked="0"/>
    </xf>
    <xf numFmtId="0" fontId="45" fillId="22" borderId="117" xfId="38" applyFont="1" applyFill="1" applyBorder="1" applyAlignment="1" applyProtection="1">
      <alignment wrapText="1"/>
      <protection locked="0"/>
    </xf>
    <xf numFmtId="0" fontId="45" fillId="22" borderId="116" xfId="38" applyFont="1" applyFill="1" applyBorder="1" applyAlignment="1" applyProtection="1">
      <alignment horizontal="center" wrapText="1"/>
      <protection locked="0"/>
    </xf>
    <xf numFmtId="0" fontId="139" fillId="22" borderId="120" xfId="38" applyFont="1" applyFill="1" applyBorder="1" applyAlignment="1" applyProtection="1">
      <alignment vertical="center"/>
      <protection locked="0"/>
    </xf>
    <xf numFmtId="164" fontId="24" fillId="22" borderId="96" xfId="38" applyNumberFormat="1" applyFont="1" applyFill="1" applyBorder="1" applyAlignment="1" applyProtection="1">
      <alignment horizontal="center"/>
      <protection locked="0"/>
    </xf>
    <xf numFmtId="2" fontId="24" fillId="22" borderId="117" xfId="38" applyNumberFormat="1" applyFont="1" applyFill="1" applyBorder="1" applyAlignment="1" applyProtection="1">
      <alignment horizontal="center"/>
      <protection locked="0"/>
    </xf>
    <xf numFmtId="2" fontId="24" fillId="22" borderId="116" xfId="38" applyNumberFormat="1" applyFont="1" applyFill="1" applyBorder="1" applyAlignment="1" applyProtection="1">
      <alignment horizontal="center"/>
      <protection locked="0"/>
    </xf>
    <xf numFmtId="0" fontId="45" fillId="22" borderId="30" xfId="38" applyFont="1" applyFill="1" applyBorder="1" applyProtection="1">
      <protection locked="0"/>
    </xf>
    <xf numFmtId="0" fontId="45" fillId="22" borderId="117" xfId="38" applyFont="1" applyFill="1" applyBorder="1" applyProtection="1">
      <protection locked="0"/>
    </xf>
    <xf numFmtId="0" fontId="139" fillId="22" borderId="116" xfId="38" applyFont="1" applyFill="1" applyBorder="1" applyAlignment="1" applyProtection="1">
      <alignment vertical="center"/>
      <protection locked="0"/>
    </xf>
    <xf numFmtId="0" fontId="4" fillId="22" borderId="43" xfId="38" applyFill="1" applyBorder="1" applyProtection="1">
      <protection locked="0"/>
    </xf>
    <xf numFmtId="0" fontId="139" fillId="22" borderId="30" xfId="38" applyFont="1" applyFill="1" applyBorder="1" applyAlignment="1" applyProtection="1">
      <alignment vertical="center" wrapText="1"/>
      <protection locked="0"/>
    </xf>
    <xf numFmtId="0" fontId="139" fillId="22" borderId="120" xfId="38" applyFont="1" applyFill="1" applyBorder="1" applyAlignment="1" applyProtection="1">
      <alignment vertical="center" wrapText="1"/>
      <protection locked="0"/>
    </xf>
    <xf numFmtId="0" fontId="139" fillId="22" borderId="115" xfId="38" applyFont="1" applyFill="1" applyBorder="1" applyAlignment="1" applyProtection="1">
      <alignment vertical="center" wrapText="1"/>
      <protection locked="0"/>
    </xf>
    <xf numFmtId="0" fontId="139" fillId="22" borderId="96" xfId="38" applyFont="1" applyFill="1" applyBorder="1" applyAlignment="1" applyProtection="1">
      <alignment vertical="center" wrapText="1"/>
      <protection locked="0"/>
    </xf>
    <xf numFmtId="0" fontId="139" fillId="22" borderId="117" xfId="38" applyFont="1" applyFill="1" applyBorder="1" applyAlignment="1" applyProtection="1">
      <alignment vertical="center" wrapText="1"/>
      <protection locked="0"/>
    </xf>
    <xf numFmtId="0" fontId="139" fillId="22" borderId="116" xfId="38" applyFont="1" applyFill="1" applyBorder="1" applyAlignment="1" applyProtection="1">
      <alignment vertical="center" wrapText="1"/>
      <protection locked="0"/>
    </xf>
    <xf numFmtId="0" fontId="45" fillId="22" borderId="18" xfId="38" applyFont="1" applyFill="1" applyBorder="1" applyAlignment="1" applyProtection="1">
      <alignment wrapText="1"/>
      <protection locked="0"/>
    </xf>
    <xf numFmtId="0" fontId="45" fillId="22" borderId="21" xfId="38" applyFont="1" applyFill="1" applyBorder="1" applyAlignment="1" applyProtection="1">
      <alignment wrapText="1"/>
      <protection locked="0"/>
    </xf>
    <xf numFmtId="0" fontId="45" fillId="22" borderId="34" xfId="38" applyFont="1" applyFill="1" applyBorder="1" applyAlignment="1" applyProtection="1">
      <alignment horizontal="center" wrapText="1"/>
      <protection locked="0"/>
    </xf>
    <xf numFmtId="0" fontId="139" fillId="22" borderId="34" xfId="38" applyFont="1" applyFill="1" applyBorder="1" applyAlignment="1" applyProtection="1">
      <alignment vertical="center"/>
      <protection locked="0"/>
    </xf>
    <xf numFmtId="0" fontId="139" fillId="22" borderId="33" xfId="38" applyFont="1" applyFill="1" applyBorder="1" applyAlignment="1" applyProtection="1">
      <alignment vertical="center"/>
      <protection locked="0"/>
    </xf>
    <xf numFmtId="164" fontId="24" fillId="22" borderId="94" xfId="38" applyNumberFormat="1" applyFont="1" applyFill="1" applyBorder="1" applyAlignment="1" applyProtection="1">
      <alignment horizontal="center"/>
      <protection locked="0"/>
    </xf>
    <xf numFmtId="2" fontId="24" fillId="22" borderId="21" xfId="38" applyNumberFormat="1" applyFont="1" applyFill="1" applyBorder="1" applyAlignment="1" applyProtection="1">
      <alignment horizontal="center"/>
      <protection locked="0"/>
    </xf>
    <xf numFmtId="2" fontId="24" fillId="22" borderId="34" xfId="38" applyNumberFormat="1" applyFont="1" applyFill="1" applyBorder="1" applyAlignment="1" applyProtection="1">
      <alignment horizontal="center"/>
      <protection locked="0"/>
    </xf>
    <xf numFmtId="0" fontId="4" fillId="22" borderId="69" xfId="38" applyFill="1" applyBorder="1" applyProtection="1">
      <protection locked="0"/>
    </xf>
    <xf numFmtId="0" fontId="4" fillId="22" borderId="109" xfId="38" applyFill="1" applyBorder="1" applyProtection="1">
      <protection locked="0"/>
    </xf>
    <xf numFmtId="0" fontId="4" fillId="22" borderId="110" xfId="38" applyFill="1" applyBorder="1" applyAlignment="1" applyProtection="1">
      <alignment horizontal="center"/>
      <protection locked="0"/>
    </xf>
    <xf numFmtId="0" fontId="4" fillId="22" borderId="72" xfId="38" applyFill="1" applyBorder="1" applyAlignment="1" applyProtection="1">
      <alignment horizontal="center"/>
      <protection locked="0"/>
    </xf>
    <xf numFmtId="0" fontId="36" fillId="22" borderId="11" xfId="38" applyFont="1" applyFill="1" applyBorder="1"/>
    <xf numFmtId="0" fontId="4" fillId="22" borderId="0" xfId="38" applyFill="1" applyAlignment="1">
      <alignment horizontal="centerContinuous"/>
    </xf>
    <xf numFmtId="0" fontId="4" fillId="23" borderId="0" xfId="38" applyFill="1"/>
    <xf numFmtId="0" fontId="24" fillId="22" borderId="36" xfId="38" applyFont="1" applyFill="1" applyBorder="1" applyProtection="1">
      <protection locked="0"/>
    </xf>
    <xf numFmtId="0" fontId="24" fillId="22" borderId="41" xfId="38" applyFont="1" applyFill="1" applyBorder="1" applyProtection="1">
      <protection locked="0"/>
    </xf>
    <xf numFmtId="0" fontId="35" fillId="22" borderId="0" xfId="38" applyFont="1" applyFill="1"/>
    <xf numFmtId="0" fontId="24" fillId="22" borderId="42" xfId="38" applyFont="1" applyFill="1" applyBorder="1" applyProtection="1">
      <protection locked="0"/>
    </xf>
    <xf numFmtId="0" fontId="24" fillId="22" borderId="115" xfId="38" applyFont="1" applyFill="1" applyBorder="1" applyProtection="1">
      <protection locked="0"/>
    </xf>
    <xf numFmtId="0" fontId="24" fillId="22" borderId="43" xfId="38" applyFont="1" applyFill="1" applyBorder="1" applyProtection="1">
      <protection locked="0"/>
    </xf>
    <xf numFmtId="0" fontId="24" fillId="22" borderId="44" xfId="38" applyFont="1" applyFill="1" applyBorder="1" applyProtection="1">
      <protection locked="0"/>
    </xf>
    <xf numFmtId="0" fontId="24" fillId="22" borderId="45" xfId="38" applyFont="1" applyFill="1" applyBorder="1" applyProtection="1">
      <protection locked="0"/>
    </xf>
    <xf numFmtId="0" fontId="24" fillId="22" borderId="46" xfId="38" applyFont="1" applyFill="1" applyBorder="1" applyProtection="1">
      <protection locked="0"/>
    </xf>
    <xf numFmtId="0" fontId="35" fillId="22" borderId="0" xfId="38" applyFont="1" applyFill="1" applyAlignment="1" applyProtection="1">
      <alignment horizontal="left"/>
      <protection locked="0"/>
    </xf>
    <xf numFmtId="0" fontId="28" fillId="22" borderId="0" xfId="38" applyFont="1" applyFill="1"/>
    <xf numFmtId="15" fontId="71" fillId="22" borderId="0" xfId="38" applyNumberFormat="1" applyFont="1" applyFill="1"/>
    <xf numFmtId="15" fontId="28" fillId="22" borderId="0" xfId="38" applyNumberFormat="1" applyFont="1" applyFill="1" applyAlignment="1">
      <alignment horizontal="center"/>
    </xf>
    <xf numFmtId="15" fontId="28" fillId="22" borderId="0" xfId="38" applyNumberFormat="1" applyFont="1" applyFill="1"/>
    <xf numFmtId="0" fontId="28" fillId="22" borderId="0" xfId="38" applyFont="1" applyFill="1" applyAlignment="1">
      <alignment horizontal="right"/>
    </xf>
    <xf numFmtId="0" fontId="4" fillId="22" borderId="0" xfId="38" applyFill="1" applyAlignment="1">
      <alignment horizontal="right"/>
    </xf>
    <xf numFmtId="0" fontId="24" fillId="22" borderId="30" xfId="38" applyFont="1" applyFill="1" applyBorder="1" applyAlignment="1" applyProtection="1">
      <alignment horizontal="center"/>
      <protection locked="0"/>
    </xf>
    <xf numFmtId="0" fontId="24" fillId="22" borderId="117" xfId="38" applyFont="1" applyFill="1" applyBorder="1" applyAlignment="1" applyProtection="1">
      <alignment horizontal="center"/>
      <protection locked="0"/>
    </xf>
    <xf numFmtId="0" fontId="24" fillId="22" borderId="27" xfId="38" applyFont="1" applyFill="1" applyBorder="1" applyProtection="1">
      <protection locked="0"/>
    </xf>
    <xf numFmtId="0" fontId="24" fillId="22" borderId="116" xfId="38" applyFont="1" applyFill="1" applyBorder="1" applyAlignment="1" applyProtection="1">
      <alignment horizontal="center"/>
      <protection locked="0"/>
    </xf>
    <xf numFmtId="0" fontId="24" fillId="22" borderId="115" xfId="38" applyFont="1" applyFill="1" applyBorder="1" applyAlignment="1" applyProtection="1">
      <alignment horizontal="center" vertical="center"/>
      <protection locked="0"/>
    </xf>
    <xf numFmtId="0" fontId="24" fillId="22" borderId="43" xfId="38" applyFont="1" applyFill="1" applyBorder="1" applyAlignment="1" applyProtection="1">
      <alignment horizontal="center" vertical="center"/>
      <protection locked="0"/>
    </xf>
    <xf numFmtId="0" fontId="24" fillId="22" borderId="27" xfId="38" applyFont="1" applyFill="1" applyBorder="1" applyAlignment="1" applyProtection="1">
      <alignment horizontal="center" vertical="center"/>
      <protection locked="0"/>
    </xf>
    <xf numFmtId="0" fontId="24" fillId="22" borderId="46" xfId="38" applyFont="1" applyFill="1" applyBorder="1" applyAlignment="1" applyProtection="1">
      <alignment horizontal="center" vertical="center"/>
      <protection locked="0"/>
    </xf>
    <xf numFmtId="0" fontId="35" fillId="22" borderId="0" xfId="38" applyFont="1" applyFill="1" applyAlignment="1">
      <alignment horizontal="center" vertical="center"/>
    </xf>
    <xf numFmtId="0" fontId="4" fillId="22" borderId="0" xfId="38" applyFill="1" applyAlignment="1">
      <alignment horizontal="center" vertical="center"/>
    </xf>
    <xf numFmtId="0" fontId="37" fillId="22" borderId="114" xfId="38" applyFont="1" applyFill="1" applyBorder="1" applyAlignment="1">
      <alignment horizontal="center" vertical="center"/>
    </xf>
    <xf numFmtId="0" fontId="28" fillId="22" borderId="0" xfId="38" applyFont="1" applyFill="1" applyAlignment="1">
      <alignment horizontal="center" vertical="center"/>
    </xf>
    <xf numFmtId="15" fontId="28" fillId="22" borderId="0" xfId="38" applyNumberFormat="1" applyFont="1" applyFill="1" applyAlignment="1">
      <alignment horizontal="center" vertical="center"/>
    </xf>
    <xf numFmtId="0" fontId="36" fillId="22" borderId="0" xfId="38" applyFont="1" applyFill="1" applyAlignment="1" applyProtection="1">
      <alignment horizontal="left"/>
      <protection locked="0"/>
    </xf>
    <xf numFmtId="0" fontId="24" fillId="23" borderId="12" xfId="38" applyFont="1" applyFill="1" applyBorder="1" applyProtection="1">
      <protection locked="0"/>
    </xf>
    <xf numFmtId="0" fontId="24" fillId="23" borderId="0" xfId="38" quotePrefix="1" applyFont="1" applyFill="1" applyAlignment="1" applyProtection="1">
      <alignment horizontal="center"/>
      <protection locked="0"/>
    </xf>
    <xf numFmtId="0" fontId="24" fillId="23" borderId="0" xfId="38" applyFont="1" applyFill="1" applyAlignment="1" applyProtection="1">
      <alignment horizontal="left" vertical="top"/>
      <protection locked="0"/>
    </xf>
    <xf numFmtId="0" fontId="24" fillId="23" borderId="0" xfId="38" quotePrefix="1" applyFont="1" applyFill="1" applyAlignment="1" applyProtection="1">
      <alignment horizontal="center" vertical="center"/>
      <protection locked="0"/>
    </xf>
    <xf numFmtId="0" fontId="24" fillId="23" borderId="17" xfId="38" quotePrefix="1" applyFont="1" applyFill="1" applyBorder="1" applyAlignment="1" applyProtection="1">
      <alignment horizontal="center" vertical="center"/>
      <protection locked="0"/>
    </xf>
    <xf numFmtId="0" fontId="24" fillId="0" borderId="59" xfId="38" quotePrefix="1" applyFont="1" applyBorder="1" applyAlignment="1" applyProtection="1">
      <alignment horizontal="center" vertical="center" wrapText="1"/>
      <protection locked="0"/>
    </xf>
    <xf numFmtId="0" fontId="0" fillId="0" borderId="17" xfId="0" applyBorder="1" applyProtection="1">
      <protection locked="0"/>
    </xf>
    <xf numFmtId="0" fontId="24" fillId="23" borderId="108" xfId="0" applyFont="1" applyFill="1" applyBorder="1" applyProtection="1">
      <protection locked="0"/>
    </xf>
    <xf numFmtId="0" fontId="24" fillId="23" borderId="12" xfId="0" applyFont="1" applyFill="1" applyBorder="1" applyProtection="1">
      <protection locked="0"/>
    </xf>
    <xf numFmtId="0" fontId="24" fillId="23" borderId="110" xfId="0" applyFont="1" applyFill="1" applyBorder="1" applyProtection="1">
      <protection locked="0"/>
    </xf>
    <xf numFmtId="0" fontId="39" fillId="18" borderId="95" xfId="0" applyFont="1" applyFill="1" applyBorder="1" applyAlignment="1" applyProtection="1">
      <alignment vertical="center"/>
      <protection locked="0"/>
    </xf>
    <xf numFmtId="0" fontId="39" fillId="18" borderId="95" xfId="0" applyFont="1" applyFill="1" applyBorder="1" applyAlignment="1" applyProtection="1">
      <alignment horizontal="right" vertical="center"/>
      <protection locked="0"/>
    </xf>
    <xf numFmtId="0" fontId="39" fillId="18" borderId="96" xfId="0" applyFont="1" applyFill="1" applyBorder="1" applyAlignment="1" applyProtection="1">
      <alignment horizontal="left" vertical="center" wrapText="1"/>
      <protection locked="0"/>
    </xf>
    <xf numFmtId="0" fontId="39" fillId="18" borderId="96" xfId="0" applyFont="1" applyFill="1" applyBorder="1" applyAlignment="1" applyProtection="1">
      <alignment horizontal="right" vertical="center"/>
      <protection locked="0"/>
    </xf>
    <xf numFmtId="0" fontId="39" fillId="18" borderId="94" xfId="0" applyFont="1" applyFill="1" applyBorder="1" applyAlignment="1" applyProtection="1">
      <alignment vertical="center" wrapText="1"/>
      <protection locked="0"/>
    </xf>
    <xf numFmtId="0" fontId="39" fillId="18" borderId="94" xfId="0" applyFont="1" applyFill="1" applyBorder="1" applyAlignment="1" applyProtection="1">
      <alignment horizontal="right" vertical="center"/>
      <protection locked="0"/>
    </xf>
    <xf numFmtId="0" fontId="39" fillId="0" borderId="0" xfId="0" applyFont="1" applyAlignment="1" applyProtection="1">
      <alignment vertical="center" wrapText="1"/>
      <protection locked="0"/>
    </xf>
    <xf numFmtId="0" fontId="4" fillId="0" borderId="0" xfId="0" applyFont="1" applyAlignment="1" applyProtection="1">
      <alignment vertical="top" wrapText="1"/>
      <protection locked="0"/>
    </xf>
    <xf numFmtId="0" fontId="4" fillId="0" borderId="0" xfId="0" applyFont="1" applyAlignment="1" applyProtection="1">
      <alignment wrapText="1"/>
      <protection locked="0"/>
    </xf>
    <xf numFmtId="0" fontId="35" fillId="0" borderId="0" xfId="0" applyFont="1" applyAlignment="1" applyProtection="1">
      <alignment wrapText="1"/>
      <protection locked="0"/>
    </xf>
    <xf numFmtId="0" fontId="35" fillId="0" borderId="0" xfId="0" applyFont="1" applyProtection="1">
      <protection locked="0"/>
    </xf>
    <xf numFmtId="0" fontId="4" fillId="0" borderId="0" xfId="0" applyFont="1" applyProtection="1">
      <protection locked="0"/>
    </xf>
    <xf numFmtId="0" fontId="4" fillId="0" borderId="37"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protection locked="0"/>
    </xf>
    <xf numFmtId="0" fontId="4" fillId="31" borderId="38" xfId="0" applyFont="1" applyFill="1" applyBorder="1" applyAlignment="1" applyProtection="1">
      <alignment horizontal="center" vertical="center" textRotation="90" wrapText="1"/>
      <protection locked="0"/>
    </xf>
    <xf numFmtId="0" fontId="4" fillId="18" borderId="38" xfId="0" applyFont="1" applyFill="1" applyBorder="1" applyAlignment="1" applyProtection="1">
      <alignment horizontal="center" vertical="center" textRotation="90" wrapText="1"/>
      <protection locked="0"/>
    </xf>
    <xf numFmtId="0" fontId="4" fillId="32" borderId="38" xfId="0" applyFont="1" applyFill="1" applyBorder="1" applyAlignment="1" applyProtection="1">
      <alignment horizontal="center" vertical="center" textRotation="90" wrapText="1"/>
      <protection locked="0"/>
    </xf>
    <xf numFmtId="0" fontId="4" fillId="0" borderId="38" xfId="0" applyFont="1" applyBorder="1" applyAlignment="1" applyProtection="1">
      <alignment horizontal="center" vertical="center" textRotation="90" wrapText="1"/>
      <protection locked="0"/>
    </xf>
    <xf numFmtId="0" fontId="4" fillId="0" borderId="73"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textRotation="90" wrapText="1"/>
      <protection locked="0"/>
    </xf>
    <xf numFmtId="0" fontId="0" fillId="18" borderId="95" xfId="0" applyFill="1" applyBorder="1" applyProtection="1">
      <protection locked="0"/>
    </xf>
    <xf numFmtId="0" fontId="0" fillId="18" borderId="96" xfId="0" applyFill="1" applyBorder="1" applyProtection="1">
      <protection locked="0"/>
    </xf>
    <xf numFmtId="0" fontId="0" fillId="18" borderId="94" xfId="0" applyFill="1" applyBorder="1" applyProtection="1">
      <protection locked="0"/>
    </xf>
    <xf numFmtId="0" fontId="0" fillId="22" borderId="15" xfId="0" applyFill="1" applyBorder="1" applyProtection="1">
      <protection locked="0"/>
    </xf>
    <xf numFmtId="0" fontId="0" fillId="22" borderId="16" xfId="0" applyFill="1" applyBorder="1" applyProtection="1">
      <protection locked="0"/>
    </xf>
    <xf numFmtId="0" fontId="0" fillId="22" borderId="28" xfId="0" applyFill="1" applyBorder="1" applyProtection="1">
      <protection locked="0"/>
    </xf>
    <xf numFmtId="0" fontId="0" fillId="22" borderId="12" xfId="0" applyFill="1" applyBorder="1" applyProtection="1">
      <protection locked="0"/>
    </xf>
    <xf numFmtId="0" fontId="0" fillId="22" borderId="17" xfId="0" applyFill="1" applyBorder="1" applyProtection="1">
      <protection locked="0"/>
    </xf>
    <xf numFmtId="0" fontId="0" fillId="22" borderId="76" xfId="0" applyFill="1" applyBorder="1" applyProtection="1">
      <protection locked="0"/>
    </xf>
    <xf numFmtId="0" fontId="0" fillId="22" borderId="11" xfId="0" applyFill="1" applyBorder="1" applyProtection="1">
      <protection locked="0"/>
    </xf>
    <xf numFmtId="0" fontId="0" fillId="22" borderId="77" xfId="0" applyFill="1" applyBorder="1" applyProtection="1">
      <protection locked="0"/>
    </xf>
    <xf numFmtId="0" fontId="4" fillId="22" borderId="78" xfId="0" applyFont="1" applyFill="1" applyBorder="1" applyProtection="1">
      <protection locked="0"/>
    </xf>
    <xf numFmtId="0" fontId="0" fillId="22" borderId="26" xfId="0" applyFill="1" applyBorder="1" applyProtection="1">
      <protection locked="0"/>
    </xf>
    <xf numFmtId="0" fontId="0" fillId="22" borderId="24" xfId="0" applyFill="1" applyBorder="1" applyProtection="1">
      <protection locked="0"/>
    </xf>
    <xf numFmtId="0" fontId="0" fillId="22" borderId="79" xfId="0" applyFill="1" applyBorder="1" applyProtection="1">
      <protection locked="0"/>
    </xf>
    <xf numFmtId="0" fontId="0" fillId="22" borderId="0" xfId="0" applyFill="1" applyAlignment="1" applyProtection="1">
      <alignment horizontal="center"/>
      <protection locked="0"/>
    </xf>
    <xf numFmtId="0" fontId="35" fillId="22" borderId="0" xfId="0" applyFont="1" applyFill="1" applyAlignment="1" applyProtection="1">
      <alignment horizontal="center"/>
      <protection locked="0"/>
    </xf>
    <xf numFmtId="0" fontId="30" fillId="0" borderId="0" xfId="0" applyFont="1" applyProtection="1">
      <protection locked="0"/>
    </xf>
    <xf numFmtId="0" fontId="0" fillId="22" borderId="13" xfId="0" applyFill="1" applyBorder="1" applyProtection="1">
      <protection locked="0"/>
    </xf>
    <xf numFmtId="0" fontId="0" fillId="22" borderId="19" xfId="0" applyFill="1" applyBorder="1" applyProtection="1">
      <protection locked="0"/>
    </xf>
    <xf numFmtId="0" fontId="0" fillId="22" borderId="78" xfId="0" applyFill="1" applyBorder="1" applyProtection="1">
      <protection locked="0"/>
    </xf>
    <xf numFmtId="0" fontId="0" fillId="22" borderId="50" xfId="0" applyFill="1" applyBorder="1" applyProtection="1">
      <protection locked="0"/>
    </xf>
    <xf numFmtId="0" fontId="0" fillId="22" borderId="51" xfId="0" applyFill="1" applyBorder="1" applyProtection="1">
      <protection locked="0"/>
    </xf>
    <xf numFmtId="0" fontId="4" fillId="22" borderId="18" xfId="0" applyFont="1" applyFill="1" applyBorder="1" applyAlignment="1">
      <alignment horizontal="left" vertical="center"/>
    </xf>
    <xf numFmtId="0" fontId="4" fillId="22" borderId="33" xfId="0" applyFont="1" applyFill="1" applyBorder="1" applyAlignment="1">
      <alignment horizontal="right" vertical="center"/>
    </xf>
    <xf numFmtId="0" fontId="4" fillId="22" borderId="32" xfId="0" applyFont="1" applyFill="1" applyBorder="1" applyAlignment="1">
      <alignment vertical="center"/>
    </xf>
    <xf numFmtId="0" fontId="24" fillId="22" borderId="15" xfId="0" applyFont="1" applyFill="1" applyBorder="1" applyProtection="1">
      <protection locked="0"/>
    </xf>
    <xf numFmtId="0" fontId="24" fillId="22" borderId="16" xfId="0" applyFont="1" applyFill="1" applyBorder="1" applyProtection="1">
      <protection locked="0"/>
    </xf>
    <xf numFmtId="0" fontId="24" fillId="22" borderId="28" xfId="0" applyFont="1" applyFill="1" applyBorder="1" applyProtection="1">
      <protection locked="0"/>
    </xf>
    <xf numFmtId="0" fontId="24" fillId="22" borderId="78" xfId="0" applyFont="1" applyFill="1" applyBorder="1" applyProtection="1">
      <protection locked="0"/>
    </xf>
    <xf numFmtId="0" fontId="24" fillId="22" borderId="25" xfId="0" applyFont="1" applyFill="1" applyBorder="1" applyProtection="1">
      <protection locked="0"/>
    </xf>
    <xf numFmtId="0" fontId="24" fillId="22" borderId="26" xfId="0" applyFont="1" applyFill="1" applyBorder="1" applyProtection="1">
      <protection locked="0"/>
    </xf>
    <xf numFmtId="0" fontId="24" fillId="22" borderId="24" xfId="0" applyFont="1" applyFill="1" applyBorder="1" applyProtection="1">
      <protection locked="0"/>
    </xf>
    <xf numFmtId="0" fontId="24" fillId="22" borderId="79" xfId="0" applyFont="1" applyFill="1" applyBorder="1" applyProtection="1">
      <protection locked="0"/>
    </xf>
    <xf numFmtId="0" fontId="24" fillId="22" borderId="20" xfId="0" applyFont="1" applyFill="1" applyBorder="1" applyAlignment="1" applyProtection="1">
      <alignment horizontal="centerContinuous"/>
      <protection locked="0"/>
    </xf>
    <xf numFmtId="0" fontId="24" fillId="22" borderId="14" xfId="0" applyFont="1" applyFill="1" applyBorder="1" applyAlignment="1" applyProtection="1">
      <alignment horizontal="centerContinuous"/>
      <protection locked="0"/>
    </xf>
    <xf numFmtId="0" fontId="24" fillId="22" borderId="116" xfId="0" applyFont="1" applyFill="1" applyBorder="1" applyAlignment="1" applyProtection="1">
      <alignment horizontal="center" vertical="top" wrapText="1"/>
      <protection locked="0"/>
    </xf>
    <xf numFmtId="0" fontId="24" fillId="22" borderId="43" xfId="0" applyFont="1" applyFill="1" applyBorder="1" applyAlignment="1" applyProtection="1">
      <alignment vertical="top" wrapText="1"/>
      <protection locked="0"/>
    </xf>
    <xf numFmtId="0" fontId="47" fillId="18" borderId="57" xfId="53" applyFill="1" applyBorder="1" applyAlignment="1" applyProtection="1">
      <alignment vertical="center"/>
      <protection locked="0" hidden="1"/>
    </xf>
    <xf numFmtId="0" fontId="47" fillId="18" borderId="56" xfId="53" applyFill="1" applyBorder="1" applyAlignment="1" applyProtection="1">
      <alignment vertical="center"/>
      <protection locked="0" hidden="1"/>
    </xf>
    <xf numFmtId="0" fontId="48" fillId="18" borderId="56" xfId="53" applyFont="1" applyFill="1" applyBorder="1" applyAlignment="1" applyProtection="1">
      <alignment horizontal="right" vertical="center"/>
      <protection locked="0" hidden="1"/>
    </xf>
    <xf numFmtId="0" fontId="47" fillId="0" borderId="0" xfId="53" applyAlignment="1" applyProtection="1">
      <alignment vertical="center"/>
      <protection locked="0"/>
    </xf>
    <xf numFmtId="0" fontId="47" fillId="0" borderId="0" xfId="53" applyProtection="1">
      <protection locked="0" hidden="1"/>
    </xf>
    <xf numFmtId="0" fontId="48" fillId="0" borderId="0" xfId="53" applyFont="1" applyAlignment="1" applyProtection="1">
      <alignment horizontal="right"/>
      <protection locked="0" hidden="1"/>
    </xf>
    <xf numFmtId="0" fontId="49" fillId="0" borderId="0" xfId="53" applyFont="1" applyAlignment="1" applyProtection="1">
      <alignment horizontal="right"/>
      <protection locked="0" hidden="1"/>
    </xf>
    <xf numFmtId="0" fontId="48" fillId="0" borderId="0" xfId="53" applyFont="1" applyProtection="1">
      <protection locked="0" hidden="1"/>
    </xf>
    <xf numFmtId="0" fontId="47" fillId="0" borderId="0" xfId="53" applyProtection="1">
      <protection locked="0"/>
    </xf>
    <xf numFmtId="0" fontId="51" fillId="0" borderId="0" xfId="53" applyFont="1" applyAlignment="1" applyProtection="1">
      <alignment horizontal="right"/>
      <protection locked="0" hidden="1"/>
    </xf>
    <xf numFmtId="0" fontId="51" fillId="0" borderId="83" xfId="53" applyFont="1" applyBorder="1" applyAlignment="1" applyProtection="1">
      <alignment horizontal="left"/>
      <protection locked="0" hidden="1"/>
    </xf>
    <xf numFmtId="0" fontId="51" fillId="0" borderId="83" xfId="53" applyFont="1" applyBorder="1" applyProtection="1">
      <protection locked="0" hidden="1"/>
    </xf>
    <xf numFmtId="0" fontId="51" fillId="0" borderId="0" xfId="53" applyFont="1" applyProtection="1">
      <protection locked="0" hidden="1"/>
    </xf>
    <xf numFmtId="0" fontId="49" fillId="0" borderId="0" xfId="53" applyFont="1" applyProtection="1">
      <protection locked="0" hidden="1"/>
    </xf>
    <xf numFmtId="0" fontId="51" fillId="0" borderId="11" xfId="53" applyFont="1" applyBorder="1" applyAlignment="1" applyProtection="1">
      <alignment horizontal="center"/>
      <protection locked="0" hidden="1"/>
    </xf>
    <xf numFmtId="0" fontId="52" fillId="0" borderId="0" xfId="53" applyFont="1" applyAlignment="1" applyProtection="1">
      <alignment horizontal="center"/>
      <protection locked="0" hidden="1"/>
    </xf>
    <xf numFmtId="0" fontId="47" fillId="23" borderId="0" xfId="53" applyFill="1" applyProtection="1">
      <protection locked="0" hidden="1"/>
    </xf>
    <xf numFmtId="0" fontId="47" fillId="23" borderId="15" xfId="53" applyFill="1" applyBorder="1" applyProtection="1">
      <protection locked="0" hidden="1"/>
    </xf>
    <xf numFmtId="0" fontId="47" fillId="23" borderId="16" xfId="53" applyFill="1" applyBorder="1" applyProtection="1">
      <protection locked="0" hidden="1"/>
    </xf>
    <xf numFmtId="0" fontId="47" fillId="23" borderId="28" xfId="53" applyFill="1" applyBorder="1" applyProtection="1">
      <protection locked="0" hidden="1"/>
    </xf>
    <xf numFmtId="0" fontId="53" fillId="23" borderId="0" xfId="53" applyFont="1" applyFill="1" applyAlignment="1" applyProtection="1">
      <alignment horizontal="centerContinuous"/>
      <protection locked="0" hidden="1"/>
    </xf>
    <xf numFmtId="0" fontId="47" fillId="23" borderId="12" xfId="53" applyFill="1" applyBorder="1" applyAlignment="1" applyProtection="1">
      <alignment horizontal="centerContinuous"/>
      <protection locked="0" hidden="1"/>
    </xf>
    <xf numFmtId="0" fontId="47" fillId="23" borderId="0" xfId="53" applyFill="1" applyAlignment="1" applyProtection="1">
      <alignment horizontal="centerContinuous"/>
      <protection locked="0" hidden="1"/>
    </xf>
    <xf numFmtId="0" fontId="47" fillId="23" borderId="17" xfId="53" applyFill="1" applyBorder="1" applyAlignment="1" applyProtection="1">
      <alignment horizontal="centerContinuous"/>
      <protection locked="0" hidden="1"/>
    </xf>
    <xf numFmtId="0" fontId="47" fillId="0" borderId="0" xfId="53" applyAlignment="1" applyProtection="1">
      <alignment horizontal="centerContinuous"/>
      <protection locked="0"/>
    </xf>
    <xf numFmtId="0" fontId="54" fillId="23" borderId="0" xfId="53" applyFont="1" applyFill="1" applyAlignment="1" applyProtection="1">
      <alignment horizontal="centerContinuous"/>
      <protection locked="0" hidden="1"/>
    </xf>
    <xf numFmtId="0" fontId="55" fillId="23" borderId="0" xfId="53" applyFont="1" applyFill="1" applyAlignment="1" applyProtection="1">
      <alignment horizontal="centerContinuous"/>
      <protection locked="0" hidden="1"/>
    </xf>
    <xf numFmtId="0" fontId="56" fillId="23" borderId="12" xfId="53" applyFont="1" applyFill="1" applyBorder="1" applyAlignment="1" applyProtection="1">
      <alignment horizontal="centerContinuous"/>
      <protection locked="0" hidden="1"/>
    </xf>
    <xf numFmtId="0" fontId="47" fillId="23" borderId="12" xfId="53" applyFill="1" applyBorder="1" applyProtection="1">
      <protection locked="0" hidden="1"/>
    </xf>
    <xf numFmtId="0" fontId="47" fillId="23" borderId="17" xfId="53" applyFill="1" applyBorder="1" applyProtection="1">
      <protection locked="0" hidden="1"/>
    </xf>
    <xf numFmtId="0" fontId="52" fillId="0" borderId="116" xfId="53" applyFont="1" applyBorder="1" applyAlignment="1" applyProtection="1">
      <alignment horizontal="centerContinuous"/>
      <protection locked="0" hidden="1"/>
    </xf>
    <xf numFmtId="0" fontId="47" fillId="0" borderId="120" xfId="53" applyBorder="1" applyAlignment="1" applyProtection="1">
      <alignment horizontal="centerContinuous"/>
      <protection locked="0" hidden="1"/>
    </xf>
    <xf numFmtId="0" fontId="49" fillId="0" borderId="0" xfId="53" applyFont="1" applyAlignment="1" applyProtection="1">
      <alignment horizontal="center"/>
      <protection locked="0" hidden="1"/>
    </xf>
    <xf numFmtId="0" fontId="47" fillId="23" borderId="12" xfId="53" applyFill="1" applyBorder="1" applyAlignment="1" applyProtection="1">
      <alignment horizontal="left"/>
      <protection locked="0" hidden="1"/>
    </xf>
    <xf numFmtId="0" fontId="47" fillId="23" borderId="0" xfId="53" applyFill="1" applyAlignment="1" applyProtection="1">
      <alignment horizontal="left"/>
      <protection locked="0" hidden="1"/>
    </xf>
    <xf numFmtId="0" fontId="47" fillId="23" borderId="0" xfId="53" applyFill="1" applyAlignment="1" applyProtection="1">
      <alignment horizontal="right"/>
      <protection locked="0" hidden="1"/>
    </xf>
    <xf numFmtId="166" fontId="47" fillId="23" borderId="0" xfId="53" applyNumberFormat="1" applyFill="1" applyAlignment="1" applyProtection="1">
      <alignment horizontal="center"/>
      <protection locked="0" hidden="1"/>
    </xf>
    <xf numFmtId="166" fontId="51" fillId="0" borderId="0" xfId="53" applyNumberFormat="1" applyFont="1" applyAlignment="1" applyProtection="1">
      <alignment horizontal="center"/>
      <protection locked="0" hidden="1"/>
    </xf>
    <xf numFmtId="166" fontId="51" fillId="0" borderId="0" xfId="53" applyNumberFormat="1" applyFont="1" applyProtection="1">
      <protection locked="0" hidden="1"/>
    </xf>
    <xf numFmtId="0" fontId="47" fillId="0" borderId="0" xfId="53" applyAlignment="1" applyProtection="1">
      <alignment horizontal="centerContinuous"/>
      <protection locked="0" hidden="1"/>
    </xf>
    <xf numFmtId="0" fontId="47" fillId="23" borderId="89" xfId="53" applyFill="1" applyBorder="1" applyProtection="1">
      <protection locked="0" hidden="1"/>
    </xf>
    <xf numFmtId="0" fontId="47" fillId="23" borderId="87" xfId="53" applyFill="1" applyBorder="1" applyProtection="1">
      <protection locked="0" hidden="1"/>
    </xf>
    <xf numFmtId="0" fontId="47" fillId="23" borderId="0" xfId="53" applyFill="1" applyAlignment="1" applyProtection="1">
      <alignment horizontal="center"/>
      <protection locked="0" hidden="1"/>
    </xf>
    <xf numFmtId="0" fontId="47" fillId="23" borderId="91" xfId="53" applyFill="1" applyBorder="1" applyAlignment="1" applyProtection="1">
      <alignment horizontal="left"/>
      <protection locked="0" hidden="1"/>
    </xf>
    <xf numFmtId="166" fontId="58" fillId="23" borderId="0" xfId="53" applyNumberFormat="1" applyFont="1" applyFill="1" applyAlignment="1" applyProtection="1">
      <alignment horizontal="center"/>
      <protection locked="0" hidden="1"/>
    </xf>
    <xf numFmtId="0" fontId="47" fillId="0" borderId="0" xfId="53" applyAlignment="1" applyProtection="1">
      <alignment horizontal="left"/>
      <protection locked="0"/>
    </xf>
    <xf numFmtId="0" fontId="47" fillId="23" borderId="12" xfId="53" applyFill="1" applyBorder="1" applyAlignment="1" applyProtection="1">
      <alignment horizontal="left" wrapText="1"/>
      <protection locked="0" hidden="1"/>
    </xf>
    <xf numFmtId="0" fontId="47" fillId="23" borderId="0" xfId="53" applyFill="1" applyAlignment="1" applyProtection="1">
      <alignment horizontal="left" wrapText="1"/>
      <protection locked="0" hidden="1"/>
    </xf>
    <xf numFmtId="0" fontId="57" fillId="0" borderId="0" xfId="53" applyFont="1" applyProtection="1">
      <protection locked="0" hidden="1"/>
    </xf>
    <xf numFmtId="166" fontId="52" fillId="0" borderId="116" xfId="53" applyNumberFormat="1" applyFont="1" applyBorder="1" applyAlignment="1" applyProtection="1">
      <alignment horizontal="centerContinuous"/>
      <protection locked="0" hidden="1"/>
    </xf>
    <xf numFmtId="0" fontId="59" fillId="23" borderId="0" xfId="53" applyFont="1" applyFill="1" applyAlignment="1" applyProtection="1">
      <alignment horizontal="centerContinuous"/>
      <protection locked="0" hidden="1"/>
    </xf>
    <xf numFmtId="0" fontId="59" fillId="23" borderId="12" xfId="53" applyFont="1" applyFill="1" applyBorder="1" applyAlignment="1" applyProtection="1">
      <alignment horizontal="centerContinuous"/>
      <protection locked="0" hidden="1"/>
    </xf>
    <xf numFmtId="166" fontId="59" fillId="23" borderId="0" xfId="53" applyNumberFormat="1" applyFont="1" applyFill="1" applyAlignment="1" applyProtection="1">
      <alignment horizontal="centerContinuous"/>
      <protection locked="0" hidden="1"/>
    </xf>
    <xf numFmtId="0" fontId="50" fillId="23" borderId="0" xfId="53" applyFont="1" applyFill="1" applyAlignment="1" applyProtection="1">
      <alignment horizontal="left"/>
      <protection locked="0" hidden="1"/>
    </xf>
    <xf numFmtId="0" fontId="48" fillId="23" borderId="0" xfId="53" applyFont="1" applyFill="1" applyAlignment="1" applyProtection="1">
      <alignment horizontal="centerContinuous"/>
      <protection locked="0" hidden="1"/>
    </xf>
    <xf numFmtId="0" fontId="47" fillId="23" borderId="17" xfId="53" applyFill="1" applyBorder="1" applyAlignment="1" applyProtection="1">
      <alignment horizontal="left"/>
      <protection locked="0" hidden="1"/>
    </xf>
    <xf numFmtId="0" fontId="55" fillId="23" borderId="0" xfId="53" applyFont="1" applyFill="1" applyAlignment="1" applyProtection="1">
      <alignment horizontal="left"/>
      <protection locked="0" hidden="1"/>
    </xf>
    <xf numFmtId="0" fontId="47" fillId="23" borderId="12" xfId="53" applyFill="1" applyBorder="1" applyAlignment="1" applyProtection="1">
      <alignment horizontal="right"/>
      <protection locked="0" hidden="1"/>
    </xf>
    <xf numFmtId="0" fontId="47" fillId="23" borderId="90" xfId="53" applyFill="1" applyBorder="1" applyAlignment="1" applyProtection="1">
      <alignment horizontal="right"/>
      <protection locked="0" hidden="1"/>
    </xf>
    <xf numFmtId="166" fontId="47" fillId="23" borderId="88" xfId="53" applyNumberFormat="1" applyFill="1" applyBorder="1" applyProtection="1">
      <protection locked="0" hidden="1"/>
    </xf>
    <xf numFmtId="166" fontId="47" fillId="23" borderId="88" xfId="53" applyNumberFormat="1" applyFill="1" applyBorder="1" applyAlignment="1" applyProtection="1">
      <alignment horizontal="right"/>
      <protection locked="0" hidden="1"/>
    </xf>
    <xf numFmtId="0" fontId="47" fillId="23" borderId="88" xfId="53" applyFill="1" applyBorder="1" applyProtection="1">
      <protection locked="0" hidden="1"/>
    </xf>
    <xf numFmtId="0" fontId="47" fillId="23" borderId="90" xfId="53" applyFill="1" applyBorder="1" applyProtection="1">
      <protection locked="0" hidden="1"/>
    </xf>
    <xf numFmtId="0" fontId="0" fillId="0" borderId="87" xfId="0" applyBorder="1" applyProtection="1">
      <protection locked="0" hidden="1"/>
    </xf>
    <xf numFmtId="0" fontId="0" fillId="0" borderId="0" xfId="0" applyProtection="1">
      <protection locked="0" hidden="1"/>
    </xf>
    <xf numFmtId="0" fontId="47" fillId="23" borderId="50" xfId="53" applyFill="1" applyBorder="1" applyProtection="1">
      <protection locked="0" hidden="1"/>
    </xf>
    <xf numFmtId="0" fontId="47" fillId="23" borderId="110" xfId="53" applyFill="1" applyBorder="1" applyProtection="1">
      <protection locked="0" hidden="1"/>
    </xf>
    <xf numFmtId="0" fontId="47" fillId="23" borderId="108" xfId="53" applyFill="1" applyBorder="1" applyProtection="1">
      <protection locked="0" hidden="1"/>
    </xf>
    <xf numFmtId="0" fontId="48" fillId="0" borderId="0" xfId="53" applyFont="1" applyAlignment="1" applyProtection="1">
      <alignment horizontal="center"/>
      <protection locked="0" hidden="1"/>
    </xf>
    <xf numFmtId="166" fontId="47" fillId="0" borderId="0" xfId="53" applyNumberFormat="1" applyAlignment="1" applyProtection="1">
      <alignment horizontal="center"/>
      <protection locked="0" hidden="1"/>
    </xf>
    <xf numFmtId="166" fontId="47" fillId="0" borderId="0" xfId="53" applyNumberFormat="1" applyProtection="1">
      <protection locked="0" hidden="1"/>
    </xf>
    <xf numFmtId="0" fontId="60" fillId="0" borderId="0" xfId="53" applyFont="1" applyAlignment="1" applyProtection="1">
      <alignment horizontal="centerContinuous"/>
      <protection locked="0" hidden="1"/>
    </xf>
    <xf numFmtId="166" fontId="47" fillId="0" borderId="0" xfId="53" applyNumberFormat="1" applyAlignment="1" applyProtection="1">
      <alignment horizontal="centerContinuous"/>
      <protection locked="0" hidden="1"/>
    </xf>
    <xf numFmtId="0" fontId="64" fillId="0" borderId="0" xfId="53" applyFont="1" applyAlignment="1" applyProtection="1">
      <alignment horizontal="centerContinuous"/>
      <protection locked="0" hidden="1"/>
    </xf>
    <xf numFmtId="0" fontId="65" fillId="0" borderId="0" xfId="53" applyFont="1" applyAlignment="1" applyProtection="1">
      <alignment horizontal="centerContinuous"/>
      <protection locked="0" hidden="1"/>
    </xf>
    <xf numFmtId="166" fontId="65" fillId="0" borderId="0" xfId="53" applyNumberFormat="1" applyFont="1" applyAlignment="1" applyProtection="1">
      <alignment horizontal="centerContinuous"/>
      <protection locked="0" hidden="1"/>
    </xf>
    <xf numFmtId="0" fontId="65" fillId="0" borderId="0" xfId="53" applyFont="1" applyProtection="1">
      <protection locked="0" hidden="1"/>
    </xf>
    <xf numFmtId="0" fontId="65" fillId="0" borderId="0" xfId="53" applyFont="1" applyAlignment="1" applyProtection="1">
      <alignment horizontal="center"/>
      <protection locked="0" hidden="1"/>
    </xf>
    <xf numFmtId="0" fontId="62" fillId="0" borderId="0" xfId="53" applyFont="1" applyProtection="1">
      <protection locked="0" hidden="1"/>
    </xf>
    <xf numFmtId="0" fontId="66" fillId="0" borderId="0" xfId="53" applyFont="1" applyAlignment="1" applyProtection="1">
      <alignment horizontal="right"/>
      <protection locked="0" hidden="1"/>
    </xf>
    <xf numFmtId="166" fontId="67" fillId="0" borderId="0" xfId="53" applyNumberFormat="1" applyFont="1" applyAlignment="1" applyProtection="1">
      <alignment horizontal="center"/>
      <protection locked="0" hidden="1"/>
    </xf>
    <xf numFmtId="166" fontId="65" fillId="0" borderId="0" xfId="53" applyNumberFormat="1" applyFont="1" applyAlignment="1" applyProtection="1">
      <alignment horizontal="center"/>
      <protection locked="0" hidden="1"/>
    </xf>
    <xf numFmtId="1" fontId="65" fillId="0" borderId="0" xfId="53" applyNumberFormat="1" applyFont="1" applyAlignment="1" applyProtection="1">
      <alignment horizontal="center"/>
      <protection locked="0" hidden="1"/>
    </xf>
    <xf numFmtId="0" fontId="68" fillId="0" borderId="0" xfId="53" applyFont="1" applyAlignment="1" applyProtection="1">
      <alignment horizontal="centerContinuous"/>
      <protection locked="0" hidden="1"/>
    </xf>
    <xf numFmtId="0" fontId="66" fillId="0" borderId="0" xfId="53" applyFont="1" applyAlignment="1" applyProtection="1">
      <alignment horizontal="center"/>
      <protection locked="0" hidden="1"/>
    </xf>
    <xf numFmtId="1" fontId="66" fillId="0" borderId="0" xfId="53" applyNumberFormat="1" applyFont="1" applyAlignment="1" applyProtection="1">
      <alignment horizontal="center"/>
      <protection locked="0" hidden="1"/>
    </xf>
    <xf numFmtId="49" fontId="66" fillId="0" borderId="0" xfId="53" applyNumberFormat="1" applyFont="1" applyAlignment="1" applyProtection="1">
      <alignment horizontal="center"/>
      <protection locked="0" hidden="1"/>
    </xf>
    <xf numFmtId="166" fontId="66" fillId="0" borderId="0" xfId="53" applyNumberFormat="1" applyFont="1" applyAlignment="1" applyProtection="1">
      <alignment horizontal="right"/>
      <protection locked="0" hidden="1"/>
    </xf>
    <xf numFmtId="0" fontId="67" fillId="0" borderId="0" xfId="53" applyFont="1" applyAlignment="1" applyProtection="1">
      <alignment horizontal="center"/>
      <protection locked="0" hidden="1"/>
    </xf>
    <xf numFmtId="0" fontId="63" fillId="0" borderId="0" xfId="53" applyFont="1" applyAlignment="1" applyProtection="1">
      <alignment horizontal="right"/>
      <protection locked="0" hidden="1"/>
    </xf>
    <xf numFmtId="166" fontId="62" fillId="0" borderId="0" xfId="53" applyNumberFormat="1" applyFont="1" applyAlignment="1" applyProtection="1">
      <alignment horizontal="center"/>
      <protection locked="0" hidden="1"/>
    </xf>
    <xf numFmtId="0" fontId="63" fillId="0" borderId="0" xfId="53" applyFont="1" applyAlignment="1" applyProtection="1">
      <alignment horizontal="center"/>
      <protection locked="0" hidden="1"/>
    </xf>
    <xf numFmtId="0" fontId="61" fillId="0" borderId="0" xfId="53" applyFont="1" applyAlignment="1" applyProtection="1">
      <alignment horizontal="centerContinuous" vertical="top"/>
      <protection locked="0" hidden="1"/>
    </xf>
    <xf numFmtId="0" fontId="62" fillId="0" borderId="0" xfId="53" applyFont="1" applyAlignment="1" applyProtection="1">
      <alignment horizontal="centerContinuous"/>
      <protection locked="0" hidden="1"/>
    </xf>
    <xf numFmtId="166" fontId="63" fillId="0" borderId="0" xfId="53" applyNumberFormat="1" applyFont="1" applyAlignment="1" applyProtection="1">
      <alignment horizontal="centerContinuous"/>
      <protection locked="0" hidden="1"/>
    </xf>
    <xf numFmtId="166" fontId="62" fillId="0" borderId="0" xfId="53" applyNumberFormat="1" applyFont="1" applyAlignment="1" applyProtection="1">
      <alignment horizontal="centerContinuous"/>
      <protection locked="0" hidden="1"/>
    </xf>
    <xf numFmtId="0" fontId="63" fillId="0" borderId="0" xfId="53" applyFont="1" applyAlignment="1" applyProtection="1">
      <alignment horizontal="centerContinuous"/>
      <protection locked="0" hidden="1"/>
    </xf>
    <xf numFmtId="2" fontId="65" fillId="0" borderId="0" xfId="53" applyNumberFormat="1" applyFont="1" applyAlignment="1" applyProtection="1">
      <alignment horizontal="center"/>
      <protection locked="0" hidden="1"/>
    </xf>
    <xf numFmtId="0" fontId="65" fillId="0" borderId="0" xfId="53" applyFont="1" applyAlignment="1" applyProtection="1">
      <alignment horizontal="right"/>
      <protection locked="0" hidden="1"/>
    </xf>
    <xf numFmtId="166" fontId="65" fillId="0" borderId="0" xfId="53" applyNumberFormat="1" applyFont="1" applyAlignment="1" applyProtection="1">
      <alignment horizontal="left"/>
      <protection locked="0" hidden="1"/>
    </xf>
    <xf numFmtId="166" fontId="65" fillId="0" borderId="0" xfId="53" applyNumberFormat="1" applyFont="1" applyProtection="1">
      <protection locked="0" hidden="1"/>
    </xf>
    <xf numFmtId="166" fontId="63" fillId="0" borderId="0" xfId="53" applyNumberFormat="1" applyFont="1" applyAlignment="1" applyProtection="1">
      <alignment horizontal="right"/>
      <protection locked="0" hidden="1"/>
    </xf>
    <xf numFmtId="166" fontId="62" fillId="0" borderId="0" xfId="53" applyNumberFormat="1" applyFont="1" applyAlignment="1" applyProtection="1">
      <alignment horizontal="left"/>
      <protection locked="0" hidden="1"/>
    </xf>
    <xf numFmtId="166" fontId="62" fillId="0" borderId="0" xfId="53" applyNumberFormat="1" applyFont="1" applyProtection="1">
      <protection locked="0" hidden="1"/>
    </xf>
    <xf numFmtId="0" fontId="47" fillId="0" borderId="31" xfId="53" applyBorder="1" applyAlignment="1">
      <alignment horizontal="left" vertical="center"/>
    </xf>
    <xf numFmtId="169" fontId="51" fillId="0" borderId="85" xfId="53" applyNumberFormat="1" applyFont="1" applyBorder="1" applyAlignment="1" applyProtection="1">
      <alignment horizontal="center"/>
      <protection locked="0" hidden="1"/>
    </xf>
    <xf numFmtId="0" fontId="52" fillId="0" borderId="20" xfId="53" applyFont="1" applyBorder="1" applyAlignment="1" applyProtection="1">
      <alignment horizontal="centerContinuous"/>
      <protection locked="0" hidden="1"/>
    </xf>
    <xf numFmtId="0" fontId="47" fillId="0" borderId="29" xfId="53" applyBorder="1" applyAlignment="1" applyProtection="1">
      <alignment horizontal="centerContinuous"/>
      <protection locked="0" hidden="1"/>
    </xf>
    <xf numFmtId="166" fontId="52" fillId="0" borderId="20" xfId="53" applyNumberFormat="1" applyFont="1" applyBorder="1" applyAlignment="1" applyProtection="1">
      <alignment horizontal="centerContinuous"/>
      <protection locked="0" hidden="1"/>
    </xf>
    <xf numFmtId="0" fontId="24" fillId="22" borderId="0" xfId="0" applyFont="1" applyFill="1" applyProtection="1">
      <protection locked="0"/>
    </xf>
    <xf numFmtId="0" fontId="69" fillId="22" borderId="0" xfId="0" applyFont="1" applyFill="1" applyProtection="1">
      <protection locked="0"/>
    </xf>
    <xf numFmtId="0" fontId="24" fillId="22" borderId="0" xfId="0" applyFont="1" applyFill="1" applyAlignment="1" applyProtection="1">
      <alignment horizontal="left"/>
      <protection locked="0"/>
    </xf>
    <xf numFmtId="0" fontId="24" fillId="22" borderId="0" xfId="0" applyFont="1" applyFill="1" applyAlignment="1" applyProtection="1">
      <alignment horizontal="center"/>
      <protection locked="0"/>
    </xf>
    <xf numFmtId="0" fontId="24" fillId="22" borderId="115" xfId="0" applyFont="1" applyFill="1" applyBorder="1" applyAlignment="1" applyProtection="1">
      <alignment horizontal="center"/>
      <protection locked="0"/>
    </xf>
    <xf numFmtId="0" fontId="4" fillId="22" borderId="0" xfId="0" applyFont="1" applyFill="1" applyProtection="1">
      <protection locked="0"/>
    </xf>
    <xf numFmtId="2" fontId="0" fillId="22" borderId="0" xfId="0" applyNumberFormat="1" applyFill="1" applyAlignment="1" applyProtection="1">
      <alignment horizontal="center"/>
      <protection locked="0"/>
    </xf>
    <xf numFmtId="0" fontId="4" fillId="22" borderId="115" xfId="0" applyFont="1" applyFill="1" applyBorder="1" applyAlignment="1">
      <alignment horizontal="center"/>
    </xf>
    <xf numFmtId="0" fontId="4" fillId="22" borderId="0" xfId="0" applyFont="1" applyFill="1" applyAlignment="1">
      <alignment horizontal="center"/>
    </xf>
    <xf numFmtId="0" fontId="4" fillId="24" borderId="1" xfId="0" applyFont="1" applyFill="1" applyBorder="1" applyAlignment="1" applyProtection="1">
      <alignment horizontal="center"/>
      <protection hidden="1"/>
    </xf>
    <xf numFmtId="0" fontId="0" fillId="22" borderId="27" xfId="0" applyFill="1" applyBorder="1" applyAlignment="1" applyProtection="1">
      <alignment horizontal="center"/>
      <protection hidden="1"/>
    </xf>
    <xf numFmtId="167" fontId="0" fillId="22" borderId="36" xfId="0" applyNumberFormat="1" applyFill="1" applyBorder="1" applyAlignment="1" applyProtection="1">
      <alignment horizontal="center"/>
      <protection hidden="1"/>
    </xf>
    <xf numFmtId="0" fontId="4" fillId="0" borderId="77" xfId="53" applyFont="1" applyBorder="1" applyAlignment="1">
      <alignment horizontal="left" vertical="center"/>
    </xf>
    <xf numFmtId="0" fontId="0" fillId="22" borderId="0" xfId="0" applyFill="1" applyAlignment="1" applyProtection="1">
      <alignment horizontal="right"/>
      <protection locked="0" hidden="1"/>
    </xf>
    <xf numFmtId="0" fontId="36" fillId="23" borderId="17" xfId="38" applyFont="1" applyFill="1" applyBorder="1" applyAlignment="1" applyProtection="1">
      <alignment horizontal="left"/>
      <protection locked="0"/>
    </xf>
    <xf numFmtId="0" fontId="24" fillId="23" borderId="17" xfId="38" quotePrefix="1" applyFont="1" applyFill="1" applyBorder="1" applyAlignment="1" applyProtection="1">
      <alignment horizontal="center"/>
      <protection locked="0"/>
    </xf>
    <xf numFmtId="0" fontId="24" fillId="22" borderId="40" xfId="38" applyFont="1" applyFill="1" applyBorder="1" applyAlignment="1" applyProtection="1">
      <alignment wrapText="1"/>
      <protection locked="0"/>
    </xf>
    <xf numFmtId="0" fontId="35" fillId="22" borderId="0" xfId="38" applyFont="1" applyFill="1" applyProtection="1">
      <protection locked="0"/>
    </xf>
    <xf numFmtId="0" fontId="28" fillId="22" borderId="0" xfId="38" applyFont="1" applyFill="1" applyProtection="1">
      <protection locked="0"/>
    </xf>
    <xf numFmtId="15" fontId="71" fillId="22" borderId="0" xfId="38" applyNumberFormat="1" applyFont="1" applyFill="1" applyProtection="1">
      <protection locked="0"/>
    </xf>
    <xf numFmtId="15" fontId="28" fillId="22" borderId="0" xfId="38" applyNumberFormat="1" applyFont="1" applyFill="1" applyAlignment="1" applyProtection="1">
      <alignment horizontal="center"/>
      <protection locked="0"/>
    </xf>
    <xf numFmtId="15" fontId="28" fillId="22" borderId="0" xfId="38" applyNumberFormat="1" applyFont="1" applyFill="1" applyProtection="1">
      <protection locked="0"/>
    </xf>
    <xf numFmtId="0" fontId="28" fillId="22" borderId="0" xfId="38" applyFont="1" applyFill="1" applyAlignment="1" applyProtection="1">
      <alignment horizontal="right"/>
      <protection locked="0"/>
    </xf>
    <xf numFmtId="0" fontId="4" fillId="22" borderId="0" xfId="38" applyFill="1" applyAlignment="1" applyProtection="1">
      <alignment horizontal="center"/>
      <protection locked="0"/>
    </xf>
    <xf numFmtId="0" fontId="4" fillId="22" borderId="0" xfId="38" applyFill="1" applyAlignment="1" applyProtection="1">
      <alignment horizontal="right"/>
      <protection locked="0"/>
    </xf>
    <xf numFmtId="0" fontId="24" fillId="22" borderId="15" xfId="38" applyFont="1" applyFill="1" applyBorder="1" applyProtection="1">
      <protection locked="0"/>
    </xf>
    <xf numFmtId="0" fontId="24" fillId="22" borderId="70" xfId="38" applyFont="1" applyFill="1" applyBorder="1" applyProtection="1">
      <protection locked="0"/>
    </xf>
    <xf numFmtId="0" fontId="4" fillId="22" borderId="28" xfId="38" applyFill="1" applyBorder="1" applyProtection="1">
      <protection locked="0"/>
    </xf>
    <xf numFmtId="0" fontId="24" fillId="22" borderId="12" xfId="38" applyFont="1" applyFill="1" applyBorder="1" applyProtection="1">
      <protection locked="0"/>
    </xf>
    <xf numFmtId="0" fontId="24" fillId="22" borderId="22" xfId="38" applyFont="1" applyFill="1" applyBorder="1" applyProtection="1">
      <protection locked="0"/>
    </xf>
    <xf numFmtId="0" fontId="36" fillId="22" borderId="0" xfId="38" applyFont="1" applyFill="1" applyProtection="1">
      <protection locked="0"/>
    </xf>
    <xf numFmtId="0" fontId="24" fillId="22" borderId="19" xfId="38" applyFont="1" applyFill="1" applyBorder="1" applyProtection="1">
      <protection locked="0"/>
    </xf>
    <xf numFmtId="0" fontId="4" fillId="22" borderId="13" xfId="38" applyFill="1" applyBorder="1" applyProtection="1">
      <protection locked="0"/>
    </xf>
    <xf numFmtId="0" fontId="4" fillId="22" borderId="50" xfId="38" applyFill="1" applyBorder="1" applyProtection="1">
      <protection locked="0"/>
    </xf>
    <xf numFmtId="0" fontId="4" fillId="22" borderId="114" xfId="38" applyFill="1" applyBorder="1" applyProtection="1">
      <protection locked="0"/>
    </xf>
    <xf numFmtId="0" fontId="24" fillId="22" borderId="119" xfId="38" applyFont="1" applyFill="1" applyBorder="1" applyProtection="1">
      <protection locked="0"/>
    </xf>
    <xf numFmtId="0" fontId="4" fillId="22" borderId="113" xfId="38" applyFill="1" applyBorder="1" applyProtection="1">
      <protection locked="0"/>
    </xf>
    <xf numFmtId="0" fontId="36" fillId="22" borderId="11" xfId="38" applyFont="1" applyFill="1" applyBorder="1" applyProtection="1">
      <protection locked="0"/>
    </xf>
    <xf numFmtId="0" fontId="24" fillId="22" borderId="132" xfId="38" applyFont="1" applyFill="1" applyBorder="1" applyProtection="1">
      <protection locked="0"/>
    </xf>
    <xf numFmtId="0" fontId="4" fillId="22" borderId="131" xfId="38" applyFill="1" applyBorder="1" applyProtection="1">
      <protection locked="0"/>
    </xf>
    <xf numFmtId="0" fontId="24" fillId="22" borderId="0" xfId="38" applyFont="1" applyFill="1" applyProtection="1">
      <protection locked="0"/>
    </xf>
    <xf numFmtId="0" fontId="4" fillId="22" borderId="23" xfId="38" applyFill="1" applyBorder="1" applyProtection="1">
      <protection locked="0"/>
    </xf>
    <xf numFmtId="0" fontId="4" fillId="22" borderId="22" xfId="38" applyFill="1" applyBorder="1" applyProtection="1">
      <protection locked="0"/>
    </xf>
    <xf numFmtId="0" fontId="4" fillId="22" borderId="53" xfId="38" applyFill="1" applyBorder="1" applyProtection="1">
      <protection locked="0"/>
    </xf>
    <xf numFmtId="0" fontId="4" fillId="22" borderId="52" xfId="38" applyFill="1" applyBorder="1" applyProtection="1">
      <protection locked="0"/>
    </xf>
    <xf numFmtId="0" fontId="41" fillId="22" borderId="52" xfId="38" applyFont="1" applyFill="1" applyBorder="1" applyAlignment="1" applyProtection="1">
      <alignment horizontal="center"/>
      <protection locked="0"/>
    </xf>
    <xf numFmtId="0" fontId="4" fillId="22" borderId="54" xfId="38" applyFill="1" applyBorder="1" applyProtection="1">
      <protection locked="0"/>
    </xf>
    <xf numFmtId="0" fontId="4" fillId="22" borderId="53" xfId="38" applyFill="1" applyBorder="1" applyAlignment="1" applyProtection="1">
      <alignment vertical="center"/>
      <protection locked="0"/>
    </xf>
    <xf numFmtId="0" fontId="4" fillId="22" borderId="52" xfId="38" applyFill="1" applyBorder="1" applyAlignment="1" applyProtection="1">
      <alignment vertical="center"/>
      <protection locked="0"/>
    </xf>
    <xf numFmtId="0" fontId="4" fillId="22" borderId="12" xfId="38" applyFill="1" applyBorder="1" applyAlignment="1" applyProtection="1">
      <alignment horizontal="left" vertical="center"/>
      <protection locked="0"/>
    </xf>
    <xf numFmtId="0" fontId="4" fillId="22" borderId="76" xfId="38" applyFill="1" applyBorder="1" applyProtection="1">
      <protection locked="0"/>
    </xf>
    <xf numFmtId="0" fontId="4" fillId="22" borderId="19" xfId="38" applyFill="1" applyBorder="1" applyProtection="1">
      <protection locked="0"/>
    </xf>
    <xf numFmtId="0" fontId="4" fillId="22" borderId="30" xfId="38" applyFill="1" applyBorder="1" applyProtection="1">
      <protection locked="0"/>
    </xf>
    <xf numFmtId="0" fontId="24" fillId="22" borderId="31" xfId="38" applyFont="1" applyFill="1" applyBorder="1" applyAlignment="1" applyProtection="1">
      <alignment horizontal="center"/>
      <protection locked="0"/>
    </xf>
    <xf numFmtId="0" fontId="24" fillId="22" borderId="0" xfId="38" applyFont="1" applyFill="1" applyAlignment="1" applyProtection="1">
      <alignment horizontal="center"/>
      <protection locked="0"/>
    </xf>
    <xf numFmtId="0" fontId="4" fillId="22" borderId="12" xfId="38" applyFill="1" applyBorder="1" applyProtection="1">
      <protection locked="0"/>
    </xf>
    <xf numFmtId="0" fontId="41" fillId="22" borderId="0" xfId="38" applyFont="1" applyFill="1" applyAlignment="1" applyProtection="1">
      <alignment horizontal="center"/>
      <protection locked="0"/>
    </xf>
    <xf numFmtId="0" fontId="4" fillId="22" borderId="16" xfId="38" applyFill="1" applyBorder="1" applyAlignment="1" applyProtection="1">
      <alignment vertical="center"/>
      <protection locked="0"/>
    </xf>
    <xf numFmtId="0" fontId="4" fillId="22" borderId="15" xfId="38" applyFill="1" applyBorder="1" applyProtection="1">
      <protection locked="0"/>
    </xf>
    <xf numFmtId="0" fontId="4" fillId="22" borderId="16" xfId="38" applyFill="1" applyBorder="1" applyAlignment="1" applyProtection="1">
      <alignment horizontal="center"/>
      <protection locked="0"/>
    </xf>
    <xf numFmtId="0" fontId="24" fillId="22" borderId="28" xfId="38" applyFont="1" applyFill="1" applyBorder="1" applyAlignment="1" applyProtection="1">
      <alignment horizontal="center"/>
      <protection locked="0"/>
    </xf>
    <xf numFmtId="0" fontId="138" fillId="22" borderId="0" xfId="38" applyFont="1" applyFill="1" applyAlignment="1" applyProtection="1">
      <alignment horizontal="center"/>
      <protection locked="0"/>
    </xf>
    <xf numFmtId="0" fontId="24" fillId="22" borderId="17" xfId="38" applyFont="1" applyFill="1" applyBorder="1" applyAlignment="1" applyProtection="1">
      <alignment horizontal="center"/>
      <protection locked="0"/>
    </xf>
    <xf numFmtId="0" fontId="24" fillId="22" borderId="53" xfId="38" applyFont="1" applyFill="1" applyBorder="1" applyProtection="1">
      <protection locked="0"/>
    </xf>
    <xf numFmtId="0" fontId="4" fillId="22" borderId="11" xfId="38" applyFill="1" applyBorder="1" applyAlignment="1" applyProtection="1">
      <alignment horizontal="center"/>
      <protection locked="0"/>
    </xf>
    <xf numFmtId="0" fontId="4" fillId="22" borderId="113" xfId="38" applyFill="1" applyBorder="1" applyAlignment="1" applyProtection="1">
      <alignment horizontal="center"/>
      <protection locked="0"/>
    </xf>
    <xf numFmtId="0" fontId="4" fillId="22" borderId="33" xfId="38" applyFill="1" applyBorder="1" applyAlignment="1" applyProtection="1">
      <alignment horizontal="center"/>
      <protection locked="0"/>
    </xf>
    <xf numFmtId="0" fontId="24" fillId="0" borderId="15" xfId="38" applyFont="1" applyBorder="1" applyAlignment="1" applyProtection="1">
      <alignment horizontal="center" vertical="center" wrapText="1"/>
      <protection locked="0"/>
    </xf>
    <xf numFmtId="0" fontId="24" fillId="0" borderId="93" xfId="38" applyFont="1" applyBorder="1" applyAlignment="1" applyProtection="1">
      <alignment horizontal="center" vertical="center" wrapText="1"/>
      <protection locked="0"/>
    </xf>
    <xf numFmtId="0" fontId="24" fillId="0" borderId="47" xfId="38" applyFont="1" applyBorder="1" applyAlignment="1" applyProtection="1">
      <alignment horizontal="center" vertical="center" wrapText="1"/>
      <protection locked="0"/>
    </xf>
    <xf numFmtId="0" fontId="4" fillId="22" borderId="28" xfId="38" applyFill="1" applyBorder="1" applyAlignment="1" applyProtection="1">
      <alignment wrapText="1"/>
      <protection locked="0"/>
    </xf>
    <xf numFmtId="0" fontId="24" fillId="0" borderId="50" xfId="38" applyFont="1" applyBorder="1" applyAlignment="1" applyProtection="1">
      <alignment vertical="center" wrapText="1"/>
      <protection locked="0"/>
    </xf>
    <xf numFmtId="0" fontId="24" fillId="0" borderId="110" xfId="38" applyFont="1" applyBorder="1" applyAlignment="1" applyProtection="1">
      <alignment vertical="center" wrapText="1"/>
      <protection locked="0"/>
    </xf>
    <xf numFmtId="0" fontId="24" fillId="0" borderId="44" xfId="38" applyFont="1" applyBorder="1" applyAlignment="1" applyProtection="1">
      <alignment horizontal="center" vertical="center" wrapText="1"/>
      <protection locked="0"/>
    </xf>
    <xf numFmtId="0" fontId="24" fillId="0" borderId="34" xfId="38" applyFont="1" applyBorder="1" applyAlignment="1" applyProtection="1">
      <alignment horizontal="center" vertical="center" wrapText="1"/>
      <protection locked="0"/>
    </xf>
    <xf numFmtId="0" fontId="24" fillId="0" borderId="94" xfId="38" applyFont="1" applyBorder="1" applyAlignment="1" applyProtection="1">
      <alignment vertical="center" wrapText="1"/>
      <protection locked="0"/>
    </xf>
    <xf numFmtId="0" fontId="24" fillId="0" borderId="21" xfId="38" applyFont="1" applyBorder="1" applyAlignment="1" applyProtection="1">
      <alignment horizontal="center" vertical="top"/>
      <protection locked="0"/>
    </xf>
    <xf numFmtId="0" fontId="24" fillId="0" borderId="45" xfId="38" applyFont="1" applyBorder="1" applyAlignment="1" applyProtection="1">
      <alignment horizontal="center" vertical="top"/>
      <protection locked="0"/>
    </xf>
    <xf numFmtId="0" fontId="4" fillId="22" borderId="34" xfId="38" applyFill="1" applyBorder="1" applyAlignment="1" applyProtection="1">
      <alignment horizontal="center"/>
      <protection locked="0"/>
    </xf>
    <xf numFmtId="0" fontId="4" fillId="22" borderId="46" xfId="38" applyFill="1" applyBorder="1" applyAlignment="1" applyProtection="1">
      <alignment horizontal="center"/>
      <protection locked="0"/>
    </xf>
    <xf numFmtId="0" fontId="4" fillId="22" borderId="12" xfId="38" applyFill="1" applyBorder="1" applyAlignment="1" applyProtection="1">
      <alignment horizontal="center"/>
      <protection locked="0"/>
    </xf>
    <xf numFmtId="0" fontId="4" fillId="22" borderId="19" xfId="38" applyFill="1" applyBorder="1" applyAlignment="1" applyProtection="1">
      <alignment horizontal="center"/>
      <protection locked="0"/>
    </xf>
    <xf numFmtId="0" fontId="4" fillId="22" borderId="41" xfId="38" applyFill="1" applyBorder="1" applyAlignment="1" applyProtection="1">
      <alignment horizontal="center"/>
      <protection locked="0"/>
    </xf>
    <xf numFmtId="0" fontId="4" fillId="22" borderId="119" xfId="38" applyFill="1" applyBorder="1" applyProtection="1">
      <protection locked="0"/>
    </xf>
    <xf numFmtId="0" fontId="4" fillId="22" borderId="116" xfId="38" applyFill="1" applyBorder="1" applyAlignment="1" applyProtection="1">
      <alignment horizontal="center"/>
      <protection locked="0"/>
    </xf>
    <xf numFmtId="0" fontId="4" fillId="22" borderId="43" xfId="38" applyFill="1" applyBorder="1" applyAlignment="1" applyProtection="1">
      <alignment horizontal="center"/>
      <protection locked="0"/>
    </xf>
    <xf numFmtId="0" fontId="4" fillId="22" borderId="50" xfId="38" applyFill="1" applyBorder="1" applyAlignment="1" applyProtection="1">
      <alignment horizontal="center"/>
      <protection locked="0"/>
    </xf>
    <xf numFmtId="0" fontId="24" fillId="22" borderId="74" xfId="38" applyFont="1" applyFill="1" applyBorder="1" applyProtection="1">
      <protection locked="0"/>
    </xf>
    <xf numFmtId="0" fontId="24" fillId="22" borderId="50" xfId="38" applyFont="1" applyFill="1" applyBorder="1" applyProtection="1">
      <protection locked="0"/>
    </xf>
    <xf numFmtId="0" fontId="4" fillId="0" borderId="0" xfId="0" applyFont="1" applyAlignment="1" applyProtection="1">
      <alignment horizontal="left" vertical="center"/>
      <protection locked="0"/>
    </xf>
    <xf numFmtId="0" fontId="43" fillId="0" borderId="0" xfId="0" quotePrefix="1" applyFont="1" applyProtection="1">
      <protection locked="0"/>
    </xf>
    <xf numFmtId="0" fontId="4" fillId="0" borderId="0" xfId="0" applyFont="1" applyAlignment="1" applyProtection="1">
      <alignment horizontal="left"/>
      <protection locked="0"/>
    </xf>
    <xf numFmtId="0" fontId="43" fillId="0" borderId="0" xfId="0" quotePrefix="1" applyFont="1" applyAlignment="1" applyProtection="1">
      <alignment horizontal="right"/>
      <protection locked="0"/>
    </xf>
    <xf numFmtId="0" fontId="130" fillId="0" borderId="0" xfId="0" applyFont="1" applyAlignment="1" applyProtection="1">
      <alignment horizontal="center"/>
      <protection locked="0"/>
    </xf>
    <xf numFmtId="0" fontId="36" fillId="0" borderId="0" xfId="0" applyFont="1" applyAlignment="1" applyProtection="1">
      <alignment horizontal="center"/>
      <protection locked="0"/>
    </xf>
    <xf numFmtId="0" fontId="43" fillId="0" borderId="0" xfId="0" applyFont="1" applyAlignment="1" applyProtection="1">
      <alignment horizontal="left"/>
      <protection locked="0"/>
    </xf>
    <xf numFmtId="0" fontId="94" fillId="0" borderId="0" xfId="0" applyFont="1" applyProtection="1">
      <protection locked="0"/>
    </xf>
    <xf numFmtId="0" fontId="43" fillId="0" borderId="0" xfId="0" applyFont="1" applyAlignment="1" applyProtection="1">
      <alignment horizontal="right"/>
      <protection locked="0"/>
    </xf>
    <xf numFmtId="0" fontId="44" fillId="0" borderId="0" xfId="0" applyFont="1" applyProtection="1">
      <protection locked="0"/>
    </xf>
    <xf numFmtId="0" fontId="4" fillId="0" borderId="0" xfId="0" applyFont="1" applyAlignment="1" applyProtection="1">
      <alignment horizontal="center"/>
      <protection locked="0"/>
    </xf>
    <xf numFmtId="0" fontId="43" fillId="0" borderId="0" xfId="0" applyFont="1" applyProtection="1">
      <protection locked="0"/>
    </xf>
    <xf numFmtId="0" fontId="4" fillId="0" borderId="0" xfId="0" applyFont="1" applyAlignment="1" applyProtection="1">
      <alignment horizontal="left" vertical="top"/>
      <protection locked="0"/>
    </xf>
    <xf numFmtId="0" fontId="24" fillId="0" borderId="0" xfId="0" applyFont="1" applyAlignment="1" applyProtection="1">
      <alignment horizontal="center"/>
      <protection locked="0"/>
    </xf>
    <xf numFmtId="0" fontId="132" fillId="0" borderId="0" xfId="0" applyFont="1" applyProtection="1">
      <protection locked="0"/>
    </xf>
    <xf numFmtId="0" fontId="129" fillId="0" borderId="0" xfId="0" applyFont="1" applyProtection="1">
      <protection locked="0"/>
    </xf>
    <xf numFmtId="0" fontId="28" fillId="0" borderId="0" xfId="0" applyFont="1" applyProtection="1">
      <protection locked="0"/>
    </xf>
    <xf numFmtId="15" fontId="71" fillId="0" borderId="0" xfId="0" applyNumberFormat="1" applyFont="1" applyProtection="1">
      <protection locked="0"/>
    </xf>
    <xf numFmtId="15" fontId="28" fillId="0" borderId="0" xfId="0" applyNumberFormat="1" applyFont="1" applyAlignment="1" applyProtection="1">
      <alignment horizontal="center"/>
      <protection locked="0"/>
    </xf>
    <xf numFmtId="15" fontId="28" fillId="0" borderId="0" xfId="0" applyNumberFormat="1" applyFont="1" applyProtection="1">
      <protection locked="0"/>
    </xf>
    <xf numFmtId="0" fontId="28" fillId="0" borderId="0" xfId="0" applyFont="1" applyAlignment="1" applyProtection="1">
      <alignment horizontal="right"/>
      <protection locked="0"/>
    </xf>
    <xf numFmtId="0" fontId="132" fillId="0" borderId="0" xfId="0" applyFont="1" applyAlignment="1">
      <alignment vertical="center"/>
    </xf>
    <xf numFmtId="0" fontId="4" fillId="0" borderId="0" xfId="0" quotePrefix="1" applyFont="1" applyAlignment="1" applyProtection="1">
      <alignment vertical="center"/>
      <protection locked="0"/>
    </xf>
    <xf numFmtId="0" fontId="43" fillId="0" borderId="0" xfId="0" quotePrefix="1" applyFont="1" applyAlignment="1" applyProtection="1">
      <alignment horizontal="left"/>
      <protection locked="0"/>
    </xf>
    <xf numFmtId="0" fontId="4" fillId="0" borderId="0" xfId="0" quotePrefix="1" applyFont="1" applyProtection="1">
      <protection locked="0"/>
    </xf>
    <xf numFmtId="0" fontId="4" fillId="0" borderId="0" xfId="0" quotePrefix="1" applyFont="1" applyAlignment="1" applyProtection="1">
      <alignment horizontal="center"/>
      <protection locked="0"/>
    </xf>
    <xf numFmtId="0" fontId="24" fillId="0" borderId="0" xfId="0" quotePrefix="1" applyFont="1" applyAlignment="1" applyProtection="1">
      <alignment horizontal="center"/>
      <protection locked="0"/>
    </xf>
    <xf numFmtId="0" fontId="0" fillId="21" borderId="0" xfId="0" applyFill="1" applyProtection="1">
      <protection locked="0"/>
    </xf>
    <xf numFmtId="0" fontId="96" fillId="21" borderId="0" xfId="0" applyFont="1" applyFill="1" applyAlignment="1" applyProtection="1">
      <alignment vertical="center"/>
      <protection locked="0"/>
    </xf>
    <xf numFmtId="0" fontId="97" fillId="21" borderId="0" xfId="0" applyFont="1" applyFill="1" applyAlignment="1" applyProtection="1">
      <alignment vertical="center" wrapText="1"/>
      <protection locked="0"/>
    </xf>
    <xf numFmtId="0" fontId="99" fillId="21" borderId="0" xfId="0" applyFont="1" applyFill="1" applyAlignment="1" applyProtection="1">
      <alignment vertical="center"/>
      <protection locked="0"/>
    </xf>
    <xf numFmtId="0" fontId="121" fillId="21" borderId="0" xfId="0" applyFont="1" applyFill="1" applyAlignment="1" applyProtection="1">
      <alignment vertical="center"/>
      <protection locked="0"/>
    </xf>
    <xf numFmtId="0" fontId="121" fillId="21" borderId="0" xfId="0" applyFont="1" applyFill="1" applyProtection="1">
      <protection locked="0"/>
    </xf>
    <xf numFmtId="0" fontId="31" fillId="21" borderId="117" xfId="0" applyFont="1" applyFill="1" applyBorder="1" applyAlignment="1" applyProtection="1">
      <alignment horizontal="left"/>
      <protection locked="0"/>
    </xf>
    <xf numFmtId="0" fontId="36" fillId="23" borderId="48" xfId="38" applyFont="1" applyFill="1" applyBorder="1"/>
    <xf numFmtId="0" fontId="36" fillId="23" borderId="49" xfId="38" applyFont="1" applyFill="1" applyBorder="1"/>
    <xf numFmtId="0" fontId="36" fillId="23" borderId="33" xfId="38" applyFont="1" applyFill="1" applyBorder="1"/>
    <xf numFmtId="0" fontId="36" fillId="23" borderId="32" xfId="38" applyFont="1" applyFill="1" applyBorder="1"/>
    <xf numFmtId="0" fontId="80" fillId="24" borderId="45" xfId="38" applyFont="1" applyFill="1" applyBorder="1" applyAlignment="1" applyProtection="1">
      <alignment horizontal="center" vertical="center" wrapText="1"/>
      <protection locked="0"/>
    </xf>
    <xf numFmtId="0" fontId="24" fillId="22" borderId="116" xfId="38" applyFont="1" applyFill="1" applyBorder="1" applyProtection="1">
      <protection locked="0"/>
    </xf>
    <xf numFmtId="0" fontId="24" fillId="22" borderId="34" xfId="38" applyFont="1" applyFill="1" applyBorder="1" applyProtection="1">
      <protection locked="0"/>
    </xf>
    <xf numFmtId="0" fontId="80" fillId="24" borderId="44" xfId="38" applyFont="1" applyFill="1" applyBorder="1" applyAlignment="1" applyProtection="1">
      <alignment horizontal="center" vertical="center" wrapText="1"/>
      <protection locked="0"/>
    </xf>
    <xf numFmtId="0" fontId="80" fillId="24" borderId="46" xfId="38" applyFont="1" applyFill="1" applyBorder="1" applyAlignment="1" applyProtection="1">
      <alignment horizontal="center" vertical="center" wrapText="1"/>
      <protection locked="0"/>
    </xf>
    <xf numFmtId="0" fontId="24" fillId="22" borderId="40" xfId="38" applyFont="1" applyFill="1" applyBorder="1" applyProtection="1">
      <protection locked="0"/>
    </xf>
    <xf numFmtId="0" fontId="37" fillId="22" borderId="0" xfId="38" applyFont="1" applyFill="1" applyAlignment="1" applyProtection="1">
      <alignment horizontal="left"/>
      <protection locked="0"/>
    </xf>
    <xf numFmtId="0" fontId="4" fillId="22" borderId="0" xfId="38" applyFill="1" applyAlignment="1" applyProtection="1">
      <alignment horizontal="left"/>
      <protection locked="0"/>
    </xf>
    <xf numFmtId="0" fontId="37" fillId="22" borderId="22" xfId="38" applyFont="1" applyFill="1" applyBorder="1" applyAlignment="1" applyProtection="1">
      <alignment horizontal="left"/>
      <protection locked="0"/>
    </xf>
    <xf numFmtId="0" fontId="4" fillId="22" borderId="22" xfId="38" applyFill="1" applyBorder="1" applyAlignment="1" applyProtection="1">
      <alignment horizontal="left"/>
      <protection locked="0"/>
    </xf>
    <xf numFmtId="0" fontId="144" fillId="22" borderId="11" xfId="38" applyFont="1" applyFill="1" applyBorder="1" applyAlignment="1">
      <alignment horizontal="left"/>
    </xf>
    <xf numFmtId="0" fontId="143" fillId="22" borderId="0" xfId="38" applyFont="1" applyFill="1"/>
    <xf numFmtId="0" fontId="145" fillId="22" borderId="0" xfId="38" applyFont="1" applyFill="1" applyAlignment="1">
      <alignment horizontal="left"/>
    </xf>
    <xf numFmtId="0" fontId="4" fillId="0" borderId="11" xfId="0" applyFont="1" applyBorder="1"/>
    <xf numFmtId="0" fontId="4" fillId="0" borderId="28" xfId="0" applyFont="1" applyBorder="1"/>
    <xf numFmtId="0" fontId="4" fillId="0" borderId="17" xfId="0" applyFont="1" applyBorder="1"/>
    <xf numFmtId="0" fontId="4" fillId="0" borderId="77" xfId="0" applyFont="1" applyBorder="1"/>
    <xf numFmtId="0" fontId="4" fillId="0" borderId="110" xfId="0" applyFont="1" applyBorder="1"/>
    <xf numFmtId="0" fontId="41" fillId="0" borderId="0" xfId="0" applyFont="1" applyAlignment="1">
      <alignment horizontal="center"/>
    </xf>
    <xf numFmtId="0" fontId="4" fillId="0" borderId="27" xfId="0" applyFont="1" applyBorder="1"/>
    <xf numFmtId="0" fontId="24" fillId="0" borderId="93" xfId="0" applyFont="1" applyBorder="1" applyAlignment="1">
      <alignment horizontal="center"/>
    </xf>
    <xf numFmtId="0" fontId="24" fillId="0" borderId="66" xfId="0" applyFont="1" applyBorder="1" applyAlignment="1">
      <alignment horizontal="center"/>
    </xf>
    <xf numFmtId="0" fontId="4" fillId="0" borderId="23" xfId="0" applyFont="1" applyBorder="1"/>
    <xf numFmtId="0" fontId="24" fillId="0" borderId="23" xfId="0" applyFont="1" applyBorder="1" applyAlignment="1">
      <alignment horizontal="center"/>
    </xf>
    <xf numFmtId="0" fontId="24" fillId="0" borderId="97" xfId="0" applyFont="1" applyBorder="1" applyAlignment="1">
      <alignment horizontal="center"/>
    </xf>
    <xf numFmtId="0" fontId="38" fillId="0" borderId="42" xfId="0" applyFont="1" applyBorder="1" applyAlignment="1">
      <alignment horizontal="center"/>
    </xf>
    <xf numFmtId="0" fontId="38" fillId="0" borderId="115" xfId="0" applyFont="1" applyBorder="1" applyAlignment="1">
      <alignment horizontal="center"/>
    </xf>
    <xf numFmtId="0" fontId="38" fillId="0" borderId="43" xfId="0" applyFont="1" applyBorder="1" applyAlignment="1">
      <alignment horizontal="center"/>
    </xf>
    <xf numFmtId="0" fontId="24" fillId="0" borderId="133" xfId="0" applyFont="1" applyBorder="1" applyAlignment="1">
      <alignment horizontal="center"/>
    </xf>
    <xf numFmtId="0" fontId="4" fillId="0" borderId="115" xfId="0" applyFont="1" applyBorder="1"/>
    <xf numFmtId="0" fontId="4" fillId="0" borderId="96" xfId="0" applyFont="1" applyBorder="1"/>
    <xf numFmtId="0" fontId="4" fillId="0" borderId="42" xfId="0" applyFont="1" applyBorder="1"/>
    <xf numFmtId="0" fontId="4" fillId="0" borderId="43" xfId="0" applyFont="1" applyBorder="1"/>
    <xf numFmtId="0" fontId="4" fillId="0" borderId="44" xfId="0" applyFont="1" applyBorder="1"/>
    <xf numFmtId="0" fontId="4" fillId="0" borderId="45" xfId="0" applyFont="1" applyBorder="1"/>
    <xf numFmtId="0" fontId="4" fillId="0" borderId="46" xfId="0" applyFont="1" applyBorder="1"/>
    <xf numFmtId="0" fontId="4" fillId="0" borderId="33" xfId="0" applyFont="1" applyBorder="1"/>
    <xf numFmtId="0" fontId="24" fillId="0" borderId="41" xfId="38" applyFont="1" applyBorder="1" applyAlignment="1">
      <alignment horizontal="center" vertical="center"/>
    </xf>
    <xf numFmtId="0" fontId="24" fillId="22" borderId="13" xfId="38" applyFont="1" applyFill="1" applyBorder="1" applyAlignment="1">
      <alignment horizontal="center" vertical="center"/>
    </xf>
    <xf numFmtId="0" fontId="24" fillId="22" borderId="43" xfId="38" applyFont="1" applyFill="1" applyBorder="1" applyAlignment="1">
      <alignment horizontal="center" vertical="center"/>
    </xf>
    <xf numFmtId="0" fontId="38" fillId="0" borderId="116" xfId="0" applyFont="1" applyBorder="1" applyAlignment="1">
      <alignment horizontal="center"/>
    </xf>
    <xf numFmtId="0" fontId="4" fillId="0" borderId="36" xfId="0" applyFont="1" applyBorder="1"/>
    <xf numFmtId="0" fontId="24" fillId="0" borderId="98" xfId="0" applyFont="1" applyBorder="1" applyAlignment="1">
      <alignment horizontal="center"/>
    </xf>
    <xf numFmtId="0" fontId="4" fillId="0" borderId="75" xfId="0" applyFont="1" applyBorder="1"/>
    <xf numFmtId="0" fontId="4" fillId="0" borderId="81" xfId="0" applyFont="1" applyBorder="1"/>
    <xf numFmtId="0" fontId="4" fillId="0" borderId="134" xfId="0" applyFont="1" applyBorder="1"/>
    <xf numFmtId="0" fontId="4" fillId="0" borderId="62" xfId="0" applyFont="1" applyBorder="1"/>
    <xf numFmtId="0" fontId="4" fillId="0" borderId="63" xfId="0" applyFont="1" applyBorder="1"/>
    <xf numFmtId="0" fontId="4" fillId="0" borderId="69" xfId="0" applyFont="1" applyBorder="1"/>
    <xf numFmtId="0" fontId="24" fillId="0" borderId="61" xfId="0" applyFont="1" applyBorder="1" applyAlignment="1">
      <alignment horizontal="center"/>
    </xf>
    <xf numFmtId="0" fontId="24" fillId="0" borderId="17" xfId="0" applyFont="1" applyBorder="1" applyAlignment="1">
      <alignment horizontal="center"/>
    </xf>
    <xf numFmtId="0" fontId="24" fillId="0" borderId="64" xfId="0" applyFont="1" applyBorder="1" applyAlignment="1">
      <alignment horizontal="center"/>
    </xf>
    <xf numFmtId="0" fontId="24" fillId="0" borderId="45" xfId="0" applyFont="1" applyBorder="1" applyAlignment="1">
      <alignment horizontal="center"/>
    </xf>
    <xf numFmtId="0" fontId="24" fillId="0" borderId="65" xfId="0" applyFont="1" applyBorder="1" applyAlignment="1">
      <alignment horizontal="center"/>
    </xf>
    <xf numFmtId="0" fontId="24" fillId="0" borderId="109" xfId="0" applyFont="1" applyBorder="1" applyAlignment="1">
      <alignment horizontal="center"/>
    </xf>
    <xf numFmtId="0" fontId="24" fillId="0" borderId="108" xfId="0" applyFont="1" applyBorder="1" applyAlignment="1">
      <alignment horizontal="center"/>
    </xf>
    <xf numFmtId="0" fontId="4" fillId="0" borderId="57" xfId="0" applyFont="1" applyBorder="1"/>
    <xf numFmtId="0" fontId="24" fillId="0" borderId="56" xfId="0" applyFont="1" applyBorder="1" applyAlignment="1">
      <alignment horizontal="center"/>
    </xf>
    <xf numFmtId="0" fontId="4" fillId="0" borderId="56" xfId="0" applyFont="1" applyBorder="1"/>
    <xf numFmtId="0" fontId="4" fillId="0" borderId="59" xfId="0" applyFont="1" applyBorder="1"/>
    <xf numFmtId="0" fontId="4" fillId="24" borderId="11" xfId="0" applyFont="1" applyFill="1" applyBorder="1"/>
    <xf numFmtId="0" fontId="24" fillId="24" borderId="113" xfId="0" applyFont="1" applyFill="1" applyBorder="1"/>
    <xf numFmtId="0" fontId="24" fillId="24" borderId="11" xfId="0" applyFont="1" applyFill="1" applyBorder="1"/>
    <xf numFmtId="0" fontId="4" fillId="24" borderId="113" xfId="0" applyFont="1" applyFill="1" applyBorder="1"/>
    <xf numFmtId="0" fontId="4" fillId="24" borderId="114" xfId="0" applyFont="1" applyFill="1" applyBorder="1"/>
    <xf numFmtId="0" fontId="4" fillId="24" borderId="13" xfId="0" applyFont="1" applyFill="1" applyBorder="1"/>
    <xf numFmtId="0" fontId="0" fillId="0" borderId="1" xfId="0" quotePrefix="1" applyBorder="1" applyAlignment="1">
      <alignment horizontal="left" vertical="top" wrapText="1"/>
    </xf>
    <xf numFmtId="0" fontId="24" fillId="23" borderId="0" xfId="0" applyFont="1" applyFill="1" applyAlignment="1">
      <alignment horizontal="left"/>
    </xf>
    <xf numFmtId="0" fontId="24" fillId="23" borderId="50" xfId="0" applyFont="1" applyFill="1" applyBorder="1"/>
    <xf numFmtId="0" fontId="4" fillId="0" borderId="115" xfId="0" applyFont="1" applyBorder="1" applyAlignment="1" applyProtection="1">
      <alignment horizontal="center"/>
      <protection locked="0" hidden="1"/>
    </xf>
    <xf numFmtId="14" fontId="24" fillId="0" borderId="36" xfId="38" applyNumberFormat="1" applyFont="1" applyBorder="1"/>
    <xf numFmtId="0" fontId="24" fillId="0" borderId="36" xfId="38" applyFont="1" applyBorder="1"/>
    <xf numFmtId="0" fontId="24" fillId="0" borderId="36" xfId="38" applyFont="1" applyBorder="1" applyAlignment="1">
      <alignment horizontal="center" vertical="center"/>
    </xf>
    <xf numFmtId="0" fontId="72" fillId="23" borderId="0" xfId="0" applyFont="1" applyFill="1"/>
    <xf numFmtId="169" fontId="24" fillId="23" borderId="0" xfId="0" applyNumberFormat="1" applyFont="1" applyFill="1" applyAlignment="1">
      <alignment horizontal="center"/>
    </xf>
    <xf numFmtId="169" fontId="24" fillId="23" borderId="114" xfId="0" applyNumberFormat="1" applyFont="1" applyFill="1" applyBorder="1" applyAlignment="1">
      <alignment horizontal="left"/>
    </xf>
    <xf numFmtId="166" fontId="24" fillId="23" borderId="23" xfId="0" applyNumberFormat="1" applyFont="1" applyFill="1" applyBorder="1" applyAlignment="1">
      <alignment horizontal="left"/>
    </xf>
    <xf numFmtId="169" fontId="69" fillId="23" borderId="23" xfId="0" applyNumberFormat="1" applyFont="1" applyFill="1" applyBorder="1" applyAlignment="1">
      <alignment horizontal="left"/>
    </xf>
    <xf numFmtId="169" fontId="24" fillId="23" borderId="23" xfId="0" applyNumberFormat="1" applyFont="1" applyFill="1" applyBorder="1" applyAlignment="1">
      <alignment horizontal="left"/>
    </xf>
    <xf numFmtId="0" fontId="24" fillId="23" borderId="19" xfId="0" applyFont="1" applyFill="1" applyBorder="1"/>
    <xf numFmtId="169" fontId="24" fillId="23" borderId="13" xfId="0" applyNumberFormat="1" applyFont="1" applyFill="1" applyBorder="1"/>
    <xf numFmtId="169" fontId="74" fillId="23" borderId="23" xfId="0" applyNumberFormat="1" applyFont="1" applyFill="1" applyBorder="1" applyAlignment="1">
      <alignment horizontal="left"/>
    </xf>
    <xf numFmtId="0" fontId="24" fillId="23" borderId="19" xfId="0" applyFont="1" applyFill="1" applyBorder="1" applyAlignment="1">
      <alignment horizontal="centerContinuous"/>
    </xf>
    <xf numFmtId="166" fontId="24" fillId="23" borderId="13" xfId="0" applyNumberFormat="1" applyFont="1" applyFill="1" applyBorder="1" applyAlignment="1">
      <alignment horizontal="centerContinuous"/>
    </xf>
    <xf numFmtId="166" fontId="24" fillId="23" borderId="13" xfId="0" applyNumberFormat="1" applyFont="1" applyFill="1" applyBorder="1" applyAlignment="1">
      <alignment horizontal="left"/>
    </xf>
    <xf numFmtId="166" fontId="24" fillId="23" borderId="0" xfId="0" applyNumberFormat="1" applyFont="1" applyFill="1" applyAlignment="1">
      <alignment horizontal="left"/>
    </xf>
    <xf numFmtId="169" fontId="83" fillId="23" borderId="0" xfId="0" applyNumberFormat="1" applyFont="1" applyFill="1" applyAlignment="1">
      <alignment horizontal="center"/>
    </xf>
    <xf numFmtId="0" fontId="85" fillId="23" borderId="0" xfId="0" applyFont="1" applyFill="1"/>
    <xf numFmtId="0" fontId="0" fillId="23" borderId="0" xfId="0" applyFill="1" applyAlignment="1">
      <alignment horizontal="centerContinuous"/>
    </xf>
    <xf numFmtId="0" fontId="87" fillId="23" borderId="0" xfId="0" applyFont="1" applyFill="1" applyAlignment="1">
      <alignment horizontal="left"/>
    </xf>
    <xf numFmtId="0" fontId="0" fillId="23" borderId="0" xfId="0" applyFill="1"/>
    <xf numFmtId="166" fontId="0" fillId="23" borderId="0" xfId="0" applyNumberFormat="1" applyFill="1"/>
    <xf numFmtId="166" fontId="0" fillId="23" borderId="0" xfId="0" applyNumberFormat="1" applyFill="1" applyAlignment="1">
      <alignment horizontal="left"/>
    </xf>
    <xf numFmtId="0" fontId="27" fillId="23" borderId="119" xfId="0" applyFont="1" applyFill="1" applyBorder="1" applyAlignment="1">
      <alignment horizontal="center"/>
    </xf>
    <xf numFmtId="169" fontId="24" fillId="23" borderId="114" xfId="0" applyNumberFormat="1" applyFont="1" applyFill="1" applyBorder="1" applyAlignment="1">
      <alignment horizontal="center"/>
    </xf>
    <xf numFmtId="169" fontId="24" fillId="23" borderId="119" xfId="0" applyNumberFormat="1" applyFont="1" applyFill="1" applyBorder="1" applyAlignment="1">
      <alignment horizontal="center"/>
    </xf>
    <xf numFmtId="166" fontId="24" fillId="23" borderId="114" xfId="0" applyNumberFormat="1" applyFont="1" applyFill="1" applyBorder="1" applyAlignment="1">
      <alignment horizontal="center"/>
    </xf>
    <xf numFmtId="0" fontId="80" fillId="23" borderId="22" xfId="0" applyFont="1" applyFill="1" applyBorder="1" applyAlignment="1">
      <alignment horizontal="centerContinuous"/>
    </xf>
    <xf numFmtId="166" fontId="24" fillId="23" borderId="23" xfId="0" applyNumberFormat="1" applyFont="1" applyFill="1" applyBorder="1" applyAlignment="1">
      <alignment horizontal="centerContinuous"/>
    </xf>
    <xf numFmtId="169" fontId="27" fillId="23" borderId="22" xfId="0" applyNumberFormat="1" applyFont="1" applyFill="1" applyBorder="1" applyAlignment="1">
      <alignment horizontal="right"/>
    </xf>
    <xf numFmtId="0" fontId="27" fillId="23" borderId="22" xfId="0" applyFont="1" applyFill="1" applyBorder="1" applyAlignment="1">
      <alignment horizontal="right"/>
    </xf>
    <xf numFmtId="0" fontId="27" fillId="23" borderId="22" xfId="0" applyFont="1" applyFill="1" applyBorder="1"/>
    <xf numFmtId="0" fontId="24" fillId="23" borderId="22" xfId="0" applyFont="1" applyFill="1" applyBorder="1"/>
    <xf numFmtId="169" fontId="24" fillId="23" borderId="23" xfId="0" applyNumberFormat="1" applyFont="1" applyFill="1" applyBorder="1"/>
    <xf numFmtId="0" fontId="27" fillId="23" borderId="119" xfId="0" applyFont="1" applyFill="1" applyBorder="1"/>
    <xf numFmtId="169" fontId="37" fillId="23" borderId="23" xfId="0" applyNumberFormat="1" applyFont="1" applyFill="1" applyBorder="1" applyAlignment="1">
      <alignment horizontal="centerContinuous"/>
    </xf>
    <xf numFmtId="169" fontId="24" fillId="23" borderId="19" xfId="0" applyNumberFormat="1" applyFont="1" applyFill="1" applyBorder="1" applyAlignment="1">
      <alignment horizontal="center"/>
    </xf>
    <xf numFmtId="0" fontId="69" fillId="23" borderId="53" xfId="0" applyFont="1" applyFill="1" applyBorder="1" applyAlignment="1">
      <alignment horizontal="centerContinuous"/>
    </xf>
    <xf numFmtId="0" fontId="88" fillId="23" borderId="53" xfId="0" applyFont="1" applyFill="1" applyBorder="1" applyAlignment="1">
      <alignment horizontal="centerContinuous"/>
    </xf>
    <xf numFmtId="0" fontId="69" fillId="23" borderId="52" xfId="0" applyFont="1" applyFill="1" applyBorder="1" applyAlignment="1">
      <alignment horizontal="centerContinuous"/>
    </xf>
    <xf numFmtId="0" fontId="69" fillId="23" borderId="54" xfId="0" applyFont="1" applyFill="1" applyBorder="1" applyAlignment="1">
      <alignment horizontal="centerContinuous"/>
    </xf>
    <xf numFmtId="0" fontId="89" fillId="23" borderId="52" xfId="0" applyFont="1" applyFill="1" applyBorder="1" applyAlignment="1">
      <alignment horizontal="centerContinuous"/>
    </xf>
    <xf numFmtId="0" fontId="89" fillId="23" borderId="54" xfId="0" applyFont="1" applyFill="1" applyBorder="1" applyAlignment="1">
      <alignment horizontal="centerContinuous"/>
    </xf>
    <xf numFmtId="0" fontId="88" fillId="23" borderId="15" xfId="0" applyFont="1" applyFill="1" applyBorder="1" applyAlignment="1">
      <alignment horizontal="center"/>
    </xf>
    <xf numFmtId="0" fontId="88" fillId="23" borderId="16" xfId="0" applyFont="1" applyFill="1" applyBorder="1" applyAlignment="1">
      <alignment horizontal="center"/>
    </xf>
    <xf numFmtId="0" fontId="88" fillId="23" borderId="69" xfId="0" applyFont="1" applyFill="1" applyBorder="1" applyAlignment="1">
      <alignment horizontal="center"/>
    </xf>
    <xf numFmtId="0" fontId="90" fillId="23" borderId="0" xfId="0" applyFont="1" applyFill="1" applyAlignment="1">
      <alignment horizontal="center"/>
    </xf>
    <xf numFmtId="0" fontId="90" fillId="23" borderId="16" xfId="0" applyFont="1" applyFill="1" applyBorder="1" applyAlignment="1">
      <alignment horizontal="center"/>
    </xf>
    <xf numFmtId="0" fontId="90" fillId="23" borderId="28" xfId="0" applyFont="1" applyFill="1" applyBorder="1" applyAlignment="1">
      <alignment horizontal="center"/>
    </xf>
    <xf numFmtId="0" fontId="91" fillId="23" borderId="93" xfId="0" applyFont="1" applyFill="1" applyBorder="1" applyAlignment="1">
      <alignment horizontal="centerContinuous"/>
    </xf>
    <xf numFmtId="169" fontId="24" fillId="23" borderId="12" xfId="0" applyNumberFormat="1" applyFont="1" applyFill="1" applyBorder="1" applyAlignment="1">
      <alignment horizontal="center"/>
    </xf>
    <xf numFmtId="1" fontId="24" fillId="23" borderId="23" xfId="0" applyNumberFormat="1" applyFont="1" applyFill="1" applyBorder="1" applyAlignment="1">
      <alignment horizontal="center"/>
    </xf>
    <xf numFmtId="1" fontId="24" fillId="23" borderId="0" xfId="0" applyNumberFormat="1" applyFont="1" applyFill="1" applyAlignment="1">
      <alignment horizontal="center"/>
    </xf>
    <xf numFmtId="1" fontId="24" fillId="23" borderId="17" xfId="0" applyNumberFormat="1" applyFont="1" applyFill="1" applyBorder="1" applyAlignment="1">
      <alignment horizontal="center"/>
    </xf>
    <xf numFmtId="169" fontId="24" fillId="23" borderId="97" xfId="0" applyNumberFormat="1" applyFont="1" applyFill="1" applyBorder="1" applyAlignment="1">
      <alignment horizontal="centerContinuous"/>
    </xf>
    <xf numFmtId="0" fontId="24" fillId="30" borderId="97" xfId="0" applyFont="1" applyFill="1" applyBorder="1" applyAlignment="1">
      <alignment horizontal="center"/>
    </xf>
    <xf numFmtId="0" fontId="91" fillId="23" borderId="97" xfId="0" applyFont="1" applyFill="1" applyBorder="1" applyAlignment="1">
      <alignment horizontal="center"/>
    </xf>
    <xf numFmtId="169" fontId="24" fillId="23" borderId="98" xfId="0" applyNumberFormat="1" applyFont="1" applyFill="1" applyBorder="1" applyAlignment="1">
      <alignment horizontal="center"/>
    </xf>
    <xf numFmtId="169" fontId="24" fillId="23" borderId="15" xfId="0" applyNumberFormat="1" applyFont="1" applyFill="1" applyBorder="1" applyAlignment="1">
      <alignment horizontal="center"/>
    </xf>
    <xf numFmtId="169" fontId="24" fillId="23" borderId="16" xfId="0" applyNumberFormat="1" applyFont="1" applyFill="1" applyBorder="1" applyAlignment="1">
      <alignment horizontal="center"/>
    </xf>
    <xf numFmtId="166" fontId="24" fillId="23" borderId="16" xfId="0" applyNumberFormat="1" applyFont="1" applyFill="1" applyBorder="1" applyAlignment="1">
      <alignment horizontal="center"/>
    </xf>
    <xf numFmtId="1" fontId="24" fillId="23" borderId="69" xfId="0" applyNumberFormat="1" applyFont="1" applyFill="1" applyBorder="1" applyAlignment="1">
      <alignment horizontal="center"/>
    </xf>
    <xf numFmtId="1" fontId="24" fillId="23" borderId="16" xfId="0" applyNumberFormat="1" applyFont="1" applyFill="1" applyBorder="1" applyAlignment="1">
      <alignment horizontal="center"/>
    </xf>
    <xf numFmtId="1" fontId="24" fillId="23" borderId="28" xfId="0" applyNumberFormat="1" applyFont="1" applyFill="1" applyBorder="1" applyAlignment="1">
      <alignment horizontal="center"/>
    </xf>
    <xf numFmtId="0" fontId="92" fillId="23" borderId="53" xfId="0" applyFont="1" applyFill="1" applyBorder="1" applyAlignment="1">
      <alignment horizontal="centerContinuous"/>
    </xf>
    <xf numFmtId="0" fontId="93" fillId="23" borderId="52" xfId="0" applyFont="1" applyFill="1" applyBorder="1" applyAlignment="1">
      <alignment horizontal="centerContinuous"/>
    </xf>
    <xf numFmtId="0" fontId="93" fillId="23" borderId="54" xfId="0" applyFont="1" applyFill="1" applyBorder="1" applyAlignment="1">
      <alignment horizontal="centerContinuous"/>
    </xf>
    <xf numFmtId="166" fontId="24" fillId="23" borderId="0" xfId="0" applyNumberFormat="1" applyFont="1" applyFill="1" applyAlignment="1">
      <alignment horizontal="center"/>
    </xf>
    <xf numFmtId="166" fontId="90" fillId="23" borderId="0" xfId="0" applyNumberFormat="1" applyFont="1" applyFill="1" applyAlignment="1">
      <alignment horizontal="center"/>
    </xf>
    <xf numFmtId="1" fontId="90" fillId="23" borderId="17" xfId="0" applyNumberFormat="1" applyFont="1" applyFill="1" applyBorder="1" applyAlignment="1">
      <alignment horizontal="center"/>
    </xf>
    <xf numFmtId="0" fontId="92" fillId="23" borderId="57" xfId="0" applyFont="1" applyFill="1" applyBorder="1" applyAlignment="1">
      <alignment horizontal="center"/>
    </xf>
    <xf numFmtId="0" fontId="92" fillId="23" borderId="48" xfId="0" applyFont="1" applyFill="1" applyBorder="1" applyAlignment="1">
      <alignment horizontal="center"/>
    </xf>
    <xf numFmtId="0" fontId="92" fillId="23" borderId="49" xfId="0" applyFont="1" applyFill="1" applyBorder="1" applyAlignment="1">
      <alignment horizontal="center"/>
    </xf>
    <xf numFmtId="166" fontId="24" fillId="23" borderId="17" xfId="0" applyNumberFormat="1" applyFont="1" applyFill="1" applyBorder="1" applyAlignment="1">
      <alignment horizontal="center"/>
    </xf>
    <xf numFmtId="169" fontId="24" fillId="23" borderId="61" xfId="0" applyNumberFormat="1" applyFont="1" applyFill="1" applyBorder="1" applyAlignment="1">
      <alignment horizontal="center"/>
    </xf>
    <xf numFmtId="0" fontId="24" fillId="23" borderId="17" xfId="0" applyFont="1" applyFill="1" applyBorder="1" applyAlignment="1">
      <alignment horizontal="center"/>
    </xf>
    <xf numFmtId="169" fontId="24" fillId="23" borderId="64" xfId="0" applyNumberFormat="1" applyFont="1" applyFill="1" applyBorder="1" applyAlignment="1">
      <alignment horizontal="center"/>
    </xf>
    <xf numFmtId="169" fontId="24" fillId="23" borderId="110" xfId="0" applyNumberFormat="1" applyFont="1" applyFill="1" applyBorder="1" applyAlignment="1">
      <alignment horizontal="center"/>
    </xf>
    <xf numFmtId="0" fontId="24" fillId="23" borderId="108" xfId="0" applyFont="1" applyFill="1" applyBorder="1" applyAlignment="1">
      <alignment horizontal="center"/>
    </xf>
    <xf numFmtId="0" fontId="24" fillId="23" borderId="12" xfId="0" applyFont="1" applyFill="1" applyBorder="1"/>
    <xf numFmtId="169" fontId="24" fillId="23" borderId="0" xfId="0" applyNumberFormat="1" applyFont="1" applyFill="1"/>
    <xf numFmtId="169" fontId="24" fillId="23" borderId="50" xfId="0" applyNumberFormat="1" applyFont="1" applyFill="1" applyBorder="1" applyAlignment="1">
      <alignment horizontal="center"/>
    </xf>
    <xf numFmtId="1" fontId="24" fillId="23" borderId="109" xfId="0" applyNumberFormat="1" applyFont="1" applyFill="1" applyBorder="1" applyAlignment="1">
      <alignment horizontal="center"/>
    </xf>
    <xf numFmtId="1" fontId="24" fillId="23" borderId="108" xfId="0" applyNumberFormat="1" applyFont="1" applyFill="1" applyBorder="1" applyAlignment="1">
      <alignment horizontal="center"/>
    </xf>
    <xf numFmtId="0" fontId="24" fillId="23" borderId="110" xfId="0" applyFont="1" applyFill="1" applyBorder="1"/>
    <xf numFmtId="0" fontId="93" fillId="23" borderId="110" xfId="0" applyFont="1" applyFill="1" applyBorder="1" applyAlignment="1">
      <alignment horizontal="centerContinuous"/>
    </xf>
    <xf numFmtId="0" fontId="92" fillId="23" borderId="58" xfId="0" applyFont="1" applyFill="1" applyBorder="1" applyAlignment="1">
      <alignment horizontal="left"/>
    </xf>
    <xf numFmtId="169" fontId="24" fillId="23" borderId="110" xfId="0" applyNumberFormat="1" applyFont="1" applyFill="1" applyBorder="1"/>
    <xf numFmtId="1" fontId="24" fillId="23" borderId="110" xfId="0" applyNumberFormat="1" applyFont="1" applyFill="1" applyBorder="1" applyAlignment="1">
      <alignment horizontal="center"/>
    </xf>
    <xf numFmtId="0" fontId="0" fillId="0" borderId="1" xfId="0" applyBorder="1" applyAlignment="1">
      <alignment horizontal="center" vertical="center"/>
    </xf>
    <xf numFmtId="0" fontId="4" fillId="23" borderId="115" xfId="0" applyFont="1" applyFill="1" applyBorder="1" applyAlignment="1" applyProtection="1">
      <alignment horizontal="center"/>
      <protection locked="0" hidden="1"/>
    </xf>
    <xf numFmtId="0" fontId="116" fillId="0" borderId="115" xfId="0" applyFont="1" applyBorder="1" applyAlignment="1">
      <alignment horizontal="center" vertical="center" wrapText="1"/>
    </xf>
    <xf numFmtId="14" fontId="116" fillId="0" borderId="115" xfId="0" applyNumberFormat="1" applyFont="1" applyBorder="1" applyAlignment="1">
      <alignment horizontal="center" vertical="center" wrapText="1"/>
    </xf>
    <xf numFmtId="0" fontId="24" fillId="24" borderId="36" xfId="38" applyFont="1" applyFill="1" applyBorder="1" applyAlignment="1" applyProtection="1">
      <alignment horizontal="center"/>
      <protection locked="0"/>
    </xf>
    <xf numFmtId="0" fontId="24" fillId="24" borderId="115" xfId="38" applyFont="1" applyFill="1" applyBorder="1" applyAlignment="1" applyProtection="1">
      <alignment horizontal="center"/>
      <protection locked="0"/>
    </xf>
    <xf numFmtId="0" fontId="0" fillId="22" borderId="115" xfId="0" applyFill="1" applyBorder="1" applyAlignment="1" applyProtection="1">
      <alignment horizontal="left"/>
      <protection locked="0"/>
    </xf>
    <xf numFmtId="0" fontId="0" fillId="22" borderId="110" xfId="0" applyFill="1" applyBorder="1" applyProtection="1">
      <protection locked="0"/>
    </xf>
    <xf numFmtId="0" fontId="27" fillId="23" borderId="12" xfId="0" applyFont="1" applyFill="1" applyBorder="1" applyAlignment="1" applyProtection="1">
      <alignment horizontal="center"/>
      <protection locked="0"/>
    </xf>
    <xf numFmtId="0" fontId="24" fillId="0" borderId="19" xfId="0" applyFont="1" applyBorder="1"/>
    <xf numFmtId="0" fontId="0" fillId="22" borderId="117" xfId="0" applyFill="1" applyBorder="1" applyProtection="1">
      <protection locked="0"/>
    </xf>
    <xf numFmtId="0" fontId="0" fillId="23" borderId="116" xfId="0" applyFill="1" applyBorder="1" applyProtection="1">
      <protection locked="0"/>
    </xf>
    <xf numFmtId="0" fontId="0" fillId="23" borderId="120" xfId="0" applyFill="1" applyBorder="1" applyProtection="1">
      <protection locked="0"/>
    </xf>
    <xf numFmtId="0" fontId="0" fillId="23" borderId="117" xfId="0" applyFill="1" applyBorder="1" applyProtection="1">
      <protection locked="0"/>
    </xf>
    <xf numFmtId="0" fontId="0" fillId="22" borderId="116" xfId="0" applyFill="1" applyBorder="1" applyProtection="1">
      <protection locked="0"/>
    </xf>
    <xf numFmtId="0" fontId="0" fillId="22" borderId="120" xfId="0" applyFill="1" applyBorder="1" applyProtection="1">
      <protection locked="0"/>
    </xf>
    <xf numFmtId="0" fontId="0" fillId="22" borderId="31" xfId="0" applyFill="1" applyBorder="1" applyProtection="1">
      <protection locked="0"/>
    </xf>
    <xf numFmtId="0" fontId="0" fillId="0" borderId="120" xfId="0" applyBorder="1" applyProtection="1">
      <protection locked="0"/>
    </xf>
    <xf numFmtId="0" fontId="0" fillId="0" borderId="116" xfId="0" applyBorder="1" applyProtection="1">
      <protection locked="0"/>
    </xf>
    <xf numFmtId="0" fontId="136" fillId="22" borderId="116" xfId="0" applyFont="1" applyFill="1" applyBorder="1" applyProtection="1">
      <protection locked="0"/>
    </xf>
    <xf numFmtId="0" fontId="45" fillId="22" borderId="120" xfId="0" applyFont="1" applyFill="1" applyBorder="1" applyProtection="1">
      <protection locked="0"/>
    </xf>
    <xf numFmtId="0" fontId="45" fillId="22" borderId="117" xfId="0" applyFont="1" applyFill="1" applyBorder="1" applyProtection="1">
      <protection locked="0"/>
    </xf>
    <xf numFmtId="0" fontId="0" fillId="27" borderId="0" xfId="0" applyFill="1" applyProtection="1">
      <protection locked="0"/>
    </xf>
    <xf numFmtId="0" fontId="0" fillId="27" borderId="0" xfId="0" applyFill="1" applyAlignment="1" applyProtection="1">
      <alignment vertical="center"/>
      <protection locked="0"/>
    </xf>
    <xf numFmtId="0" fontId="4" fillId="27" borderId="0" xfId="0" applyFont="1" applyFill="1" applyProtection="1">
      <protection locked="0"/>
    </xf>
    <xf numFmtId="0" fontId="27" fillId="23" borderId="30" xfId="0" applyFont="1" applyFill="1" applyBorder="1" applyAlignment="1">
      <alignment horizontal="left"/>
    </xf>
    <xf numFmtId="0" fontId="27" fillId="23" borderId="137" xfId="0" applyFont="1" applyFill="1" applyBorder="1" applyAlignment="1">
      <alignment horizontal="right"/>
    </xf>
    <xf numFmtId="0" fontId="27" fillId="23" borderId="138" xfId="0" applyFont="1" applyFill="1" applyBorder="1"/>
    <xf numFmtId="169" fontId="75" fillId="27" borderId="0" xfId="0" applyNumberFormat="1" applyFont="1" applyFill="1" applyAlignment="1" applyProtection="1">
      <alignment horizontal="right"/>
      <protection locked="0"/>
    </xf>
    <xf numFmtId="0" fontId="76" fillId="27" borderId="0" xfId="0" applyFont="1" applyFill="1" applyProtection="1">
      <protection locked="0"/>
    </xf>
    <xf numFmtId="0" fontId="24" fillId="27" borderId="0" xfId="0" applyFont="1" applyFill="1" applyAlignment="1" applyProtection="1">
      <alignment horizontal="left"/>
      <protection locked="0"/>
    </xf>
    <xf numFmtId="0" fontId="77" fillId="27" borderId="0" xfId="0" applyFont="1" applyFill="1" applyAlignment="1" applyProtection="1">
      <alignment horizontal="center"/>
      <protection locked="0"/>
    </xf>
    <xf numFmtId="0" fontId="72" fillId="27" borderId="0" xfId="0" applyFont="1" applyFill="1" applyProtection="1">
      <protection locked="0"/>
    </xf>
    <xf numFmtId="0" fontId="73" fillId="27" borderId="0" xfId="0" applyFont="1" applyFill="1" applyAlignment="1" applyProtection="1">
      <alignment horizontal="center"/>
      <protection locked="0"/>
    </xf>
    <xf numFmtId="166" fontId="24" fillId="23" borderId="57" xfId="0" applyNumberFormat="1" applyFont="1" applyFill="1" applyBorder="1" applyAlignment="1" applyProtection="1">
      <alignment horizontal="center"/>
      <protection locked="0"/>
    </xf>
    <xf numFmtId="0" fontId="78" fillId="27" borderId="0" xfId="0" applyFont="1" applyFill="1" applyProtection="1">
      <protection locked="0"/>
    </xf>
    <xf numFmtId="0" fontId="72" fillId="27" borderId="0" xfId="0" applyFont="1" applyFill="1" applyAlignment="1" applyProtection="1">
      <alignment horizontal="left"/>
      <protection locked="0"/>
    </xf>
    <xf numFmtId="0" fontId="72" fillId="23" borderId="0" xfId="0" applyFont="1" applyFill="1" applyProtection="1">
      <protection locked="0"/>
    </xf>
    <xf numFmtId="0" fontId="4" fillId="23" borderId="0" xfId="0" applyFont="1" applyFill="1" applyProtection="1">
      <protection locked="0"/>
    </xf>
    <xf numFmtId="0" fontId="24" fillId="23" borderId="0" xfId="0" applyFont="1" applyFill="1" applyProtection="1">
      <protection locked="0"/>
    </xf>
    <xf numFmtId="0" fontId="72" fillId="23" borderId="0" xfId="0" applyFont="1" applyFill="1" applyAlignment="1" applyProtection="1">
      <alignment horizontal="left"/>
      <protection locked="0"/>
    </xf>
    <xf numFmtId="0" fontId="79" fillId="23" borderId="0" xfId="0" applyFont="1" applyFill="1" applyProtection="1">
      <protection locked="0"/>
    </xf>
    <xf numFmtId="0" fontId="39" fillId="23" borderId="0" xfId="0" applyFont="1" applyFill="1" applyAlignment="1" applyProtection="1">
      <alignment horizontal="left"/>
      <protection locked="0"/>
    </xf>
    <xf numFmtId="0" fontId="4" fillId="23" borderId="0" xfId="0" applyFont="1" applyFill="1" applyAlignment="1" applyProtection="1">
      <alignment horizontal="centerContinuous"/>
      <protection locked="0"/>
    </xf>
    <xf numFmtId="0" fontId="24" fillId="23" borderId="0" xfId="0" applyFont="1" applyFill="1" applyAlignment="1" applyProtection="1">
      <alignment horizontal="centerContinuous"/>
      <protection locked="0"/>
    </xf>
    <xf numFmtId="0" fontId="24" fillId="23" borderId="0" xfId="0" applyFont="1" applyFill="1" applyAlignment="1" applyProtection="1">
      <alignment horizontal="left"/>
      <protection locked="0"/>
    </xf>
    <xf numFmtId="0" fontId="27" fillId="23" borderId="0" xfId="0" applyFont="1" applyFill="1" applyAlignment="1">
      <alignment horizontal="left"/>
    </xf>
    <xf numFmtId="0" fontId="4" fillId="23" borderId="0" xfId="0" applyFont="1" applyFill="1" applyAlignment="1">
      <alignment horizontal="centerContinuous"/>
    </xf>
    <xf numFmtId="0" fontId="27" fillId="23" borderId="0" xfId="0" applyFont="1" applyFill="1" applyAlignment="1">
      <alignment horizontal="right"/>
    </xf>
    <xf numFmtId="2" fontId="27" fillId="23" borderId="17" xfId="0" applyNumberFormat="1" applyFont="1" applyFill="1" applyBorder="1" applyAlignment="1" applyProtection="1">
      <alignment horizontal="center"/>
      <protection locked="0"/>
    </xf>
    <xf numFmtId="0" fontId="27" fillId="23" borderId="12" xfId="0" applyFont="1" applyFill="1" applyBorder="1" applyAlignment="1" applyProtection="1">
      <alignment horizontal="center" vertical="center"/>
      <protection locked="0"/>
    </xf>
    <xf numFmtId="14" fontId="24" fillId="23" borderId="0" xfId="0" applyNumberFormat="1" applyFont="1" applyFill="1" applyAlignment="1">
      <alignment horizontal="left"/>
    </xf>
    <xf numFmtId="0" fontId="24" fillId="23" borderId="50" xfId="0" applyFont="1" applyFill="1" applyBorder="1" applyProtection="1">
      <protection locked="0"/>
    </xf>
    <xf numFmtId="0" fontId="0" fillId="0" borderId="108" xfId="0" applyBorder="1" applyProtection="1">
      <protection locked="0"/>
    </xf>
    <xf numFmtId="0" fontId="27" fillId="23" borderId="0" xfId="0" applyFont="1" applyFill="1" applyAlignment="1" applyProtection="1">
      <alignment horizontal="left"/>
      <protection locked="0"/>
    </xf>
    <xf numFmtId="0" fontId="24" fillId="23" borderId="0" xfId="0" applyFont="1" applyFill="1" applyAlignment="1" applyProtection="1">
      <alignment horizontal="center"/>
      <protection locked="0"/>
    </xf>
    <xf numFmtId="14" fontId="24" fillId="23" borderId="0" xfId="0" applyNumberFormat="1" applyFont="1" applyFill="1" applyAlignment="1" applyProtection="1">
      <alignment horizontal="left"/>
      <protection locked="0"/>
    </xf>
    <xf numFmtId="169" fontId="24" fillId="23" borderId="0" xfId="0" applyNumberFormat="1" applyFont="1" applyFill="1" applyAlignment="1" applyProtection="1">
      <alignment horizontal="right"/>
      <protection locked="0"/>
    </xf>
    <xf numFmtId="169" fontId="24" fillId="23" borderId="0" xfId="0" applyNumberFormat="1" applyFont="1" applyFill="1" applyAlignment="1" applyProtection="1">
      <alignment horizontal="left"/>
      <protection locked="0"/>
    </xf>
    <xf numFmtId="0" fontId="80" fillId="23" borderId="136" xfId="0" applyFont="1" applyFill="1" applyBorder="1" applyAlignment="1" applyProtection="1">
      <alignment horizontal="center"/>
      <protection locked="0"/>
    </xf>
    <xf numFmtId="0" fontId="27" fillId="23" borderId="136" xfId="0" applyFont="1" applyFill="1" applyBorder="1" applyAlignment="1" applyProtection="1">
      <alignment horizontal="center"/>
      <protection locked="0"/>
    </xf>
    <xf numFmtId="169" fontId="24" fillId="23" borderId="136" xfId="0" applyNumberFormat="1" applyFont="1" applyFill="1" applyBorder="1" applyAlignment="1">
      <alignment horizontal="center"/>
    </xf>
    <xf numFmtId="169" fontId="24" fillId="23" borderId="0" xfId="0" applyNumberFormat="1" applyFont="1" applyFill="1" applyAlignment="1" applyProtection="1">
      <alignment horizontal="center"/>
      <protection locked="0"/>
    </xf>
    <xf numFmtId="0" fontId="27" fillId="23" borderId="137" xfId="0" applyFont="1" applyFill="1" applyBorder="1" applyAlignment="1" applyProtection="1">
      <alignment horizontal="center"/>
      <protection locked="0"/>
    </xf>
    <xf numFmtId="169" fontId="24" fillId="23" borderId="137" xfId="0" applyNumberFormat="1" applyFont="1" applyFill="1" applyBorder="1" applyAlignment="1" applyProtection="1">
      <alignment horizontal="center"/>
      <protection locked="0"/>
    </xf>
    <xf numFmtId="169" fontId="24" fillId="23" borderId="113" xfId="0" applyNumberFormat="1" applyFont="1" applyFill="1" applyBorder="1" applyAlignment="1" applyProtection="1">
      <alignment horizontal="center"/>
      <protection locked="0"/>
    </xf>
    <xf numFmtId="166" fontId="24" fillId="23" borderId="113" xfId="0" applyNumberFormat="1" applyFont="1" applyFill="1" applyBorder="1" applyAlignment="1" applyProtection="1">
      <alignment horizontal="center"/>
      <protection locked="0"/>
    </xf>
    <xf numFmtId="0" fontId="27" fillId="23" borderId="119" xfId="0" applyFont="1" applyFill="1" applyBorder="1" applyAlignment="1" applyProtection="1">
      <alignment horizontal="left"/>
      <protection locked="0"/>
    </xf>
    <xf numFmtId="169" fontId="24" fillId="23" borderId="114" xfId="0" applyNumberFormat="1" applyFont="1" applyFill="1" applyBorder="1" applyAlignment="1" applyProtection="1">
      <alignment horizontal="left"/>
      <protection locked="0"/>
    </xf>
    <xf numFmtId="169" fontId="24" fillId="23" borderId="119" xfId="0" applyNumberFormat="1" applyFont="1" applyFill="1" applyBorder="1" applyAlignment="1" applyProtection="1">
      <alignment horizontal="left"/>
      <protection locked="0"/>
    </xf>
    <xf numFmtId="166" fontId="24" fillId="23" borderId="114" xfId="0" applyNumberFormat="1" applyFont="1" applyFill="1" applyBorder="1" applyAlignment="1" applyProtection="1">
      <alignment horizontal="left"/>
      <protection locked="0"/>
    </xf>
    <xf numFmtId="0" fontId="80" fillId="23" borderId="22" xfId="0" applyFont="1" applyFill="1" applyBorder="1" applyAlignment="1" applyProtection="1">
      <alignment horizontal="left"/>
      <protection locked="0"/>
    </xf>
    <xf numFmtId="166" fontId="24" fillId="23" borderId="23" xfId="0" applyNumberFormat="1" applyFont="1" applyFill="1" applyBorder="1" applyAlignment="1" applyProtection="1">
      <alignment horizontal="left"/>
      <protection locked="0"/>
    </xf>
    <xf numFmtId="169" fontId="27" fillId="23" borderId="22" xfId="0" applyNumberFormat="1" applyFont="1" applyFill="1" applyBorder="1" applyAlignment="1" applyProtection="1">
      <alignment horizontal="left"/>
      <protection locked="0"/>
    </xf>
    <xf numFmtId="0" fontId="27" fillId="23" borderId="22" xfId="0" applyFont="1" applyFill="1" applyBorder="1" applyAlignment="1" applyProtection="1">
      <alignment horizontal="left"/>
      <protection locked="0"/>
    </xf>
    <xf numFmtId="0" fontId="80" fillId="28" borderId="0" xfId="0" applyFont="1" applyFill="1" applyAlignment="1" applyProtection="1">
      <alignment horizontal="centerContinuous"/>
      <protection locked="0"/>
    </xf>
    <xf numFmtId="0" fontId="24" fillId="28" borderId="0" xfId="0" applyFont="1" applyFill="1" applyAlignment="1" applyProtection="1">
      <alignment horizontal="centerContinuous"/>
      <protection locked="0"/>
    </xf>
    <xf numFmtId="0" fontId="81" fillId="23" borderId="0" xfId="0" applyFont="1" applyFill="1" applyAlignment="1">
      <alignment horizontal="center"/>
    </xf>
    <xf numFmtId="0" fontId="24" fillId="23" borderId="19" xfId="0" applyFont="1" applyFill="1" applyBorder="1" applyProtection="1">
      <protection locked="0"/>
    </xf>
    <xf numFmtId="169" fontId="24" fillId="23" borderId="13" xfId="0" applyNumberFormat="1" applyFont="1" applyFill="1" applyBorder="1" applyProtection="1">
      <protection locked="0"/>
    </xf>
    <xf numFmtId="0" fontId="81" fillId="23" borderId="0" xfId="0" applyFont="1" applyFill="1" applyAlignment="1" applyProtection="1">
      <alignment horizontal="center"/>
      <protection locked="0"/>
    </xf>
    <xf numFmtId="0" fontId="27" fillId="23" borderId="19" xfId="0" applyFont="1" applyFill="1" applyBorder="1" applyAlignment="1" applyProtection="1">
      <alignment horizontal="left"/>
      <protection locked="0"/>
    </xf>
    <xf numFmtId="170" fontId="24" fillId="23" borderId="13" xfId="0" applyNumberFormat="1" applyFont="1" applyFill="1" applyBorder="1" applyAlignment="1" applyProtection="1">
      <alignment horizontal="left"/>
      <protection locked="0"/>
    </xf>
    <xf numFmtId="0" fontId="24" fillId="23" borderId="119" xfId="0" applyFont="1" applyFill="1" applyBorder="1" applyProtection="1">
      <protection locked="0"/>
    </xf>
    <xf numFmtId="169" fontId="24" fillId="23" borderId="114" xfId="0" applyNumberFormat="1" applyFont="1" applyFill="1" applyBorder="1" applyProtection="1">
      <protection locked="0"/>
    </xf>
    <xf numFmtId="170" fontId="24" fillId="23" borderId="23" xfId="0" applyNumberFormat="1" applyFont="1" applyFill="1" applyBorder="1" applyAlignment="1" applyProtection="1">
      <alignment horizontal="left"/>
      <protection locked="0"/>
    </xf>
    <xf numFmtId="169" fontId="37" fillId="23" borderId="23" xfId="0" applyNumberFormat="1" applyFont="1" applyFill="1" applyBorder="1" applyAlignment="1" applyProtection="1">
      <alignment horizontal="left"/>
      <protection locked="0"/>
    </xf>
    <xf numFmtId="0" fontId="24" fillId="23" borderId="19" xfId="0" applyFont="1" applyFill="1" applyBorder="1" applyAlignment="1" applyProtection="1">
      <alignment horizontal="centerContinuous"/>
      <protection locked="0"/>
    </xf>
    <xf numFmtId="166" fontId="24" fillId="23" borderId="13" xfId="0" applyNumberFormat="1" applyFont="1" applyFill="1" applyBorder="1" applyAlignment="1" applyProtection="1">
      <alignment horizontal="centerContinuous"/>
      <protection locked="0"/>
    </xf>
    <xf numFmtId="169" fontId="24" fillId="23" borderId="19" xfId="0" applyNumberFormat="1" applyFont="1" applyFill="1" applyBorder="1" applyAlignment="1" applyProtection="1">
      <alignment horizontal="left"/>
      <protection locked="0"/>
    </xf>
    <xf numFmtId="166" fontId="24" fillId="23" borderId="13" xfId="0" applyNumberFormat="1" applyFont="1" applyFill="1" applyBorder="1" applyAlignment="1" applyProtection="1">
      <alignment horizontal="left"/>
      <protection locked="0"/>
    </xf>
    <xf numFmtId="166" fontId="24" fillId="23" borderId="0" xfId="0" applyNumberFormat="1" applyFont="1" applyFill="1" applyAlignment="1" applyProtection="1">
      <alignment horizontal="centerContinuous"/>
      <protection locked="0"/>
    </xf>
    <xf numFmtId="166" fontId="24" fillId="23" borderId="0" xfId="0" applyNumberFormat="1" applyFont="1" applyFill="1" applyAlignment="1" applyProtection="1">
      <alignment horizontal="left"/>
      <protection locked="0"/>
    </xf>
    <xf numFmtId="0" fontId="82" fillId="23" borderId="0" xfId="0" applyFont="1" applyFill="1" applyAlignment="1" applyProtection="1">
      <alignment horizontal="center"/>
      <protection locked="0"/>
    </xf>
    <xf numFmtId="169" fontId="83" fillId="23" borderId="0" xfId="0" applyNumberFormat="1" applyFont="1" applyFill="1" applyAlignment="1" applyProtection="1">
      <alignment horizontal="center"/>
      <protection locked="0"/>
    </xf>
    <xf numFmtId="166" fontId="83" fillId="23" borderId="0" xfId="0" applyNumberFormat="1" applyFont="1" applyFill="1" applyAlignment="1" applyProtection="1">
      <alignment horizontal="center"/>
      <protection locked="0"/>
    </xf>
    <xf numFmtId="0" fontId="84" fillId="23" borderId="0" xfId="0" applyFont="1" applyFill="1" applyAlignment="1" applyProtection="1">
      <alignment horizontal="centerContinuous"/>
      <protection locked="0"/>
    </xf>
    <xf numFmtId="166" fontId="0" fillId="23" borderId="0" xfId="0" applyNumberFormat="1" applyFill="1" applyAlignment="1" applyProtection="1">
      <alignment horizontal="centerContinuous"/>
      <protection locked="0"/>
    </xf>
    <xf numFmtId="0" fontId="85" fillId="23" borderId="0" xfId="0" applyFont="1" applyFill="1" applyProtection="1">
      <protection locked="0"/>
    </xf>
    <xf numFmtId="169" fontId="82" fillId="23" borderId="0" xfId="0" applyNumberFormat="1" applyFont="1" applyFill="1" applyAlignment="1" applyProtection="1">
      <alignment horizontal="right"/>
      <protection locked="0"/>
    </xf>
    <xf numFmtId="166" fontId="86" fillId="23" borderId="0" xfId="0" applyNumberFormat="1" applyFont="1" applyFill="1" applyAlignment="1" applyProtection="1">
      <alignment horizontal="left"/>
      <protection locked="0"/>
    </xf>
    <xf numFmtId="0" fontId="82" fillId="23" borderId="0" xfId="0" applyFont="1" applyFill="1" applyAlignment="1" applyProtection="1">
      <alignment horizontal="right"/>
      <protection locked="0"/>
    </xf>
    <xf numFmtId="169" fontId="83" fillId="23" borderId="0" xfId="0" applyNumberFormat="1" applyFont="1" applyFill="1" applyAlignment="1" applyProtection="1">
      <alignment horizontal="left"/>
      <protection locked="0"/>
    </xf>
    <xf numFmtId="0" fontId="0" fillId="23" borderId="0" xfId="0" applyFill="1" applyAlignment="1" applyProtection="1">
      <alignment horizontal="centerContinuous"/>
      <protection locked="0"/>
    </xf>
    <xf numFmtId="169" fontId="86" fillId="23" borderId="0" xfId="0" applyNumberFormat="1" applyFont="1" applyFill="1" applyAlignment="1" applyProtection="1">
      <alignment horizontal="left"/>
      <protection locked="0"/>
    </xf>
    <xf numFmtId="0" fontId="87" fillId="23" borderId="0" xfId="0" applyFont="1" applyFill="1" applyAlignment="1" applyProtection="1">
      <alignment horizontal="left"/>
      <protection locked="0"/>
    </xf>
    <xf numFmtId="0" fontId="0" fillId="23" borderId="0" xfId="0" applyFill="1" applyProtection="1">
      <protection locked="0"/>
    </xf>
    <xf numFmtId="166" fontId="0" fillId="23" borderId="0" xfId="0" applyNumberFormat="1" applyFill="1" applyProtection="1">
      <protection locked="0"/>
    </xf>
    <xf numFmtId="0" fontId="48" fillId="23" borderId="0" xfId="0" applyFont="1" applyFill="1" applyProtection="1">
      <protection locked="0"/>
    </xf>
    <xf numFmtId="166" fontId="0" fillId="23" borderId="0" xfId="0" applyNumberFormat="1" applyFill="1" applyAlignment="1" applyProtection="1">
      <alignment horizontal="left"/>
      <protection locked="0"/>
    </xf>
    <xf numFmtId="0" fontId="27" fillId="23" borderId="119" xfId="0" applyFont="1" applyFill="1" applyBorder="1" applyAlignment="1" applyProtection="1">
      <alignment horizontal="center"/>
      <protection locked="0"/>
    </xf>
    <xf numFmtId="169" fontId="24" fillId="23" borderId="114" xfId="0" applyNumberFormat="1" applyFont="1" applyFill="1" applyBorder="1" applyAlignment="1" applyProtection="1">
      <alignment horizontal="center"/>
      <protection locked="0"/>
    </xf>
    <xf numFmtId="169" fontId="24" fillId="23" borderId="119" xfId="0" applyNumberFormat="1" applyFont="1" applyFill="1" applyBorder="1" applyAlignment="1" applyProtection="1">
      <alignment horizontal="center"/>
      <protection locked="0"/>
    </xf>
    <xf numFmtId="166" fontId="24" fillId="23" borderId="114" xfId="0" applyNumberFormat="1" applyFont="1" applyFill="1" applyBorder="1" applyAlignment="1" applyProtection="1">
      <alignment horizontal="center"/>
      <protection locked="0"/>
    </xf>
    <xf numFmtId="0" fontId="80" fillId="23" borderId="22" xfId="0" applyFont="1" applyFill="1" applyBorder="1" applyAlignment="1" applyProtection="1">
      <alignment horizontal="centerContinuous"/>
      <protection locked="0"/>
    </xf>
    <xf numFmtId="166" fontId="24" fillId="23" borderId="23" xfId="0" applyNumberFormat="1" applyFont="1" applyFill="1" applyBorder="1" applyAlignment="1" applyProtection="1">
      <alignment horizontal="centerContinuous"/>
      <protection locked="0"/>
    </xf>
    <xf numFmtId="169" fontId="27" fillId="23" borderId="22" xfId="0" applyNumberFormat="1" applyFont="1" applyFill="1" applyBorder="1" applyAlignment="1" applyProtection="1">
      <alignment horizontal="right"/>
      <protection locked="0"/>
    </xf>
    <xf numFmtId="169" fontId="69" fillId="23" borderId="23" xfId="0" applyNumberFormat="1" applyFont="1" applyFill="1" applyBorder="1" applyAlignment="1" applyProtection="1">
      <alignment horizontal="left"/>
      <protection locked="0"/>
    </xf>
    <xf numFmtId="0" fontId="27" fillId="23" borderId="22" xfId="0" applyFont="1" applyFill="1" applyBorder="1" applyAlignment="1" applyProtection="1">
      <alignment horizontal="right"/>
      <protection locked="0"/>
    </xf>
    <xf numFmtId="169" fontId="24" fillId="23" borderId="23" xfId="0" applyNumberFormat="1" applyFont="1" applyFill="1" applyBorder="1" applyAlignment="1" applyProtection="1">
      <alignment horizontal="left"/>
      <protection locked="0"/>
    </xf>
    <xf numFmtId="0" fontId="27" fillId="23" borderId="22" xfId="0" applyFont="1" applyFill="1" applyBorder="1" applyProtection="1">
      <protection locked="0"/>
    </xf>
    <xf numFmtId="0" fontId="24" fillId="23" borderId="22" xfId="0" applyFont="1" applyFill="1" applyBorder="1" applyProtection="1">
      <protection locked="0"/>
    </xf>
    <xf numFmtId="169" fontId="24" fillId="23" borderId="23" xfId="0" applyNumberFormat="1" applyFont="1" applyFill="1" applyBorder="1" applyProtection="1">
      <protection locked="0"/>
    </xf>
    <xf numFmtId="0" fontId="27" fillId="23" borderId="119" xfId="0" applyFont="1" applyFill="1" applyBorder="1" applyProtection="1">
      <protection locked="0"/>
    </xf>
    <xf numFmtId="169" fontId="37" fillId="23" borderId="23" xfId="0" applyNumberFormat="1" applyFont="1" applyFill="1" applyBorder="1" applyAlignment="1" applyProtection="1">
      <alignment horizontal="centerContinuous"/>
      <protection locked="0"/>
    </xf>
    <xf numFmtId="169" fontId="74" fillId="23" borderId="23" xfId="0" applyNumberFormat="1" applyFont="1" applyFill="1" applyBorder="1" applyAlignment="1" applyProtection="1">
      <alignment horizontal="left"/>
      <protection locked="0"/>
    </xf>
    <xf numFmtId="169" fontId="24" fillId="23" borderId="19" xfId="0" applyNumberFormat="1" applyFont="1" applyFill="1" applyBorder="1" applyAlignment="1" applyProtection="1">
      <alignment horizontal="center"/>
      <protection locked="0"/>
    </xf>
    <xf numFmtId="0" fontId="24" fillId="23" borderId="23" xfId="0" applyFont="1" applyFill="1" applyBorder="1" applyProtection="1">
      <protection locked="0"/>
    </xf>
    <xf numFmtId="0" fontId="69" fillId="23" borderId="53" xfId="0" applyFont="1" applyFill="1" applyBorder="1" applyAlignment="1" applyProtection="1">
      <alignment horizontal="centerContinuous"/>
      <protection locked="0"/>
    </xf>
    <xf numFmtId="0" fontId="88" fillId="23" borderId="53" xfId="0" applyFont="1" applyFill="1" applyBorder="1" applyAlignment="1" applyProtection="1">
      <alignment horizontal="centerContinuous"/>
      <protection locked="0"/>
    </xf>
    <xf numFmtId="0" fontId="69" fillId="23" borderId="52" xfId="0" applyFont="1" applyFill="1" applyBorder="1" applyAlignment="1" applyProtection="1">
      <alignment horizontal="centerContinuous"/>
      <protection locked="0"/>
    </xf>
    <xf numFmtId="0" fontId="69" fillId="23" borderId="54" xfId="0" applyFont="1" applyFill="1" applyBorder="1" applyAlignment="1" applyProtection="1">
      <alignment horizontal="centerContinuous"/>
      <protection locked="0"/>
    </xf>
    <xf numFmtId="0" fontId="89" fillId="23" borderId="52" xfId="0" applyFont="1" applyFill="1" applyBorder="1" applyAlignment="1" applyProtection="1">
      <alignment horizontal="centerContinuous"/>
      <protection locked="0"/>
    </xf>
    <xf numFmtId="0" fontId="89" fillId="23" borderId="54" xfId="0" applyFont="1" applyFill="1" applyBorder="1" applyAlignment="1" applyProtection="1">
      <alignment horizontal="centerContinuous"/>
      <protection locked="0"/>
    </xf>
    <xf numFmtId="0" fontId="88" fillId="23" borderId="15" xfId="0" applyFont="1" applyFill="1" applyBorder="1" applyAlignment="1" applyProtection="1">
      <alignment horizontal="center"/>
      <protection locked="0"/>
    </xf>
    <xf numFmtId="0" fontId="88" fillId="23" borderId="16" xfId="0" applyFont="1" applyFill="1" applyBorder="1" applyAlignment="1" applyProtection="1">
      <alignment horizontal="center"/>
      <protection locked="0"/>
    </xf>
    <xf numFmtId="0" fontId="88" fillId="23" borderId="69" xfId="0" applyFont="1" applyFill="1" applyBorder="1" applyAlignment="1" applyProtection="1">
      <alignment horizontal="center"/>
      <protection locked="0"/>
    </xf>
    <xf numFmtId="0" fontId="90" fillId="23" borderId="0" xfId="0" applyFont="1" applyFill="1" applyAlignment="1" applyProtection="1">
      <alignment horizontal="center"/>
      <protection locked="0"/>
    </xf>
    <xf numFmtId="0" fontId="90" fillId="23" borderId="16" xfId="0" applyFont="1" applyFill="1" applyBorder="1" applyAlignment="1" applyProtection="1">
      <alignment horizontal="center"/>
      <protection locked="0"/>
    </xf>
    <xf numFmtId="0" fontId="90" fillId="23" borderId="28" xfId="0" applyFont="1" applyFill="1" applyBorder="1" applyAlignment="1" applyProtection="1">
      <alignment horizontal="center"/>
      <protection locked="0"/>
    </xf>
    <xf numFmtId="0" fontId="91" fillId="23" borderId="93" xfId="0" applyFont="1" applyFill="1" applyBorder="1" applyAlignment="1" applyProtection="1">
      <alignment horizontal="centerContinuous"/>
      <protection locked="0"/>
    </xf>
    <xf numFmtId="169" fontId="24" fillId="23" borderId="12" xfId="0" applyNumberFormat="1" applyFont="1" applyFill="1" applyBorder="1" applyAlignment="1" applyProtection="1">
      <alignment horizontal="center"/>
      <protection locked="0"/>
    </xf>
    <xf numFmtId="1" fontId="24" fillId="23" borderId="23" xfId="0" applyNumberFormat="1" applyFont="1" applyFill="1" applyBorder="1" applyAlignment="1" applyProtection="1">
      <alignment horizontal="center"/>
      <protection locked="0"/>
    </xf>
    <xf numFmtId="1" fontId="24" fillId="23" borderId="0" xfId="0" applyNumberFormat="1" applyFont="1" applyFill="1" applyAlignment="1" applyProtection="1">
      <alignment horizontal="center"/>
      <protection locked="0"/>
    </xf>
    <xf numFmtId="1" fontId="24" fillId="23" borderId="17" xfId="0" applyNumberFormat="1" applyFont="1" applyFill="1" applyBorder="1" applyAlignment="1" applyProtection="1">
      <alignment horizontal="center"/>
      <protection locked="0"/>
    </xf>
    <xf numFmtId="169" fontId="24" fillId="23" borderId="97" xfId="0" applyNumberFormat="1" applyFont="1" applyFill="1" applyBorder="1" applyAlignment="1" applyProtection="1">
      <alignment horizontal="centerContinuous"/>
      <protection locked="0"/>
    </xf>
    <xf numFmtId="0" fontId="24" fillId="30" borderId="97" xfId="0" applyFont="1" applyFill="1" applyBorder="1" applyAlignment="1" applyProtection="1">
      <alignment horizontal="center"/>
      <protection locked="0"/>
    </xf>
    <xf numFmtId="0" fontId="91" fillId="23" borderId="97" xfId="0" applyFont="1" applyFill="1" applyBorder="1" applyAlignment="1" applyProtection="1">
      <alignment horizontal="center"/>
      <protection locked="0"/>
    </xf>
    <xf numFmtId="169" fontId="24" fillId="23" borderId="98" xfId="0" applyNumberFormat="1" applyFont="1" applyFill="1" applyBorder="1" applyAlignment="1" applyProtection="1">
      <alignment horizontal="center"/>
      <protection locked="0"/>
    </xf>
    <xf numFmtId="169" fontId="24" fillId="23" borderId="15" xfId="0" applyNumberFormat="1" applyFont="1" applyFill="1" applyBorder="1" applyAlignment="1" applyProtection="1">
      <alignment horizontal="center"/>
      <protection locked="0"/>
    </xf>
    <xf numFmtId="169" fontId="24" fillId="23" borderId="16" xfId="0" applyNumberFormat="1" applyFont="1" applyFill="1" applyBorder="1" applyAlignment="1" applyProtection="1">
      <alignment horizontal="center"/>
      <protection locked="0"/>
    </xf>
    <xf numFmtId="166" fontId="24" fillId="23" borderId="16" xfId="0" applyNumberFormat="1" applyFont="1" applyFill="1" applyBorder="1" applyAlignment="1" applyProtection="1">
      <alignment horizontal="center"/>
      <protection locked="0"/>
    </xf>
    <xf numFmtId="1" fontId="24" fillId="23" borderId="69" xfId="0" applyNumberFormat="1" applyFont="1" applyFill="1" applyBorder="1" applyAlignment="1" applyProtection="1">
      <alignment horizontal="center"/>
      <protection locked="0"/>
    </xf>
    <xf numFmtId="1" fontId="24" fillId="23" borderId="16" xfId="0" applyNumberFormat="1" applyFont="1" applyFill="1" applyBorder="1" applyAlignment="1" applyProtection="1">
      <alignment horizontal="center"/>
      <protection locked="0"/>
    </xf>
    <xf numFmtId="1" fontId="24" fillId="23" borderId="28" xfId="0" applyNumberFormat="1" applyFont="1" applyFill="1" applyBorder="1" applyAlignment="1" applyProtection="1">
      <alignment horizontal="center"/>
      <protection locked="0"/>
    </xf>
    <xf numFmtId="0" fontId="92" fillId="23" borderId="53" xfId="0" applyFont="1" applyFill="1" applyBorder="1" applyAlignment="1" applyProtection="1">
      <alignment horizontal="centerContinuous"/>
      <protection locked="0"/>
    </xf>
    <xf numFmtId="0" fontId="93" fillId="23" borderId="52" xfId="0" applyFont="1" applyFill="1" applyBorder="1" applyAlignment="1" applyProtection="1">
      <alignment horizontal="centerContinuous"/>
      <protection locked="0"/>
    </xf>
    <xf numFmtId="0" fontId="93" fillId="23" borderId="54" xfId="0" applyFont="1" applyFill="1" applyBorder="1" applyAlignment="1" applyProtection="1">
      <alignment horizontal="centerContinuous"/>
      <protection locked="0"/>
    </xf>
    <xf numFmtId="166" fontId="24" fillId="23" borderId="0" xfId="0" applyNumberFormat="1" applyFont="1" applyFill="1" applyAlignment="1" applyProtection="1">
      <alignment horizontal="center"/>
      <protection locked="0"/>
    </xf>
    <xf numFmtId="166" fontId="90" fillId="23" borderId="0" xfId="0" applyNumberFormat="1" applyFont="1" applyFill="1" applyAlignment="1" applyProtection="1">
      <alignment horizontal="center"/>
      <protection locked="0"/>
    </xf>
    <xf numFmtId="1" fontId="90" fillId="23" borderId="17" xfId="0" applyNumberFormat="1" applyFont="1" applyFill="1" applyBorder="1" applyAlignment="1" applyProtection="1">
      <alignment horizontal="center"/>
      <protection locked="0"/>
    </xf>
    <xf numFmtId="0" fontId="92" fillId="23" borderId="57" xfId="0" applyFont="1" applyFill="1" applyBorder="1" applyAlignment="1" applyProtection="1">
      <alignment horizontal="center"/>
      <protection locked="0"/>
    </xf>
    <xf numFmtId="0" fontId="92" fillId="23" borderId="48" xfId="0" applyFont="1" applyFill="1" applyBorder="1" applyAlignment="1" applyProtection="1">
      <alignment horizontal="center"/>
      <protection locked="0"/>
    </xf>
    <xf numFmtId="0" fontId="92" fillId="23" borderId="49" xfId="0" applyFont="1" applyFill="1" applyBorder="1" applyAlignment="1" applyProtection="1">
      <alignment horizontal="center"/>
      <protection locked="0"/>
    </xf>
    <xf numFmtId="166" fontId="24" fillId="23" borderId="17" xfId="0" applyNumberFormat="1" applyFont="1" applyFill="1" applyBorder="1" applyAlignment="1" applyProtection="1">
      <alignment horizontal="center"/>
      <protection locked="0"/>
    </xf>
    <xf numFmtId="169" fontId="24" fillId="23" borderId="61" xfId="0" applyNumberFormat="1" applyFont="1" applyFill="1" applyBorder="1" applyAlignment="1" applyProtection="1">
      <alignment horizontal="center"/>
      <protection locked="0"/>
    </xf>
    <xf numFmtId="0" fontId="24" fillId="23" borderId="17" xfId="0" applyFont="1" applyFill="1" applyBorder="1" applyAlignment="1" applyProtection="1">
      <alignment horizontal="center"/>
      <protection locked="0"/>
    </xf>
    <xf numFmtId="169" fontId="24" fillId="23" borderId="64" xfId="0" applyNumberFormat="1" applyFont="1" applyFill="1" applyBorder="1" applyAlignment="1" applyProtection="1">
      <alignment horizontal="center"/>
      <protection locked="0"/>
    </xf>
    <xf numFmtId="169" fontId="24" fillId="23" borderId="110" xfId="0" applyNumberFormat="1" applyFont="1" applyFill="1" applyBorder="1" applyAlignment="1" applyProtection="1">
      <alignment horizontal="center"/>
      <protection locked="0"/>
    </xf>
    <xf numFmtId="0" fontId="24" fillId="23" borderId="108" xfId="0" applyFont="1" applyFill="1" applyBorder="1" applyAlignment="1" applyProtection="1">
      <alignment horizontal="center"/>
      <protection locked="0"/>
    </xf>
    <xf numFmtId="169" fontId="24" fillId="23" borderId="0" xfId="0" applyNumberFormat="1" applyFont="1" applyFill="1" applyProtection="1">
      <protection locked="0"/>
    </xf>
    <xf numFmtId="0" fontId="69" fillId="23" borderId="50" xfId="0" applyFont="1" applyFill="1" applyBorder="1" applyAlignment="1" applyProtection="1">
      <alignment horizontal="centerContinuous"/>
      <protection locked="0"/>
    </xf>
    <xf numFmtId="0" fontId="88" fillId="23" borderId="50" xfId="0" applyFont="1" applyFill="1" applyBorder="1" applyAlignment="1" applyProtection="1">
      <alignment horizontal="centerContinuous"/>
      <protection locked="0"/>
    </xf>
    <xf numFmtId="0" fontId="69" fillId="23" borderId="110" xfId="0" applyFont="1" applyFill="1" applyBorder="1" applyAlignment="1" applyProtection="1">
      <alignment horizontal="centerContinuous"/>
      <protection locked="0"/>
    </xf>
    <xf numFmtId="0" fontId="69" fillId="23" borderId="108" xfId="0" applyFont="1" applyFill="1" applyBorder="1" applyAlignment="1" applyProtection="1">
      <alignment horizontal="centerContinuous"/>
      <protection locked="0"/>
    </xf>
    <xf numFmtId="0" fontId="89" fillId="23" borderId="110" xfId="0" applyFont="1" applyFill="1" applyBorder="1" applyAlignment="1" applyProtection="1">
      <alignment horizontal="centerContinuous"/>
      <protection locked="0"/>
    </xf>
    <xf numFmtId="0" fontId="89" fillId="23" borderId="108" xfId="0" applyFont="1" applyFill="1" applyBorder="1" applyAlignment="1" applyProtection="1">
      <alignment horizontal="centerContinuous"/>
      <protection locked="0"/>
    </xf>
    <xf numFmtId="169" fontId="24" fillId="23" borderId="50" xfId="0" applyNumberFormat="1" applyFont="1" applyFill="1" applyBorder="1" applyAlignment="1" applyProtection="1">
      <alignment horizontal="center"/>
      <protection locked="0"/>
    </xf>
    <xf numFmtId="1" fontId="24" fillId="23" borderId="109" xfId="0" applyNumberFormat="1" applyFont="1" applyFill="1" applyBorder="1" applyAlignment="1" applyProtection="1">
      <alignment horizontal="center"/>
      <protection locked="0"/>
    </xf>
    <xf numFmtId="1" fontId="24" fillId="23" borderId="110" xfId="0" applyNumberFormat="1" applyFont="1" applyFill="1" applyBorder="1" applyAlignment="1" applyProtection="1">
      <alignment horizontal="center"/>
      <protection locked="0"/>
    </xf>
    <xf numFmtId="1" fontId="24" fillId="23" borderId="108" xfId="0" applyNumberFormat="1" applyFont="1" applyFill="1" applyBorder="1" applyAlignment="1" applyProtection="1">
      <alignment horizontal="center"/>
      <protection locked="0"/>
    </xf>
    <xf numFmtId="0" fontId="93" fillId="23" borderId="110" xfId="0" applyFont="1" applyFill="1" applyBorder="1" applyAlignment="1" applyProtection="1">
      <alignment horizontal="centerContinuous"/>
      <protection locked="0"/>
    </xf>
    <xf numFmtId="0" fontId="92" fillId="23" borderId="58" xfId="0" applyFont="1" applyFill="1" applyBorder="1" applyAlignment="1" applyProtection="1">
      <alignment horizontal="left"/>
      <protection locked="0"/>
    </xf>
    <xf numFmtId="169" fontId="24" fillId="23" borderId="110" xfId="0" applyNumberFormat="1" applyFont="1" applyFill="1" applyBorder="1" applyProtection="1">
      <protection locked="0"/>
    </xf>
    <xf numFmtId="0" fontId="0" fillId="27" borderId="0" xfId="0" applyFill="1"/>
    <xf numFmtId="0" fontId="0" fillId="27" borderId="0" xfId="0" applyFill="1" applyAlignment="1">
      <alignment vertical="center"/>
    </xf>
    <xf numFmtId="0" fontId="4" fillId="27" borderId="0" xfId="0" applyFont="1" applyFill="1"/>
    <xf numFmtId="169" fontId="75" fillId="27" borderId="0" xfId="0" applyNumberFormat="1" applyFont="1" applyFill="1" applyAlignment="1">
      <alignment horizontal="right"/>
    </xf>
    <xf numFmtId="0" fontId="76" fillId="27" borderId="0" xfId="0" applyFont="1" applyFill="1"/>
    <xf numFmtId="0" fontId="77" fillId="27" borderId="0" xfId="0" applyFont="1" applyFill="1" applyAlignment="1">
      <alignment horizontal="center"/>
    </xf>
    <xf numFmtId="0" fontId="72" fillId="27" borderId="0" xfId="0" applyFont="1" applyFill="1"/>
    <xf numFmtId="0" fontId="73" fillId="27" borderId="0" xfId="0" applyFont="1" applyFill="1" applyAlignment="1">
      <alignment horizontal="center"/>
    </xf>
    <xf numFmtId="0" fontId="78" fillId="27" borderId="0" xfId="0" applyFont="1" applyFill="1"/>
    <xf numFmtId="0" fontId="72" fillId="27" borderId="0" xfId="0" applyFont="1" applyFill="1" applyAlignment="1">
      <alignment horizontal="left"/>
    </xf>
    <xf numFmtId="0" fontId="4" fillId="23" borderId="0" xfId="0" applyFont="1" applyFill="1"/>
    <xf numFmtId="0" fontId="72" fillId="23" borderId="0" xfId="0" applyFont="1" applyFill="1" applyAlignment="1">
      <alignment horizontal="left"/>
    </xf>
    <xf numFmtId="0" fontId="79" fillId="23" borderId="0" xfId="0" applyFont="1" applyFill="1"/>
    <xf numFmtId="0" fontId="24" fillId="23" borderId="15" xfId="0" applyFont="1" applyFill="1" applyBorder="1" applyAlignment="1">
      <alignment horizontal="left"/>
    </xf>
    <xf numFmtId="0" fontId="24" fillId="23" borderId="28" xfId="0" applyFont="1" applyFill="1" applyBorder="1"/>
    <xf numFmtId="0" fontId="27" fillId="23" borderId="12" xfId="0" applyFont="1" applyFill="1" applyBorder="1" applyAlignment="1">
      <alignment horizontal="center"/>
    </xf>
    <xf numFmtId="2" fontId="27" fillId="23" borderId="17" xfId="0" applyNumberFormat="1" applyFont="1" applyFill="1" applyBorder="1" applyAlignment="1">
      <alignment horizontal="center"/>
    </xf>
    <xf numFmtId="0" fontId="24" fillId="23" borderId="108" xfId="0" applyFont="1" applyFill="1" applyBorder="1"/>
    <xf numFmtId="0" fontId="24" fillId="23" borderId="0" xfId="0" applyFont="1" applyFill="1" applyAlignment="1">
      <alignment horizontal="center"/>
    </xf>
    <xf numFmtId="169" fontId="24" fillId="23" borderId="0" xfId="0" applyNumberFormat="1" applyFont="1" applyFill="1" applyAlignment="1">
      <alignment horizontal="right"/>
    </xf>
    <xf numFmtId="169" fontId="24" fillId="23" borderId="0" xfId="0" applyNumberFormat="1" applyFont="1" applyFill="1" applyAlignment="1">
      <alignment horizontal="left"/>
    </xf>
    <xf numFmtId="0" fontId="80" fillId="23" borderId="136" xfId="0" applyFont="1" applyFill="1" applyBorder="1" applyAlignment="1">
      <alignment horizontal="center"/>
    </xf>
    <xf numFmtId="0" fontId="27" fillId="23" borderId="136" xfId="0" applyFont="1" applyFill="1" applyBorder="1" applyAlignment="1">
      <alignment horizontal="center"/>
    </xf>
    <xf numFmtId="0" fontId="27" fillId="23" borderId="137" xfId="0" applyFont="1" applyFill="1" applyBorder="1" applyAlignment="1">
      <alignment horizontal="center"/>
    </xf>
    <xf numFmtId="169" fontId="24" fillId="23" borderId="137" xfId="0" applyNumberFormat="1" applyFont="1" applyFill="1" applyBorder="1" applyAlignment="1">
      <alignment horizontal="center"/>
    </xf>
    <xf numFmtId="169" fontId="24" fillId="23" borderId="113" xfId="0" applyNumberFormat="1" applyFont="1" applyFill="1" applyBorder="1" applyAlignment="1">
      <alignment horizontal="center"/>
    </xf>
    <xf numFmtId="166" fontId="24" fillId="23" borderId="113" xfId="0" applyNumberFormat="1" applyFont="1" applyFill="1" applyBorder="1" applyAlignment="1">
      <alignment horizontal="center"/>
    </xf>
    <xf numFmtId="0" fontId="27" fillId="23" borderId="119" xfId="0" applyFont="1" applyFill="1" applyBorder="1" applyAlignment="1">
      <alignment horizontal="left"/>
    </xf>
    <xf numFmtId="169" fontId="24" fillId="23" borderId="119" xfId="0" applyNumberFormat="1" applyFont="1" applyFill="1" applyBorder="1" applyAlignment="1">
      <alignment horizontal="left"/>
    </xf>
    <xf numFmtId="166" fontId="24" fillId="23" borderId="114" xfId="0" applyNumberFormat="1" applyFont="1" applyFill="1" applyBorder="1" applyAlignment="1">
      <alignment horizontal="left"/>
    </xf>
    <xf numFmtId="0" fontId="80" fillId="23" borderId="22" xfId="0" applyFont="1" applyFill="1" applyBorder="1" applyAlignment="1">
      <alignment horizontal="left"/>
    </xf>
    <xf numFmtId="169" fontId="27" fillId="23" borderId="22" xfId="0" applyNumberFormat="1" applyFont="1" applyFill="1" applyBorder="1" applyAlignment="1">
      <alignment horizontal="left"/>
    </xf>
    <xf numFmtId="0" fontId="27" fillId="23" borderId="22" xfId="0" applyFont="1" applyFill="1" applyBorder="1" applyAlignment="1">
      <alignment horizontal="left"/>
    </xf>
    <xf numFmtId="0" fontId="80" fillId="28" borderId="0" xfId="0" applyFont="1" applyFill="1" applyAlignment="1">
      <alignment horizontal="centerContinuous"/>
    </xf>
    <xf numFmtId="0" fontId="24" fillId="28" borderId="0" xfId="0" applyFont="1" applyFill="1" applyAlignment="1">
      <alignment horizontal="centerContinuous"/>
    </xf>
    <xf numFmtId="0" fontId="27" fillId="23" borderId="19" xfId="0" applyFont="1" applyFill="1" applyBorder="1" applyAlignment="1">
      <alignment horizontal="left"/>
    </xf>
    <xf numFmtId="170" fontId="24" fillId="23" borderId="13" xfId="0" applyNumberFormat="1" applyFont="1" applyFill="1" applyBorder="1" applyAlignment="1">
      <alignment horizontal="left"/>
    </xf>
    <xf numFmtId="0" fontId="24" fillId="23" borderId="119" xfId="0" applyFont="1" applyFill="1" applyBorder="1"/>
    <xf numFmtId="169" fontId="24" fillId="23" borderId="114" xfId="0" applyNumberFormat="1" applyFont="1" applyFill="1" applyBorder="1"/>
    <xf numFmtId="170" fontId="24" fillId="23" borderId="23" xfId="0" applyNumberFormat="1" applyFont="1" applyFill="1" applyBorder="1" applyAlignment="1">
      <alignment horizontal="left"/>
    </xf>
    <xf numFmtId="169" fontId="37" fillId="23" borderId="23" xfId="0" applyNumberFormat="1" applyFont="1" applyFill="1" applyBorder="1" applyAlignment="1">
      <alignment horizontal="left"/>
    </xf>
    <xf numFmtId="169" fontId="24" fillId="23" borderId="19" xfId="0" applyNumberFormat="1" applyFont="1" applyFill="1" applyBorder="1" applyAlignment="1">
      <alignment horizontal="left"/>
    </xf>
    <xf numFmtId="166" fontId="24" fillId="23" borderId="0" xfId="0" applyNumberFormat="1" applyFont="1" applyFill="1" applyAlignment="1">
      <alignment horizontal="centerContinuous"/>
    </xf>
    <xf numFmtId="0" fontId="82" fillId="23" borderId="0" xfId="0" applyFont="1" applyFill="1" applyAlignment="1">
      <alignment horizontal="center"/>
    </xf>
    <xf numFmtId="166" fontId="83" fillId="23" borderId="0" xfId="0" applyNumberFormat="1" applyFont="1" applyFill="1" applyAlignment="1">
      <alignment horizontal="center"/>
    </xf>
    <xf numFmtId="0" fontId="84" fillId="23" borderId="0" xfId="0" applyFont="1" applyFill="1" applyAlignment="1">
      <alignment horizontal="centerContinuous"/>
    </xf>
    <xf numFmtId="166" fontId="0" fillId="23" borderId="0" xfId="0" applyNumberFormat="1" applyFill="1" applyAlignment="1">
      <alignment horizontal="centerContinuous"/>
    </xf>
    <xf numFmtId="169" fontId="82" fillId="23" borderId="0" xfId="0" applyNumberFormat="1" applyFont="1" applyFill="1" applyAlignment="1">
      <alignment horizontal="right"/>
    </xf>
    <xf numFmtId="166" fontId="86" fillId="23" borderId="0" xfId="0" applyNumberFormat="1" applyFont="1" applyFill="1" applyAlignment="1">
      <alignment horizontal="left"/>
    </xf>
    <xf numFmtId="0" fontId="82" fillId="23" borderId="0" xfId="0" applyFont="1" applyFill="1" applyAlignment="1">
      <alignment horizontal="right"/>
    </xf>
    <xf numFmtId="169" fontId="83" fillId="23" borderId="0" xfId="0" applyNumberFormat="1" applyFont="1" applyFill="1" applyAlignment="1">
      <alignment horizontal="left"/>
    </xf>
    <xf numFmtId="169" fontId="86" fillId="23" borderId="0" xfId="0" applyNumberFormat="1" applyFont="1" applyFill="1" applyAlignment="1">
      <alignment horizontal="left"/>
    </xf>
    <xf numFmtId="0" fontId="50" fillId="23" borderId="0" xfId="0" applyFont="1" applyFill="1"/>
    <xf numFmtId="0" fontId="69" fillId="23" borderId="50" xfId="0" applyFont="1" applyFill="1" applyBorder="1" applyAlignment="1">
      <alignment horizontal="centerContinuous"/>
    </xf>
    <xf numFmtId="0" fontId="88" fillId="23" borderId="50" xfId="0" applyFont="1" applyFill="1" applyBorder="1" applyAlignment="1">
      <alignment horizontal="centerContinuous"/>
    </xf>
    <xf numFmtId="0" fontId="69" fillId="23" borderId="110" xfId="0" applyFont="1" applyFill="1" applyBorder="1" applyAlignment="1">
      <alignment horizontal="centerContinuous"/>
    </xf>
    <xf numFmtId="0" fontId="69" fillId="23" borderId="108" xfId="0" applyFont="1" applyFill="1" applyBorder="1" applyAlignment="1">
      <alignment horizontal="centerContinuous"/>
    </xf>
    <xf numFmtId="0" fontId="89" fillId="23" borderId="110" xfId="0" applyFont="1" applyFill="1" applyBorder="1" applyAlignment="1">
      <alignment horizontal="centerContinuous"/>
    </xf>
    <xf numFmtId="0" fontId="89" fillId="23" borderId="108" xfId="0" applyFont="1" applyFill="1" applyBorder="1" applyAlignment="1">
      <alignment horizontal="centerContinuous"/>
    </xf>
    <xf numFmtId="0" fontId="24" fillId="0" borderId="0" xfId="0" applyFont="1"/>
    <xf numFmtId="0" fontId="36" fillId="23" borderId="54" xfId="38" applyFont="1" applyFill="1" applyBorder="1" applyAlignment="1">
      <alignment horizontal="left"/>
    </xf>
    <xf numFmtId="0" fontId="24" fillId="19" borderId="62" xfId="38" applyFont="1" applyFill="1" applyBorder="1" applyAlignment="1">
      <alignment vertical="center"/>
    </xf>
    <xf numFmtId="0" fontId="24" fillId="23" borderId="53" xfId="38" quotePrefix="1" applyFont="1" applyFill="1" applyBorder="1" applyAlignment="1">
      <alignment vertical="center"/>
    </xf>
    <xf numFmtId="0" fontId="24" fillId="23" borderId="52" xfId="38" quotePrefix="1" applyFont="1" applyFill="1" applyBorder="1" applyAlignment="1">
      <alignment vertical="center"/>
    </xf>
    <xf numFmtId="0" fontId="146" fillId="0" borderId="0" xfId="0" applyFont="1"/>
    <xf numFmtId="0" fontId="4" fillId="0" borderId="44" xfId="0" applyFont="1" applyBorder="1" applyAlignment="1" applyProtection="1">
      <alignment vertical="center" wrapText="1"/>
      <protection locked="0"/>
    </xf>
    <xf numFmtId="0" fontId="4" fillId="0" borderId="45" xfId="0" applyFont="1" applyBorder="1" applyAlignment="1" applyProtection="1">
      <alignment vertical="center" wrapText="1"/>
      <protection locked="0"/>
    </xf>
    <xf numFmtId="0" fontId="4" fillId="0" borderId="30" xfId="0" applyFont="1" applyBorder="1" applyAlignment="1">
      <alignment horizontal="left" vertical="center" wrapText="1"/>
    </xf>
    <xf numFmtId="0" fontId="4" fillId="0" borderId="137" xfId="0" applyFont="1" applyBorder="1" applyAlignment="1">
      <alignment horizontal="left" vertical="center" wrapText="1"/>
    </xf>
    <xf numFmtId="0" fontId="4" fillId="0" borderId="137" xfId="0" applyFont="1" applyBorder="1" applyAlignment="1" applyProtection="1">
      <alignment horizontal="right" vertical="center" wrapText="1"/>
      <protection locked="0"/>
    </xf>
    <xf numFmtId="0" fontId="4" fillId="0" borderId="137" xfId="0" applyFont="1" applyBorder="1" applyAlignment="1">
      <alignment vertical="center" wrapText="1"/>
    </xf>
    <xf numFmtId="0" fontId="4" fillId="0" borderId="38" xfId="0" applyFont="1" applyBorder="1" applyAlignment="1" applyProtection="1">
      <alignment horizontal="center" vertical="center" textRotation="90"/>
      <protection locked="0"/>
    </xf>
    <xf numFmtId="1" fontId="4" fillId="0" borderId="56" xfId="0" applyNumberFormat="1" applyFont="1" applyBorder="1" applyAlignment="1">
      <alignment horizontal="center" vertical="center"/>
    </xf>
    <xf numFmtId="1" fontId="4" fillId="0" borderId="59" xfId="0" applyNumberFormat="1" applyFont="1" applyBorder="1" applyAlignment="1">
      <alignment horizontal="center" vertical="center"/>
    </xf>
    <xf numFmtId="0" fontId="4" fillId="0" borderId="136" xfId="0" applyFont="1" applyBorder="1" applyAlignment="1" applyProtection="1">
      <alignment vertical="center" wrapText="1"/>
      <protection locked="0"/>
    </xf>
    <xf numFmtId="1" fontId="4" fillId="31" borderId="136" xfId="0" applyNumberFormat="1" applyFont="1" applyFill="1" applyBorder="1" applyAlignment="1" applyProtection="1">
      <alignment horizontal="center" vertical="center"/>
      <protection locked="0"/>
    </xf>
    <xf numFmtId="1" fontId="4" fillId="18" borderId="136" xfId="0" applyNumberFormat="1" applyFont="1" applyFill="1" applyBorder="1" applyAlignment="1" applyProtection="1">
      <alignment horizontal="center" vertical="center"/>
      <protection locked="0"/>
    </xf>
    <xf numFmtId="1" fontId="4" fillId="32" borderId="136" xfId="0" applyNumberFormat="1" applyFont="1" applyFill="1" applyBorder="1" applyAlignment="1" applyProtection="1">
      <alignment horizontal="center" vertical="center"/>
      <protection locked="0"/>
    </xf>
    <xf numFmtId="1" fontId="4" fillId="0" borderId="36" xfId="0" applyNumberFormat="1" applyFont="1" applyBorder="1" applyAlignment="1">
      <alignment horizontal="center" vertical="center"/>
    </xf>
    <xf numFmtId="1" fontId="4" fillId="0" borderId="41" xfId="0" applyNumberFormat="1" applyFont="1" applyBorder="1" applyAlignment="1">
      <alignment horizontal="center" vertical="center"/>
    </xf>
    <xf numFmtId="1" fontId="4" fillId="0" borderId="65" xfId="0" applyNumberFormat="1" applyFont="1" applyBorder="1" applyAlignment="1">
      <alignment horizontal="center" vertical="center"/>
    </xf>
    <xf numFmtId="1" fontId="4" fillId="0" borderId="72" xfId="0" applyNumberFormat="1" applyFont="1" applyBorder="1" applyAlignment="1">
      <alignment horizontal="center" vertical="center"/>
    </xf>
    <xf numFmtId="0" fontId="4" fillId="0" borderId="48" xfId="0" applyFont="1" applyBorder="1" applyAlignment="1" applyProtection="1">
      <alignment horizontal="left" vertical="center"/>
      <protection locked="0"/>
    </xf>
    <xf numFmtId="0" fontId="4" fillId="0" borderId="113" xfId="0" applyFont="1" applyBorder="1" applyAlignment="1" applyProtection="1">
      <alignment horizontal="left" vertical="center" wrapText="1"/>
      <protection locked="0"/>
    </xf>
    <xf numFmtId="0" fontId="39" fillId="0" borderId="0" xfId="0" applyFont="1" applyAlignment="1">
      <alignment horizontal="left" wrapText="1"/>
    </xf>
    <xf numFmtId="1" fontId="4" fillId="0" borderId="56" xfId="0" applyNumberFormat="1" applyFont="1" applyBorder="1" applyAlignment="1" applyProtection="1">
      <alignment horizontal="center" vertical="center"/>
      <protection locked="0"/>
    </xf>
    <xf numFmtId="1" fontId="4" fillId="0" borderId="136" xfId="0" applyNumberFormat="1" applyFont="1" applyBorder="1" applyAlignment="1" applyProtection="1">
      <alignment horizontal="center" vertical="center"/>
      <protection locked="0"/>
    </xf>
    <xf numFmtId="1" fontId="4" fillId="0" borderId="45" xfId="0" applyNumberFormat="1" applyFont="1" applyBorder="1" applyAlignment="1" applyProtection="1">
      <alignment horizontal="center" vertical="center"/>
      <protection locked="0"/>
    </xf>
    <xf numFmtId="0" fontId="3" fillId="0" borderId="0" xfId="0" applyFont="1" applyAlignment="1" applyProtection="1">
      <alignment horizontal="left" vertical="center"/>
      <protection locked="0" hidden="1"/>
    </xf>
    <xf numFmtId="0" fontId="3" fillId="0" borderId="0" xfId="0" applyFont="1" applyProtection="1">
      <protection locked="0" hidden="1"/>
    </xf>
    <xf numFmtId="0" fontId="21" fillId="0" borderId="0" xfId="38" applyFont="1" applyAlignment="1" applyProtection="1">
      <alignment horizontal="left" indent="1"/>
      <protection locked="0" hidden="1"/>
    </xf>
    <xf numFmtId="0" fontId="3" fillId="0" borderId="22" xfId="0" applyFont="1" applyBorder="1" applyProtection="1">
      <protection locked="0" hidden="1"/>
    </xf>
    <xf numFmtId="0" fontId="0" fillId="0" borderId="136" xfId="0" applyBorder="1" applyAlignment="1" applyProtection="1">
      <alignment horizontal="center" vertical="center"/>
      <protection locked="0" hidden="1"/>
    </xf>
    <xf numFmtId="0" fontId="0" fillId="0" borderId="113" xfId="0" applyBorder="1" applyAlignment="1" applyProtection="1">
      <alignment horizontal="center" vertical="center"/>
      <protection locked="0" hidden="1"/>
    </xf>
    <xf numFmtId="0" fontId="3" fillId="0" borderId="0" xfId="0" applyFont="1" applyAlignment="1" applyProtection="1">
      <alignment vertical="center"/>
      <protection locked="0" hidden="1"/>
    </xf>
    <xf numFmtId="0" fontId="38" fillId="0" borderId="1" xfId="38" applyFont="1" applyBorder="1" applyAlignment="1" applyProtection="1">
      <alignment horizontal="center"/>
      <protection locked="0"/>
    </xf>
    <xf numFmtId="0" fontId="38" fillId="0" borderId="115" xfId="38" applyFont="1" applyBorder="1" applyAlignment="1" applyProtection="1">
      <alignment horizontal="center"/>
      <protection locked="0"/>
    </xf>
    <xf numFmtId="0" fontId="38" fillId="0" borderId="36" xfId="38" applyFont="1" applyBorder="1" applyAlignment="1" applyProtection="1">
      <alignment horizontal="center"/>
      <protection locked="0"/>
    </xf>
    <xf numFmtId="0" fontId="38" fillId="0" borderId="65" xfId="38" applyFont="1" applyBorder="1" applyAlignment="1" applyProtection="1">
      <alignment horizontal="center"/>
      <protection locked="0"/>
    </xf>
    <xf numFmtId="0" fontId="24" fillId="24" borderId="13" xfId="38" applyFont="1" applyFill="1" applyBorder="1" applyAlignment="1">
      <alignment horizontal="center"/>
    </xf>
    <xf numFmtId="0" fontId="24" fillId="0" borderId="115" xfId="38" applyFont="1" applyBorder="1" applyAlignment="1" applyProtection="1">
      <alignment horizontal="center"/>
      <protection locked="0"/>
    </xf>
    <xf numFmtId="0" fontId="24" fillId="0" borderId="1" xfId="38" applyFont="1" applyBorder="1" applyAlignment="1" applyProtection="1">
      <alignment horizontal="center"/>
      <protection locked="0"/>
    </xf>
    <xf numFmtId="0" fontId="24" fillId="0" borderId="36" xfId="38" applyFont="1" applyBorder="1" applyAlignment="1" applyProtection="1">
      <alignment horizontal="center"/>
      <protection locked="0"/>
    </xf>
    <xf numFmtId="0" fontId="24" fillId="0" borderId="115" xfId="38" quotePrefix="1" applyFont="1" applyBorder="1" applyAlignment="1" applyProtection="1">
      <alignment horizontal="center"/>
      <protection locked="0"/>
    </xf>
    <xf numFmtId="0" fontId="24" fillId="0" borderId="55" xfId="38" applyFont="1" applyBorder="1" applyAlignment="1" applyProtection="1">
      <alignment horizontal="center"/>
      <protection locked="0"/>
    </xf>
    <xf numFmtId="0" fontId="148" fillId="0" borderId="0" xfId="38" applyFont="1" applyAlignment="1">
      <alignment horizontal="left" vertical="center" wrapText="1" indent="2"/>
    </xf>
    <xf numFmtId="0" fontId="133" fillId="0" borderId="0" xfId="38" applyFont="1" applyAlignment="1">
      <alignment horizontal="center" vertical="center" wrapText="1"/>
    </xf>
    <xf numFmtId="0" fontId="0" fillId="0" borderId="0" xfId="0" applyAlignment="1">
      <alignment horizontal="right" vertical="center"/>
    </xf>
    <xf numFmtId="0" fontId="0" fillId="20" borderId="0" xfId="0" applyFill="1" applyAlignment="1">
      <alignment horizontal="center"/>
    </xf>
    <xf numFmtId="0" fontId="0" fillId="33" borderId="0" xfId="0" applyFill="1" applyAlignment="1">
      <alignment horizontal="center" vertical="center"/>
    </xf>
    <xf numFmtId="0" fontId="0" fillId="0" borderId="23" xfId="0" applyBorder="1" applyAlignment="1">
      <alignment horizontal="center" vertical="center"/>
    </xf>
    <xf numFmtId="0" fontId="27" fillId="0" borderId="53" xfId="38" applyFont="1" applyBorder="1" applyAlignment="1">
      <alignment horizontal="center" vertical="center" wrapText="1"/>
    </xf>
    <xf numFmtId="0" fontId="24" fillId="0" borderId="52" xfId="38" applyFont="1" applyBorder="1" applyAlignment="1">
      <alignment horizontal="center" vertical="center" wrapText="1"/>
    </xf>
    <xf numFmtId="0" fontId="24" fillId="0" borderId="54" xfId="38" applyFont="1" applyBorder="1" applyAlignment="1">
      <alignment horizontal="center" vertical="center" wrapText="1"/>
    </xf>
    <xf numFmtId="0" fontId="24" fillId="19" borderId="15" xfId="38" applyFont="1" applyFill="1" applyBorder="1" applyAlignment="1">
      <alignment horizontal="left" vertical="center" wrapText="1"/>
    </xf>
    <xf numFmtId="0" fontId="24" fillId="19" borderId="16" xfId="38" applyFont="1" applyFill="1" applyBorder="1" applyAlignment="1">
      <alignment horizontal="left" vertical="center" wrapText="1"/>
    </xf>
    <xf numFmtId="0" fontId="24" fillId="19" borderId="28" xfId="38" applyFont="1" applyFill="1" applyBorder="1" applyAlignment="1">
      <alignment horizontal="left" vertical="center" wrapText="1"/>
    </xf>
    <xf numFmtId="0" fontId="24" fillId="0" borderId="57" xfId="38" applyFont="1" applyBorder="1" applyAlignment="1">
      <alignment horizontal="left" vertical="top" wrapText="1"/>
    </xf>
    <xf numFmtId="0" fontId="24" fillId="0" borderId="56" xfId="38" applyFont="1" applyBorder="1" applyAlignment="1">
      <alignment horizontal="left" vertical="top" wrapText="1"/>
    </xf>
    <xf numFmtId="0" fontId="24" fillId="0" borderId="59" xfId="38" applyFont="1" applyBorder="1" applyAlignment="1">
      <alignment horizontal="left" vertical="top" wrapText="1"/>
    </xf>
    <xf numFmtId="0" fontId="149" fillId="0" borderId="44" xfId="0" applyFont="1" applyBorder="1" applyAlignment="1">
      <alignment horizontal="left" wrapText="1"/>
    </xf>
    <xf numFmtId="0" fontId="149" fillId="0" borderId="45" xfId="0" applyFont="1" applyBorder="1" applyAlignment="1">
      <alignment horizontal="left" wrapText="1"/>
    </xf>
    <xf numFmtId="0" fontId="149" fillId="0" borderId="46" xfId="0" applyFont="1" applyBorder="1" applyAlignment="1">
      <alignment horizontal="left" wrapText="1"/>
    </xf>
    <xf numFmtId="0" fontId="149" fillId="0" borderId="42" xfId="0" applyFont="1" applyBorder="1" applyAlignment="1">
      <alignment horizontal="left" wrapText="1"/>
    </xf>
    <xf numFmtId="0" fontId="149" fillId="0" borderId="136" xfId="0" applyFont="1" applyBorder="1" applyAlignment="1">
      <alignment horizontal="left" wrapText="1"/>
    </xf>
    <xf numFmtId="0" fontId="149" fillId="0" borderId="43" xfId="0" applyFont="1" applyBorder="1" applyAlignment="1">
      <alignment horizontal="left" wrapText="1"/>
    </xf>
    <xf numFmtId="0" fontId="149" fillId="0" borderId="42" xfId="0" applyFont="1" applyBorder="1" applyAlignment="1">
      <alignment horizontal="left"/>
    </xf>
    <xf numFmtId="0" fontId="149" fillId="0" borderId="136" xfId="0" applyFont="1" applyBorder="1" applyAlignment="1">
      <alignment horizontal="left"/>
    </xf>
    <xf numFmtId="0" fontId="149" fillId="0" borderId="43" xfId="0" applyFont="1" applyBorder="1" applyAlignment="1">
      <alignment horizontal="left"/>
    </xf>
    <xf numFmtId="0" fontId="24" fillId="0" borderId="42" xfId="38" applyFont="1" applyBorder="1" applyAlignment="1">
      <alignment horizontal="left" vertical="center" wrapText="1"/>
    </xf>
    <xf numFmtId="0" fontId="27" fillId="0" borderId="136" xfId="38" applyFont="1" applyBorder="1" applyAlignment="1">
      <alignment horizontal="left" vertical="center"/>
    </xf>
    <xf numFmtId="0" fontId="27" fillId="0" borderId="43" xfId="38" applyFont="1" applyBorder="1" applyAlignment="1">
      <alignment horizontal="left" vertical="center"/>
    </xf>
    <xf numFmtId="0" fontId="148" fillId="0" borderId="44" xfId="38" applyFont="1" applyBorder="1" applyAlignment="1">
      <alignment horizontal="left" vertical="center" wrapText="1" indent="2"/>
    </xf>
    <xf numFmtId="0" fontId="148" fillId="0" borderId="45" xfId="38" applyFont="1" applyBorder="1" applyAlignment="1">
      <alignment horizontal="left" vertical="center" wrapText="1" indent="2"/>
    </xf>
    <xf numFmtId="0" fontId="133" fillId="0" borderId="45" xfId="38" applyFont="1" applyBorder="1" applyAlignment="1">
      <alignment horizontal="center" vertical="center" wrapText="1"/>
    </xf>
    <xf numFmtId="0" fontId="133" fillId="0" borderId="46" xfId="38" applyFont="1" applyBorder="1" applyAlignment="1">
      <alignment horizontal="center" vertical="center" wrapText="1"/>
    </xf>
    <xf numFmtId="0" fontId="28" fillId="0" borderId="116" xfId="38" applyFont="1" applyBorder="1" applyAlignment="1" applyProtection="1">
      <alignment horizontal="center" vertical="center" wrapText="1"/>
      <protection locked="0"/>
    </xf>
    <xf numFmtId="0" fontId="28" fillId="0" borderId="117" xfId="38" applyFont="1" applyBorder="1" applyAlignment="1" applyProtection="1">
      <alignment horizontal="center" vertical="center" wrapText="1"/>
      <protection locked="0"/>
    </xf>
    <xf numFmtId="0" fontId="28" fillId="0" borderId="138" xfId="38" applyFont="1" applyBorder="1" applyAlignment="1" applyProtection="1">
      <alignment horizontal="center" vertical="center" wrapText="1"/>
      <protection locked="0"/>
    </xf>
    <xf numFmtId="0" fontId="148" fillId="0" borderId="42" xfId="38" applyFont="1" applyBorder="1" applyAlignment="1">
      <alignment vertical="center" wrapText="1"/>
    </xf>
    <xf numFmtId="0" fontId="148" fillId="0" borderId="136" xfId="38" applyFont="1" applyBorder="1" applyAlignment="1">
      <alignment vertical="center" wrapText="1"/>
    </xf>
    <xf numFmtId="0" fontId="28" fillId="0" borderId="136" xfId="38" applyFont="1" applyBorder="1" applyAlignment="1" applyProtection="1">
      <alignment horizontal="center" vertical="center" wrapText="1"/>
      <protection locked="0"/>
    </xf>
    <xf numFmtId="0" fontId="28" fillId="0" borderId="43" xfId="38" applyFont="1" applyBorder="1" applyAlignment="1" applyProtection="1">
      <alignment horizontal="center" vertical="center" wrapText="1"/>
      <protection locked="0"/>
    </xf>
    <xf numFmtId="0" fontId="148" fillId="0" borderId="30" xfId="38" applyFont="1" applyBorder="1" applyAlignment="1">
      <alignment horizontal="left" vertical="center" wrapText="1"/>
    </xf>
    <xf numFmtId="0" fontId="148" fillId="0" borderId="137" xfId="38" applyFont="1" applyBorder="1" applyAlignment="1">
      <alignment horizontal="left" vertical="center" wrapText="1"/>
    </xf>
    <xf numFmtId="0" fontId="148" fillId="0" borderId="117" xfId="38" applyFont="1" applyBorder="1" applyAlignment="1">
      <alignment horizontal="left" vertical="center" wrapText="1"/>
    </xf>
    <xf numFmtId="0" fontId="3" fillId="18" borderId="50" xfId="0" applyFont="1" applyFill="1" applyBorder="1" applyAlignment="1">
      <alignment horizontal="left" vertical="center"/>
    </xf>
    <xf numFmtId="0" fontId="3" fillId="18" borderId="110" xfId="0" applyFont="1" applyFill="1" applyBorder="1" applyAlignment="1">
      <alignment horizontal="left" vertical="center"/>
    </xf>
    <xf numFmtId="14" fontId="3" fillId="0" borderId="34" xfId="0" applyNumberFormat="1" applyFont="1" applyBorder="1" applyAlignment="1" applyProtection="1">
      <alignment horizontal="left" vertical="center"/>
      <protection locked="0"/>
    </xf>
    <xf numFmtId="14" fontId="3" fillId="0" borderId="33" xfId="0" applyNumberFormat="1" applyFont="1" applyBorder="1" applyAlignment="1" applyProtection="1">
      <alignment horizontal="left" vertical="center"/>
      <protection locked="0"/>
    </xf>
    <xf numFmtId="14" fontId="3" fillId="0" borderId="32" xfId="0" applyNumberFormat="1" applyFont="1" applyBorder="1" applyAlignment="1" applyProtection="1">
      <alignment horizontal="left" vertical="center"/>
      <protection locked="0"/>
    </xf>
    <xf numFmtId="0" fontId="27" fillId="0" borderId="0" xfId="38" applyFont="1" applyAlignment="1">
      <alignment horizontal="center" vertical="center" wrapText="1"/>
    </xf>
    <xf numFmtId="0" fontId="24" fillId="0" borderId="15" xfId="38" applyFont="1" applyBorder="1" applyAlignment="1">
      <alignment horizontal="center" vertical="center" wrapText="1"/>
    </xf>
    <xf numFmtId="0" fontId="24" fillId="0" borderId="16" xfId="38" applyFont="1" applyBorder="1" applyAlignment="1">
      <alignment horizontal="center" vertical="center" wrapText="1"/>
    </xf>
    <xf numFmtId="0" fontId="27" fillId="19" borderId="16" xfId="38" applyFont="1" applyFill="1" applyBorder="1" applyAlignment="1">
      <alignment horizontal="center" vertical="center" wrapText="1"/>
    </xf>
    <xf numFmtId="0" fontId="27" fillId="19" borderId="28" xfId="38" applyFont="1" applyFill="1" applyBorder="1" applyAlignment="1">
      <alignment horizontal="center" vertical="center" wrapText="1"/>
    </xf>
    <xf numFmtId="0" fontId="24" fillId="19" borderId="12" xfId="38" applyFont="1" applyFill="1" applyBorder="1" applyAlignment="1">
      <alignment horizontal="center" vertical="center" wrapText="1"/>
    </xf>
    <xf numFmtId="0" fontId="24" fillId="19" borderId="0" xfId="38" applyFont="1" applyFill="1" applyAlignment="1">
      <alignment horizontal="center" vertical="center" wrapText="1"/>
    </xf>
    <xf numFmtId="0" fontId="27" fillId="19" borderId="136" xfId="38" applyFont="1" applyFill="1" applyBorder="1" applyAlignment="1">
      <alignment horizontal="center" vertical="center" wrapText="1"/>
    </xf>
    <xf numFmtId="0" fontId="27" fillId="19" borderId="43" xfId="38" applyFont="1" applyFill="1" applyBorder="1" applyAlignment="1">
      <alignment horizontal="center" vertical="center" wrapText="1"/>
    </xf>
    <xf numFmtId="0" fontId="26" fillId="0" borderId="0" xfId="0" applyFont="1" applyAlignment="1">
      <alignment horizontal="center" wrapText="1"/>
    </xf>
    <xf numFmtId="0" fontId="26" fillId="0" borderId="0" xfId="0" applyFont="1" applyAlignment="1">
      <alignment horizontal="center"/>
    </xf>
    <xf numFmtId="0" fontId="3" fillId="18" borderId="15" xfId="0" applyFont="1" applyFill="1" applyBorder="1" applyAlignment="1">
      <alignment horizontal="left" vertical="center"/>
    </xf>
    <xf numFmtId="0" fontId="3" fillId="18" borderId="16" xfId="0" applyFont="1" applyFill="1" applyBorder="1" applyAlignment="1">
      <alignment horizontal="left" vertical="center"/>
    </xf>
    <xf numFmtId="0" fontId="3" fillId="0" borderId="56" xfId="0" applyFont="1" applyBorder="1" applyAlignment="1" applyProtection="1">
      <alignment horizontal="left" vertical="center"/>
      <protection locked="0"/>
    </xf>
    <xf numFmtId="0" fontId="3" fillId="0" borderId="59" xfId="0" applyFont="1" applyBorder="1" applyAlignment="1" applyProtection="1">
      <alignment horizontal="left" vertical="center"/>
      <protection locked="0"/>
    </xf>
    <xf numFmtId="0" fontId="3" fillId="18" borderId="12" xfId="0" applyFont="1" applyFill="1" applyBorder="1" applyAlignment="1">
      <alignment horizontal="left" vertical="center"/>
    </xf>
    <xf numFmtId="0" fontId="3" fillId="18" borderId="0" xfId="0" applyFont="1" applyFill="1" applyAlignment="1">
      <alignment horizontal="left" vertical="center"/>
    </xf>
    <xf numFmtId="0" fontId="3" fillId="0" borderId="115" xfId="0" applyFont="1" applyBorder="1" applyAlignment="1" applyProtection="1">
      <alignment horizontal="left" vertical="center"/>
      <protection locked="0"/>
    </xf>
    <xf numFmtId="0" fontId="3" fillId="0" borderId="43" xfId="0" applyFont="1" applyBorder="1" applyAlignment="1" applyProtection="1">
      <alignment horizontal="left" vertical="center"/>
      <protection locked="0"/>
    </xf>
    <xf numFmtId="0" fontId="3" fillId="0" borderId="116" xfId="0" applyFont="1" applyBorder="1" applyAlignment="1" applyProtection="1">
      <alignment horizontal="left" vertical="center"/>
      <protection locked="0"/>
    </xf>
    <xf numFmtId="0" fontId="3" fillId="0" borderId="120"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3" fillId="0" borderId="36" xfId="0" applyFont="1" applyBorder="1" applyAlignment="1" applyProtection="1">
      <alignment horizontal="left" vertical="center"/>
      <protection locked="0"/>
    </xf>
    <xf numFmtId="0" fontId="3" fillId="0" borderId="41" xfId="0" applyFont="1" applyBorder="1" applyAlignment="1" applyProtection="1">
      <alignment horizontal="left" vertical="center"/>
      <protection locked="0"/>
    </xf>
    <xf numFmtId="14" fontId="3" fillId="0" borderId="115" xfId="0" applyNumberFormat="1" applyFont="1" applyBorder="1" applyAlignment="1" applyProtection="1">
      <alignment horizontal="left" vertical="center"/>
      <protection locked="0"/>
    </xf>
    <xf numFmtId="14" fontId="3" fillId="0" borderId="43" xfId="0" applyNumberFormat="1" applyFont="1" applyBorder="1" applyAlignment="1" applyProtection="1">
      <alignment horizontal="left" vertical="center"/>
      <protection locked="0"/>
    </xf>
    <xf numFmtId="0" fontId="3" fillId="0" borderId="45" xfId="0" applyFont="1" applyBorder="1" applyAlignment="1" applyProtection="1">
      <alignment horizontal="left" vertical="center"/>
      <protection locked="0"/>
    </xf>
    <xf numFmtId="0" fontId="3" fillId="0" borderId="46" xfId="0" applyFont="1" applyBorder="1" applyAlignment="1" applyProtection="1">
      <alignment horizontal="left" vertical="center"/>
      <protection locked="0"/>
    </xf>
    <xf numFmtId="0" fontId="122" fillId="0" borderId="115" xfId="38" applyFont="1" applyBorder="1" applyAlignment="1">
      <alignment horizontal="center" wrapText="1"/>
    </xf>
    <xf numFmtId="0" fontId="122" fillId="0" borderId="115" xfId="38" applyFont="1" applyBorder="1" applyAlignment="1">
      <alignment horizontal="center"/>
    </xf>
    <xf numFmtId="0" fontId="123" fillId="22" borderId="119" xfId="38" applyFont="1" applyFill="1" applyBorder="1" applyAlignment="1">
      <alignment horizontal="center" vertical="center" wrapText="1"/>
    </xf>
    <xf numFmtId="0" fontId="123" fillId="22" borderId="113" xfId="38" applyFont="1" applyFill="1" applyBorder="1" applyAlignment="1">
      <alignment horizontal="center" vertical="center"/>
    </xf>
    <xf numFmtId="0" fontId="123" fillId="22" borderId="114" xfId="38" applyFont="1" applyFill="1" applyBorder="1" applyAlignment="1">
      <alignment horizontal="center" vertical="center"/>
    </xf>
    <xf numFmtId="0" fontId="123" fillId="22" borderId="22" xfId="38" applyFont="1" applyFill="1" applyBorder="1" applyAlignment="1">
      <alignment horizontal="center" vertical="center"/>
    </xf>
    <xf numFmtId="0" fontId="123" fillId="22" borderId="0" xfId="38" applyFont="1" applyFill="1" applyAlignment="1">
      <alignment horizontal="center" vertical="center"/>
    </xf>
    <xf numFmtId="0" fontId="123" fillId="22" borderId="23" xfId="38" applyFont="1" applyFill="1" applyBorder="1" applyAlignment="1">
      <alignment horizontal="center" vertical="center"/>
    </xf>
    <xf numFmtId="0" fontId="123" fillId="22" borderId="19" xfId="38" applyFont="1" applyFill="1" applyBorder="1" applyAlignment="1">
      <alignment horizontal="center" vertical="center"/>
    </xf>
    <xf numFmtId="0" fontId="123" fillId="22" borderId="11" xfId="38" applyFont="1" applyFill="1" applyBorder="1" applyAlignment="1">
      <alignment horizontal="center" vertical="center"/>
    </xf>
    <xf numFmtId="0" fontId="123" fillId="22" borderId="13" xfId="38" applyFont="1" applyFill="1" applyBorder="1" applyAlignment="1">
      <alignment horizontal="center" vertical="center"/>
    </xf>
    <xf numFmtId="0" fontId="43" fillId="22" borderId="116" xfId="38" applyFont="1" applyFill="1" applyBorder="1" applyAlignment="1">
      <alignment horizontal="center"/>
    </xf>
    <xf numFmtId="0" fontId="43" fillId="22" borderId="120" xfId="38" applyFont="1" applyFill="1" applyBorder="1" applyAlignment="1">
      <alignment horizontal="center"/>
    </xf>
    <xf numFmtId="0" fontId="43" fillId="22" borderId="117" xfId="38" applyFont="1" applyFill="1" applyBorder="1" applyAlignment="1">
      <alignment horizontal="center"/>
    </xf>
    <xf numFmtId="0" fontId="43" fillId="22" borderId="119" xfId="38" applyFont="1" applyFill="1" applyBorder="1" applyAlignment="1">
      <alignment horizontal="center"/>
    </xf>
    <xf numFmtId="0" fontId="43" fillId="22" borderId="113" xfId="38" applyFont="1" applyFill="1" applyBorder="1" applyAlignment="1">
      <alignment horizontal="center"/>
    </xf>
    <xf numFmtId="0" fontId="43" fillId="22" borderId="114" xfId="38" applyFont="1" applyFill="1" applyBorder="1" applyAlignment="1">
      <alignment horizontal="center"/>
    </xf>
    <xf numFmtId="0" fontId="43" fillId="22" borderId="19" xfId="38" applyFont="1" applyFill="1" applyBorder="1" applyAlignment="1">
      <alignment horizontal="center"/>
    </xf>
    <xf numFmtId="0" fontId="43" fillId="22" borderId="11" xfId="38" applyFont="1" applyFill="1" applyBorder="1" applyAlignment="1">
      <alignment horizontal="center"/>
    </xf>
    <xf numFmtId="0" fontId="43" fillId="22" borderId="13" xfId="38" applyFont="1" applyFill="1" applyBorder="1" applyAlignment="1">
      <alignment horizontal="center"/>
    </xf>
    <xf numFmtId="0" fontId="4" fillId="22" borderId="116" xfId="38" applyFill="1" applyBorder="1" applyAlignment="1" applyProtection="1">
      <alignment horizontal="center" vertical="center"/>
      <protection locked="0"/>
    </xf>
    <xf numFmtId="0" fontId="4" fillId="22" borderId="120" xfId="38" applyFill="1" applyBorder="1" applyAlignment="1" applyProtection="1">
      <alignment horizontal="center" vertical="center"/>
      <protection locked="0"/>
    </xf>
    <xf numFmtId="0" fontId="125" fillId="22" borderId="119" xfId="38" applyFont="1" applyFill="1" applyBorder="1" applyAlignment="1">
      <alignment horizontal="center"/>
    </xf>
    <xf numFmtId="0" fontId="125" fillId="22" borderId="113" xfId="38" applyFont="1" applyFill="1" applyBorder="1" applyAlignment="1">
      <alignment horizontal="center"/>
    </xf>
    <xf numFmtId="0" fontId="125" fillId="22" borderId="114" xfId="38" applyFont="1" applyFill="1" applyBorder="1" applyAlignment="1">
      <alignment horizontal="center"/>
    </xf>
    <xf numFmtId="0" fontId="125" fillId="22" borderId="22" xfId="38" applyFont="1" applyFill="1" applyBorder="1" applyAlignment="1">
      <alignment horizontal="center"/>
    </xf>
    <xf numFmtId="0" fontId="125" fillId="22" borderId="0" xfId="38" applyFont="1" applyFill="1" applyAlignment="1">
      <alignment horizontal="center"/>
    </xf>
    <xf numFmtId="0" fontId="125" fillId="22" borderId="23" xfId="38" applyFont="1" applyFill="1" applyBorder="1" applyAlignment="1">
      <alignment horizontal="center"/>
    </xf>
    <xf numFmtId="0" fontId="125" fillId="22" borderId="19" xfId="38" applyFont="1" applyFill="1" applyBorder="1" applyAlignment="1">
      <alignment horizontal="center"/>
    </xf>
    <xf numFmtId="0" fontId="125" fillId="22" borderId="11" xfId="38" applyFont="1" applyFill="1" applyBorder="1" applyAlignment="1">
      <alignment horizontal="center"/>
    </xf>
    <xf numFmtId="0" fontId="125" fillId="22" borderId="13" xfId="38" applyFont="1" applyFill="1" applyBorder="1" applyAlignment="1">
      <alignment horizontal="center"/>
    </xf>
    <xf numFmtId="0" fontId="41" fillId="22" borderId="0" xfId="38" applyFont="1" applyFill="1" applyAlignment="1">
      <alignment horizontal="center"/>
    </xf>
    <xf numFmtId="0" fontId="126" fillId="22" borderId="0" xfId="38" applyFont="1" applyFill="1" applyAlignment="1">
      <alignment horizontal="center"/>
    </xf>
    <xf numFmtId="0" fontId="43" fillId="22" borderId="120" xfId="38" applyFont="1" applyFill="1" applyBorder="1" applyAlignment="1" applyProtection="1">
      <alignment horizontal="left"/>
      <protection locked="0"/>
    </xf>
    <xf numFmtId="0" fontId="43" fillId="22" borderId="116" xfId="38" applyFont="1" applyFill="1" applyBorder="1" applyAlignment="1" applyProtection="1">
      <alignment horizontal="left"/>
      <protection locked="0"/>
    </xf>
    <xf numFmtId="0" fontId="43" fillId="22" borderId="117" xfId="38" applyFont="1" applyFill="1" applyBorder="1" applyAlignment="1" applyProtection="1">
      <alignment horizontal="left"/>
      <protection locked="0"/>
    </xf>
    <xf numFmtId="0" fontId="135" fillId="0" borderId="0" xfId="38" applyFont="1" applyAlignment="1">
      <alignment horizontal="center" vertical="center" wrapText="1"/>
    </xf>
    <xf numFmtId="0" fontId="26" fillId="0" borderId="53" xfId="0" applyFont="1" applyBorder="1" applyAlignment="1">
      <alignment horizontal="center" vertical="center"/>
    </xf>
    <xf numFmtId="0" fontId="26" fillId="0" borderId="52" xfId="0" applyFont="1" applyBorder="1" applyAlignment="1">
      <alignment horizontal="center" vertical="center"/>
    </xf>
    <xf numFmtId="0" fontId="26" fillId="0" borderId="54" xfId="0" applyFont="1" applyBorder="1" applyAlignment="1">
      <alignment horizontal="center" vertical="center"/>
    </xf>
    <xf numFmtId="0" fontId="32" fillId="0" borderId="12" xfId="0" applyFont="1" applyBorder="1" applyAlignment="1" applyProtection="1">
      <alignment horizontal="left" vertical="top" wrapText="1"/>
      <protection locked="0"/>
    </xf>
    <xf numFmtId="0" fontId="32" fillId="0" borderId="0" xfId="0" applyFont="1" applyAlignment="1" applyProtection="1">
      <alignment horizontal="left" vertical="top" wrapText="1"/>
      <protection locked="0"/>
    </xf>
    <xf numFmtId="0" fontId="32" fillId="0" borderId="17" xfId="0" applyFont="1" applyBorder="1" applyAlignment="1" applyProtection="1">
      <alignment horizontal="left" vertical="top" wrapText="1"/>
      <protection locked="0"/>
    </xf>
    <xf numFmtId="0" fontId="3" fillId="19" borderId="15" xfId="0" applyFont="1" applyFill="1" applyBorder="1" applyAlignment="1">
      <alignment horizontal="left" vertical="center" wrapText="1"/>
    </xf>
    <xf numFmtId="0" fontId="3" fillId="19" borderId="16" xfId="0" applyFont="1" applyFill="1" applyBorder="1" applyAlignment="1">
      <alignment horizontal="left" vertical="center" wrapText="1"/>
    </xf>
    <xf numFmtId="0" fontId="3" fillId="19" borderId="28" xfId="0" applyFont="1" applyFill="1" applyBorder="1" applyAlignment="1">
      <alignment horizontal="left" vertical="center" wrapText="1"/>
    </xf>
    <xf numFmtId="0" fontId="32" fillId="0" borderId="15" xfId="0" applyFont="1" applyBorder="1" applyAlignment="1" applyProtection="1">
      <alignment horizontal="left" vertical="top" wrapText="1"/>
      <protection locked="0"/>
    </xf>
    <xf numFmtId="0" fontId="32" fillId="0" borderId="16" xfId="0" applyFont="1" applyBorder="1" applyAlignment="1" applyProtection="1">
      <alignment horizontal="left" vertical="top" wrapText="1"/>
      <protection locked="0"/>
    </xf>
    <xf numFmtId="0" fontId="32" fillId="0" borderId="28" xfId="0" applyFont="1" applyBorder="1" applyAlignment="1" applyProtection="1">
      <alignment horizontal="left" vertical="top" wrapText="1"/>
      <protection locked="0"/>
    </xf>
    <xf numFmtId="0" fontId="32" fillId="0" borderId="50" xfId="0" applyFont="1" applyBorder="1" applyAlignment="1" applyProtection="1">
      <alignment horizontal="left" vertical="top" wrapText="1"/>
      <protection locked="0"/>
    </xf>
    <xf numFmtId="0" fontId="32" fillId="0" borderId="110" xfId="0" applyFont="1" applyBorder="1" applyAlignment="1" applyProtection="1">
      <alignment horizontal="left" vertical="top" wrapText="1"/>
      <protection locked="0"/>
    </xf>
    <xf numFmtId="0" fontId="32" fillId="0" borderId="108" xfId="0" applyFont="1" applyBorder="1" applyAlignment="1" applyProtection="1">
      <alignment horizontal="left" vertical="top" wrapText="1"/>
      <protection locked="0"/>
    </xf>
    <xf numFmtId="0" fontId="43" fillId="0" borderId="0" xfId="0" applyFont="1" applyAlignment="1">
      <alignment horizontal="left"/>
    </xf>
    <xf numFmtId="0" fontId="132" fillId="0" borderId="0" xfId="0" applyFont="1" applyAlignment="1">
      <alignment horizontal="center"/>
    </xf>
    <xf numFmtId="0" fontId="43" fillId="0" borderId="0" xfId="0" quotePrefix="1" applyFont="1" applyAlignment="1">
      <alignment horizontal="center"/>
    </xf>
    <xf numFmtId="0" fontId="44" fillId="0" borderId="0" xfId="0" applyFont="1" applyAlignment="1">
      <alignment horizontal="left"/>
    </xf>
    <xf numFmtId="0" fontId="131" fillId="0" borderId="0" xfId="0" applyFont="1" applyAlignment="1">
      <alignment horizontal="left"/>
    </xf>
    <xf numFmtId="0" fontId="43" fillId="0" borderId="0" xfId="0" applyFont="1" applyAlignment="1">
      <alignment horizontal="center"/>
    </xf>
    <xf numFmtId="0" fontId="4" fillId="0" borderId="57" xfId="0" applyFont="1" applyBorder="1" applyAlignment="1">
      <alignment vertical="center"/>
    </xf>
    <xf numFmtId="0" fontId="4" fillId="0" borderId="69" xfId="0" applyFont="1" applyBorder="1" applyAlignment="1">
      <alignment vertical="center"/>
    </xf>
    <xf numFmtId="0" fontId="4" fillId="0" borderId="63" xfId="0" applyFont="1" applyBorder="1" applyAlignment="1">
      <alignment vertical="center"/>
    </xf>
    <xf numFmtId="0" fontId="4" fillId="0" borderId="47" xfId="0" applyFont="1" applyBorder="1" applyAlignment="1">
      <alignment vertical="center"/>
    </xf>
    <xf numFmtId="0" fontId="39" fillId="18" borderId="57" xfId="0" applyFont="1" applyFill="1" applyBorder="1" applyAlignment="1" applyProtection="1">
      <alignment horizontal="right" vertical="center"/>
      <protection locked="0"/>
    </xf>
    <xf numFmtId="0" fontId="39" fillId="18" borderId="58" xfId="0" applyFont="1" applyFill="1" applyBorder="1" applyAlignment="1" applyProtection="1">
      <alignment horizontal="right" vertical="center"/>
      <protection locked="0"/>
    </xf>
    <xf numFmtId="0" fontId="39" fillId="18" borderId="56" xfId="0" applyFont="1" applyFill="1" applyBorder="1" applyAlignment="1" applyProtection="1">
      <alignment horizontal="right" vertical="center"/>
      <protection locked="0"/>
    </xf>
    <xf numFmtId="0" fontId="39" fillId="18" borderId="59" xfId="0" applyFont="1" applyFill="1" applyBorder="1" applyAlignment="1" applyProtection="1">
      <alignment horizontal="right" vertical="center"/>
      <protection locked="0"/>
    </xf>
    <xf numFmtId="0" fontId="4" fillId="0" borderId="57" xfId="0" applyFont="1" applyBorder="1" applyAlignment="1" applyProtection="1">
      <alignment vertical="center"/>
      <protection locked="0"/>
    </xf>
    <xf numFmtId="0" fontId="4" fillId="0" borderId="56"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8" xfId="0" applyFont="1" applyBorder="1" applyAlignment="1" applyProtection="1">
      <alignment vertical="center"/>
      <protection locked="0"/>
    </xf>
    <xf numFmtId="0" fontId="4" fillId="0" borderId="59" xfId="0" applyFont="1" applyBorder="1" applyAlignment="1" applyProtection="1">
      <alignment vertical="center"/>
      <protection locked="0"/>
    </xf>
    <xf numFmtId="0" fontId="39" fillId="18" borderId="42" xfId="0" applyFont="1" applyFill="1" applyBorder="1" applyAlignment="1" applyProtection="1">
      <alignment horizontal="right" vertical="center"/>
      <protection locked="0"/>
    </xf>
    <xf numFmtId="0" fontId="39" fillId="18" borderId="117" xfId="0" applyFont="1" applyFill="1" applyBorder="1" applyAlignment="1" applyProtection="1">
      <alignment horizontal="right" vertical="center"/>
      <protection locked="0"/>
    </xf>
    <xf numFmtId="0" fontId="39" fillId="18" borderId="136" xfId="0" applyFont="1" applyFill="1" applyBorder="1" applyAlignment="1" applyProtection="1">
      <alignment horizontal="right" vertical="center"/>
      <protection locked="0"/>
    </xf>
    <xf numFmtId="0" fontId="39" fillId="18" borderId="43" xfId="0" applyFont="1" applyFill="1" applyBorder="1" applyAlignment="1" applyProtection="1">
      <alignment horizontal="right" vertical="center"/>
      <protection locked="0"/>
    </xf>
    <xf numFmtId="14" fontId="4" fillId="0" borderId="42" xfId="0" applyNumberFormat="1" applyFont="1" applyBorder="1" applyAlignment="1" applyProtection="1">
      <alignment vertical="center"/>
      <protection locked="0"/>
    </xf>
    <xf numFmtId="14" fontId="4" fillId="0" borderId="136" xfId="0" applyNumberFormat="1" applyFont="1" applyBorder="1" applyAlignment="1" applyProtection="1">
      <alignment vertical="center"/>
      <protection locked="0"/>
    </xf>
    <xf numFmtId="14" fontId="4" fillId="0" borderId="116" xfId="0" applyNumberFormat="1" applyFont="1" applyBorder="1" applyAlignment="1" applyProtection="1">
      <alignment vertical="center"/>
      <protection locked="0"/>
    </xf>
    <xf numFmtId="0" fontId="4" fillId="0" borderId="117" xfId="0" applyFont="1" applyBorder="1" applyAlignment="1" applyProtection="1">
      <alignment vertical="center"/>
      <protection locked="0"/>
    </xf>
    <xf numFmtId="0" fontId="4" fillId="0" borderId="136" xfId="0" applyFont="1" applyBorder="1" applyAlignment="1" applyProtection="1">
      <alignment vertical="center"/>
      <protection locked="0"/>
    </xf>
    <xf numFmtId="0" fontId="4" fillId="0" borderId="43" xfId="0" applyFont="1" applyBorder="1" applyAlignment="1" applyProtection="1">
      <alignment vertical="center"/>
      <protection locked="0"/>
    </xf>
    <xf numFmtId="0" fontId="39" fillId="19" borderId="53" xfId="0" applyFont="1" applyFill="1" applyBorder="1" applyAlignment="1" applyProtection="1">
      <alignment horizontal="center" vertical="center"/>
      <protection locked="0"/>
    </xf>
    <xf numFmtId="0" fontId="39" fillId="19" borderId="52" xfId="0" applyFont="1" applyFill="1" applyBorder="1" applyAlignment="1" applyProtection="1">
      <alignment horizontal="center" vertical="center"/>
      <protection locked="0"/>
    </xf>
    <xf numFmtId="0" fontId="41" fillId="26" borderId="53" xfId="0" applyFont="1" applyFill="1" applyBorder="1" applyAlignment="1" applyProtection="1">
      <alignment horizontal="center" vertical="center"/>
      <protection locked="0"/>
    </xf>
    <xf numFmtId="0" fontId="39" fillId="26" borderId="52" xfId="0" applyFont="1" applyFill="1" applyBorder="1" applyAlignment="1" applyProtection="1">
      <alignment horizontal="center" vertical="center"/>
      <protection locked="0"/>
    </xf>
    <xf numFmtId="0" fontId="39" fillId="26" borderId="54" xfId="0" applyFont="1" applyFill="1" applyBorder="1" applyAlignment="1" applyProtection="1">
      <alignment horizontal="center" vertical="center"/>
      <protection locked="0"/>
    </xf>
    <xf numFmtId="0" fontId="4" fillId="0" borderId="42" xfId="0" applyFont="1" applyBorder="1" applyAlignment="1">
      <alignment vertical="center" wrapText="1"/>
    </xf>
    <xf numFmtId="0" fontId="4" fillId="0" borderId="13" xfId="0" applyFont="1" applyBorder="1" applyAlignment="1">
      <alignment vertical="center" wrapText="1"/>
    </xf>
    <xf numFmtId="0" fontId="4" fillId="0" borderId="36" xfId="0" applyFont="1" applyBorder="1" applyAlignment="1">
      <alignment vertical="center" wrapText="1"/>
    </xf>
    <xf numFmtId="0" fontId="4" fillId="0" borderId="116" xfId="0" applyFont="1" applyBorder="1" applyAlignment="1">
      <alignment vertical="center" wrapText="1"/>
    </xf>
    <xf numFmtId="0" fontId="39" fillId="18" borderId="44" xfId="0" applyFont="1" applyFill="1" applyBorder="1" applyAlignment="1" applyProtection="1">
      <alignment horizontal="right" vertical="center"/>
      <protection locked="0"/>
    </xf>
    <xf numFmtId="0" fontId="39" fillId="18" borderId="21" xfId="0" applyFont="1" applyFill="1" applyBorder="1" applyAlignment="1" applyProtection="1">
      <alignment horizontal="right" vertical="center"/>
      <protection locked="0"/>
    </xf>
    <xf numFmtId="0" fontId="39" fillId="18" borderId="45" xfId="0" applyFont="1" applyFill="1" applyBorder="1" applyAlignment="1" applyProtection="1">
      <alignment horizontal="right" vertical="center"/>
      <protection locked="0"/>
    </xf>
    <xf numFmtId="0" fontId="39" fillId="18" borderId="46" xfId="0" applyFont="1" applyFill="1" applyBorder="1" applyAlignment="1" applyProtection="1">
      <alignment horizontal="right" vertical="center"/>
      <protection locked="0"/>
    </xf>
    <xf numFmtId="0" fontId="22" fillId="0" borderId="44" xfId="0" applyFont="1" applyBorder="1" applyAlignment="1" applyProtection="1">
      <alignment vertical="center"/>
      <protection locked="0"/>
    </xf>
    <xf numFmtId="0" fontId="22" fillId="0" borderId="45" xfId="0" applyFont="1" applyBorder="1" applyAlignment="1" applyProtection="1">
      <alignment vertical="center"/>
      <protection locked="0"/>
    </xf>
    <xf numFmtId="0" fontId="22" fillId="0" borderId="34" xfId="0" applyFont="1" applyBorder="1" applyAlignment="1" applyProtection="1">
      <alignment vertical="center"/>
      <protection locked="0"/>
    </xf>
    <xf numFmtId="14" fontId="4" fillId="0" borderId="117" xfId="0" applyNumberFormat="1" applyFont="1" applyBorder="1" applyAlignment="1" applyProtection="1">
      <alignment vertical="center"/>
      <protection locked="0"/>
    </xf>
    <xf numFmtId="14" fontId="4" fillId="0" borderId="43" xfId="0" applyNumberFormat="1" applyFont="1" applyBorder="1" applyAlignment="1" applyProtection="1">
      <alignment vertical="center"/>
      <protection locked="0"/>
    </xf>
    <xf numFmtId="0" fontId="4" fillId="0" borderId="44" xfId="0" applyFont="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4" fillId="0" borderId="45" xfId="0" applyFont="1" applyBorder="1" applyAlignment="1" applyProtection="1">
      <alignment vertical="center" wrapText="1"/>
      <protection locked="0"/>
    </xf>
    <xf numFmtId="0" fontId="4" fillId="0" borderId="65" xfId="0" applyFont="1" applyBorder="1" applyAlignment="1" applyProtection="1">
      <alignment vertical="center" wrapText="1"/>
      <protection locked="0"/>
    </xf>
    <xf numFmtId="0" fontId="4" fillId="0" borderId="55" xfId="0" applyFont="1" applyBorder="1" applyAlignment="1" applyProtection="1">
      <alignment vertical="center" wrapText="1"/>
      <protection locked="0"/>
    </xf>
    <xf numFmtId="14" fontId="22" fillId="0" borderId="21" xfId="0" applyNumberFormat="1" applyFont="1" applyBorder="1" applyAlignment="1" applyProtection="1">
      <alignment vertical="center"/>
      <protection locked="0"/>
    </xf>
    <xf numFmtId="14" fontId="22" fillId="0" borderId="45" xfId="0" applyNumberFormat="1" applyFont="1" applyBorder="1" applyAlignment="1" applyProtection="1">
      <alignment vertical="center"/>
      <protection locked="0"/>
    </xf>
    <xf numFmtId="14" fontId="22" fillId="0" borderId="46" xfId="0" applyNumberFormat="1" applyFont="1" applyBorder="1" applyAlignment="1" applyProtection="1">
      <alignment vertical="center"/>
      <protection locked="0"/>
    </xf>
    <xf numFmtId="0" fontId="35" fillId="22" borderId="1" xfId="0" applyFont="1" applyFill="1" applyBorder="1" applyAlignment="1">
      <alignment horizontal="center" vertical="center" wrapText="1"/>
    </xf>
    <xf numFmtId="0" fontId="43" fillId="22" borderId="1" xfId="0" applyFont="1" applyFill="1" applyBorder="1" applyAlignment="1">
      <alignment horizontal="center" vertical="center" wrapText="1"/>
    </xf>
    <xf numFmtId="0" fontId="0" fillId="22" borderId="1" xfId="0" applyFill="1" applyBorder="1" applyAlignment="1">
      <alignment horizontal="center" vertical="center" wrapText="1"/>
    </xf>
    <xf numFmtId="0" fontId="42" fillId="26" borderId="1" xfId="0" applyFont="1" applyFill="1" applyBorder="1" applyAlignment="1">
      <alignment horizontal="center" vertical="center" wrapText="1"/>
    </xf>
    <xf numFmtId="0" fontId="0" fillId="26" borderId="1" xfId="0" applyFill="1" applyBorder="1" applyAlignment="1">
      <alignment horizontal="center" vertical="center" wrapText="1"/>
    </xf>
    <xf numFmtId="0" fontId="42" fillId="25" borderId="1" xfId="0" applyFont="1" applyFill="1" applyBorder="1" applyAlignment="1">
      <alignment horizontal="center" vertical="center" wrapText="1"/>
    </xf>
    <xf numFmtId="0" fontId="0" fillId="25" borderId="1" xfId="0" applyFill="1" applyBorder="1" applyAlignment="1">
      <alignment horizontal="center" vertical="center" wrapText="1"/>
    </xf>
    <xf numFmtId="0" fontId="42" fillId="24" borderId="1" xfId="0" applyFont="1" applyFill="1" applyBorder="1" applyAlignment="1">
      <alignment horizontal="center" vertical="center" wrapText="1"/>
    </xf>
    <xf numFmtId="0" fontId="0" fillId="24" borderId="1" xfId="0" applyFill="1" applyBorder="1" applyAlignment="1">
      <alignment horizontal="center" vertical="center" wrapText="1"/>
    </xf>
    <xf numFmtId="14" fontId="4" fillId="22" borderId="92" xfId="0" applyNumberFormat="1" applyFont="1" applyFill="1" applyBorder="1" applyAlignment="1" applyProtection="1">
      <alignment vertical="center"/>
      <protection locked="0"/>
    </xf>
    <xf numFmtId="14" fontId="4" fillId="22" borderId="48" xfId="0" applyNumberFormat="1" applyFont="1" applyFill="1" applyBorder="1" applyAlignment="1" applyProtection="1">
      <alignment vertical="center"/>
      <protection locked="0"/>
    </xf>
    <xf numFmtId="14" fontId="4" fillId="22" borderId="49" xfId="0" applyNumberFormat="1" applyFont="1" applyFill="1" applyBorder="1" applyAlignment="1" applyProtection="1">
      <alignment vertical="center"/>
      <protection locked="0"/>
    </xf>
    <xf numFmtId="0" fontId="39" fillId="22" borderId="16" xfId="0" applyFont="1" applyFill="1" applyBorder="1" applyAlignment="1" applyProtection="1">
      <alignment horizontal="center"/>
      <protection locked="0"/>
    </xf>
    <xf numFmtId="0" fontId="39" fillId="22" borderId="0" xfId="0" applyFont="1" applyFill="1" applyAlignment="1" applyProtection="1">
      <alignment horizontal="center"/>
      <protection locked="0"/>
    </xf>
    <xf numFmtId="0" fontId="0" fillId="23" borderId="22" xfId="0" applyFill="1" applyBorder="1" applyAlignment="1" applyProtection="1">
      <alignment horizontal="center"/>
      <protection locked="0"/>
    </xf>
    <xf numFmtId="0" fontId="0" fillId="23" borderId="0" xfId="0" applyFill="1" applyAlignment="1" applyProtection="1">
      <alignment horizontal="center"/>
      <protection locked="0"/>
    </xf>
    <xf numFmtId="0" fontId="0" fillId="23" borderId="23" xfId="0" applyFill="1" applyBorder="1" applyAlignment="1" applyProtection="1">
      <alignment horizontal="center"/>
      <protection locked="0"/>
    </xf>
    <xf numFmtId="0" fontId="0" fillId="22" borderId="116" xfId="0" applyFill="1" applyBorder="1" applyAlignment="1" applyProtection="1">
      <alignment wrapText="1"/>
      <protection locked="0"/>
    </xf>
    <xf numFmtId="0" fontId="0" fillId="22" borderId="120" xfId="0" applyFill="1" applyBorder="1" applyAlignment="1" applyProtection="1">
      <alignment wrapText="1"/>
      <protection locked="0"/>
    </xf>
    <xf numFmtId="0" fontId="0" fillId="22" borderId="117" xfId="0" applyFill="1" applyBorder="1" applyAlignment="1" applyProtection="1">
      <alignment wrapText="1"/>
      <protection locked="0"/>
    </xf>
    <xf numFmtId="0" fontId="4" fillId="22" borderId="12" xfId="0" applyFont="1" applyFill="1" applyBorder="1" applyAlignment="1" applyProtection="1">
      <alignment horizontal="center"/>
      <protection locked="0"/>
    </xf>
    <xf numFmtId="0" fontId="4" fillId="22" borderId="23" xfId="0" applyFont="1" applyFill="1" applyBorder="1" applyAlignment="1" applyProtection="1">
      <alignment horizontal="center"/>
      <protection locked="0"/>
    </xf>
    <xf numFmtId="0" fontId="0" fillId="22" borderId="0" xfId="0" applyFill="1" applyAlignment="1" applyProtection="1">
      <alignment horizontal="center"/>
      <protection locked="0"/>
    </xf>
    <xf numFmtId="0" fontId="4" fillId="22" borderId="57" xfId="0" applyFont="1" applyFill="1" applyBorder="1" applyAlignment="1">
      <alignment vertical="center"/>
    </xf>
    <xf numFmtId="0" fontId="4" fillId="22" borderId="56" xfId="0" applyFont="1" applyFill="1" applyBorder="1" applyAlignment="1">
      <alignment vertical="center"/>
    </xf>
    <xf numFmtId="0" fontId="4" fillId="22" borderId="59" xfId="0" applyFont="1" applyFill="1" applyBorder="1" applyAlignment="1">
      <alignment vertical="center"/>
    </xf>
    <xf numFmtId="0" fontId="4" fillId="22" borderId="42" xfId="0" applyFont="1" applyFill="1" applyBorder="1" applyAlignment="1">
      <alignment vertical="center"/>
    </xf>
    <xf numFmtId="0" fontId="4" fillId="22" borderId="1" xfId="0" applyFont="1" applyFill="1" applyBorder="1" applyAlignment="1">
      <alignment vertical="center"/>
    </xf>
    <xf numFmtId="0" fontId="4" fillId="22" borderId="115" xfId="0" applyFont="1" applyFill="1" applyBorder="1" applyAlignment="1">
      <alignment vertical="center"/>
    </xf>
    <xf numFmtId="0" fontId="4" fillId="22" borderId="43" xfId="0" applyFont="1" applyFill="1" applyBorder="1" applyAlignment="1">
      <alignment vertical="center"/>
    </xf>
    <xf numFmtId="0" fontId="4" fillId="22" borderId="44" xfId="0" applyFont="1" applyFill="1" applyBorder="1" applyAlignment="1">
      <alignment vertical="center"/>
    </xf>
    <xf numFmtId="0" fontId="4" fillId="22" borderId="45" xfId="0" applyFont="1" applyFill="1" applyBorder="1" applyAlignment="1">
      <alignment vertical="center"/>
    </xf>
    <xf numFmtId="0" fontId="4" fillId="22" borderId="46" xfId="0" applyFont="1" applyFill="1" applyBorder="1" applyAlignment="1">
      <alignment vertical="center"/>
    </xf>
    <xf numFmtId="0" fontId="0" fillId="18" borderId="18" xfId="0" applyFill="1" applyBorder="1" applyAlignment="1" applyProtection="1">
      <alignment horizontal="left"/>
      <protection locked="0"/>
    </xf>
    <xf numFmtId="0" fontId="0" fillId="18" borderId="33" xfId="0" applyFill="1" applyBorder="1" applyAlignment="1" applyProtection="1">
      <alignment horizontal="left"/>
      <protection locked="0"/>
    </xf>
    <xf numFmtId="0" fontId="0" fillId="18" borderId="32" xfId="0" applyFill="1" applyBorder="1" applyAlignment="1" applyProtection="1">
      <alignment horizontal="left"/>
      <protection locked="0"/>
    </xf>
    <xf numFmtId="0" fontId="0" fillId="18" borderId="30" xfId="0" applyFill="1" applyBorder="1" applyAlignment="1" applyProtection="1">
      <alignment horizontal="left"/>
      <protection locked="0"/>
    </xf>
    <xf numFmtId="0" fontId="0" fillId="18" borderId="29" xfId="0" applyFill="1" applyBorder="1" applyAlignment="1" applyProtection="1">
      <alignment horizontal="left"/>
      <protection locked="0"/>
    </xf>
    <xf numFmtId="0" fontId="0" fillId="18" borderId="31" xfId="0" applyFill="1" applyBorder="1" applyAlignment="1" applyProtection="1">
      <alignment horizontal="left"/>
      <protection locked="0"/>
    </xf>
    <xf numFmtId="0" fontId="0" fillId="18" borderId="92" xfId="0" applyFill="1" applyBorder="1" applyAlignment="1" applyProtection="1">
      <alignment horizontal="left"/>
      <protection locked="0"/>
    </xf>
    <xf numFmtId="0" fontId="0" fillId="18" borderId="48" xfId="0" applyFill="1" applyBorder="1" applyAlignment="1" applyProtection="1">
      <alignment horizontal="left"/>
      <protection locked="0"/>
    </xf>
    <xf numFmtId="0" fontId="0" fillId="18" borderId="49" xfId="0" applyFill="1" applyBorder="1" applyAlignment="1" applyProtection="1">
      <alignment horizontal="left"/>
      <protection locked="0"/>
    </xf>
    <xf numFmtId="0" fontId="4" fillId="22" borderId="30" xfId="0" applyFont="1" applyFill="1" applyBorder="1" applyAlignment="1">
      <alignment vertical="center"/>
    </xf>
    <xf numFmtId="0" fontId="4" fillId="22" borderId="29" xfId="0" applyFont="1" applyFill="1" applyBorder="1" applyAlignment="1">
      <alignment vertical="center"/>
    </xf>
    <xf numFmtId="0" fontId="4" fillId="22" borderId="31" xfId="0" applyFont="1" applyFill="1" applyBorder="1" applyAlignment="1">
      <alignment vertical="center"/>
    </xf>
    <xf numFmtId="0" fontId="4" fillId="0" borderId="57" xfId="0" applyFont="1" applyBorder="1" applyAlignment="1" applyProtection="1">
      <alignment horizontal="left" vertical="center"/>
      <protection locked="0"/>
    </xf>
    <xf numFmtId="0" fontId="4" fillId="0" borderId="56" xfId="0" applyFont="1" applyBorder="1" applyAlignment="1" applyProtection="1">
      <alignment horizontal="left" vertical="center"/>
      <protection locked="0"/>
    </xf>
    <xf numFmtId="0" fontId="4" fillId="0" borderId="59" xfId="0" applyFont="1" applyBorder="1" applyAlignment="1" applyProtection="1">
      <alignment horizontal="left" vertical="center"/>
      <protection locked="0"/>
    </xf>
    <xf numFmtId="0" fontId="39" fillId="18" borderId="57" xfId="0" applyFont="1" applyFill="1" applyBorder="1" applyAlignment="1">
      <alignment horizontal="right" vertical="center"/>
    </xf>
    <xf numFmtId="0" fontId="39" fillId="18" borderId="58" xfId="0" applyFont="1" applyFill="1" applyBorder="1" applyAlignment="1">
      <alignment horizontal="right" vertical="center"/>
    </xf>
    <xf numFmtId="0" fontId="39" fillId="18" borderId="56" xfId="0" applyFont="1" applyFill="1" applyBorder="1" applyAlignment="1">
      <alignment horizontal="right" vertical="center"/>
    </xf>
    <xf numFmtId="0" fontId="39" fillId="18" borderId="59" xfId="0" applyFont="1" applyFill="1" applyBorder="1" applyAlignment="1">
      <alignment horizontal="right" vertical="center"/>
    </xf>
    <xf numFmtId="0" fontId="4" fillId="0" borderId="47" xfId="0" applyFont="1" applyBorder="1" applyAlignment="1" applyProtection="1">
      <alignment horizontal="left" vertical="center"/>
      <protection locked="0"/>
    </xf>
    <xf numFmtId="0" fontId="4" fillId="0" borderId="58" xfId="0" applyFont="1" applyBorder="1" applyAlignment="1" applyProtection="1">
      <alignment horizontal="left" vertical="center"/>
      <protection locked="0"/>
    </xf>
    <xf numFmtId="0" fontId="39" fillId="18" borderId="42" xfId="0" applyFont="1" applyFill="1" applyBorder="1" applyAlignment="1">
      <alignment horizontal="right" vertical="center"/>
    </xf>
    <xf numFmtId="0" fontId="39" fillId="18" borderId="117" xfId="0" applyFont="1" applyFill="1" applyBorder="1" applyAlignment="1">
      <alignment horizontal="right" vertical="center"/>
    </xf>
    <xf numFmtId="0" fontId="39" fillId="18" borderId="136" xfId="0" applyFont="1" applyFill="1" applyBorder="1" applyAlignment="1">
      <alignment horizontal="right" vertical="center"/>
    </xf>
    <xf numFmtId="0" fontId="39" fillId="18" borderId="43" xfId="0" applyFont="1" applyFill="1" applyBorder="1" applyAlignment="1">
      <alignment horizontal="right" vertical="center"/>
    </xf>
    <xf numFmtId="14" fontId="4" fillId="0" borderId="42" xfId="0" applyNumberFormat="1" applyFont="1" applyBorder="1" applyAlignment="1" applyProtection="1">
      <alignment horizontal="left" vertical="center"/>
      <protection locked="0"/>
    </xf>
    <xf numFmtId="14" fontId="4" fillId="0" borderId="136" xfId="0" applyNumberFormat="1" applyFont="1" applyBorder="1" applyAlignment="1" applyProtection="1">
      <alignment horizontal="left" vertical="center"/>
      <protection locked="0"/>
    </xf>
    <xf numFmtId="14" fontId="4" fillId="0" borderId="116" xfId="0" applyNumberFormat="1" applyFont="1" applyBorder="1" applyAlignment="1" applyProtection="1">
      <alignment horizontal="left" vertical="center"/>
      <protection locked="0"/>
    </xf>
    <xf numFmtId="0" fontId="4" fillId="0" borderId="117" xfId="0" applyFont="1" applyBorder="1" applyAlignment="1" applyProtection="1">
      <alignment horizontal="left" vertical="center"/>
      <protection locked="0"/>
    </xf>
    <xf numFmtId="0" fontId="4" fillId="0" borderId="136" xfId="0" applyFont="1" applyBorder="1" applyAlignment="1" applyProtection="1">
      <alignment horizontal="left" vertical="center"/>
      <protection locked="0"/>
    </xf>
    <xf numFmtId="0" fontId="4" fillId="0" borderId="43" xfId="0" applyFont="1" applyBorder="1" applyAlignment="1" applyProtection="1">
      <alignment horizontal="left" vertical="center"/>
      <protection locked="0"/>
    </xf>
    <xf numFmtId="0" fontId="4" fillId="0" borderId="42" xfId="0" applyFont="1" applyBorder="1" applyAlignment="1" applyProtection="1">
      <alignment horizontal="left" vertical="center" wrapText="1"/>
      <protection locked="0"/>
    </xf>
    <xf numFmtId="0" fontId="4" fillId="0" borderId="115"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39" fillId="18" borderId="44" xfId="0" applyFont="1" applyFill="1" applyBorder="1" applyAlignment="1">
      <alignment horizontal="right" vertical="center"/>
    </xf>
    <xf numFmtId="0" fontId="39" fillId="18" borderId="21" xfId="0" applyFont="1" applyFill="1" applyBorder="1" applyAlignment="1">
      <alignment horizontal="right" vertical="center"/>
    </xf>
    <xf numFmtId="0" fontId="39" fillId="18" borderId="45" xfId="0" applyFont="1" applyFill="1" applyBorder="1" applyAlignment="1">
      <alignment horizontal="right" vertical="center"/>
    </xf>
    <xf numFmtId="0" fontId="39" fillId="18" borderId="46" xfId="0" applyFont="1" applyFill="1" applyBorder="1" applyAlignment="1">
      <alignment horizontal="right" vertical="center"/>
    </xf>
    <xf numFmtId="0" fontId="94" fillId="0" borderId="44" xfId="0" applyFont="1" applyBorder="1" applyAlignment="1" applyProtection="1">
      <alignment horizontal="left" vertical="center"/>
      <protection locked="0"/>
    </xf>
    <xf numFmtId="0" fontId="94" fillId="0" borderId="45" xfId="0" applyFont="1" applyBorder="1" applyAlignment="1" applyProtection="1">
      <alignment horizontal="left" vertical="center"/>
      <protection locked="0"/>
    </xf>
    <xf numFmtId="0" fontId="94" fillId="0" borderId="34" xfId="0" applyFont="1" applyBorder="1" applyAlignment="1" applyProtection="1">
      <alignment horizontal="left" vertical="center"/>
      <protection locked="0"/>
    </xf>
    <xf numFmtId="14" fontId="4" fillId="0" borderId="117" xfId="0" applyNumberFormat="1" applyFont="1" applyBorder="1" applyAlignment="1" applyProtection="1">
      <alignment horizontal="left" vertical="center"/>
      <protection locked="0"/>
    </xf>
    <xf numFmtId="14" fontId="4" fillId="0" borderId="43" xfId="0" applyNumberFormat="1" applyFont="1" applyBorder="1" applyAlignment="1" applyProtection="1">
      <alignment horizontal="left" vertical="center"/>
      <protection locked="0"/>
    </xf>
    <xf numFmtId="0" fontId="4" fillId="0" borderId="44" xfId="0" applyFont="1" applyBorder="1" applyAlignment="1" applyProtection="1">
      <alignment horizontal="left" vertical="center" wrapText="1"/>
      <protection locked="0"/>
    </xf>
    <xf numFmtId="0" fontId="4" fillId="0" borderId="45"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55" xfId="0" applyFont="1" applyBorder="1" applyAlignment="1" applyProtection="1">
      <alignment horizontal="left" vertical="center" wrapText="1"/>
      <protection locked="0"/>
    </xf>
    <xf numFmtId="14" fontId="94" fillId="0" borderId="21" xfId="0" applyNumberFormat="1" applyFont="1" applyBorder="1" applyAlignment="1" applyProtection="1">
      <alignment horizontal="left" vertical="center"/>
      <protection locked="0"/>
    </xf>
    <xf numFmtId="14" fontId="94" fillId="0" borderId="45" xfId="0" applyNumberFormat="1" applyFont="1" applyBorder="1" applyAlignment="1" applyProtection="1">
      <alignment horizontal="left" vertical="center"/>
      <protection locked="0"/>
    </xf>
    <xf numFmtId="14" fontId="94" fillId="0" borderId="46" xfId="0" applyNumberFormat="1" applyFont="1" applyBorder="1" applyAlignment="1" applyProtection="1">
      <alignment horizontal="left" vertical="center"/>
      <protection locked="0"/>
    </xf>
    <xf numFmtId="0" fontId="4" fillId="0" borderId="0" xfId="0" applyFont="1" applyAlignment="1">
      <alignment horizontal="center" wrapText="1"/>
    </xf>
    <xf numFmtId="0" fontId="39" fillId="19" borderId="53" xfId="0" applyFont="1" applyFill="1" applyBorder="1" applyAlignment="1">
      <alignment horizontal="center" vertical="center"/>
    </xf>
    <xf numFmtId="0" fontId="39" fillId="19" borderId="52" xfId="0" applyFont="1" applyFill="1" applyBorder="1" applyAlignment="1">
      <alignment horizontal="center" vertical="center"/>
    </xf>
    <xf numFmtId="0" fontId="41" fillId="19" borderId="53" xfId="0" applyFont="1" applyFill="1" applyBorder="1" applyAlignment="1">
      <alignment horizontal="center" vertical="center"/>
    </xf>
    <xf numFmtId="0" fontId="41" fillId="19" borderId="52" xfId="0" applyFont="1" applyFill="1" applyBorder="1" applyAlignment="1">
      <alignment horizontal="center" vertical="center"/>
    </xf>
    <xf numFmtId="0" fontId="41" fillId="19" borderId="54" xfId="0" applyFont="1" applyFill="1" applyBorder="1" applyAlignment="1">
      <alignment horizontal="center" vertical="center"/>
    </xf>
    <xf numFmtId="0" fontId="39" fillId="19" borderId="54" xfId="0" applyFont="1" applyFill="1" applyBorder="1" applyAlignment="1">
      <alignment horizontal="center" vertical="center"/>
    </xf>
    <xf numFmtId="0" fontId="41" fillId="26" borderId="53" xfId="0" applyFont="1" applyFill="1" applyBorder="1" applyAlignment="1">
      <alignment horizontal="center" vertical="center"/>
    </xf>
    <xf numFmtId="0" fontId="39" fillId="26" borderId="52" xfId="0" applyFont="1" applyFill="1" applyBorder="1" applyAlignment="1">
      <alignment horizontal="center" vertical="center"/>
    </xf>
    <xf numFmtId="0" fontId="39" fillId="26" borderId="54" xfId="0" applyFont="1" applyFill="1" applyBorder="1" applyAlignment="1">
      <alignment horizontal="center" vertical="center"/>
    </xf>
    <xf numFmtId="0" fontId="35"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4" fillId="22" borderId="27" xfId="0" applyFont="1" applyFill="1" applyBorder="1" applyAlignment="1" applyProtection="1">
      <alignment horizontal="center" vertical="center" wrapText="1"/>
      <protection locked="0"/>
    </xf>
    <xf numFmtId="0" fontId="24" fillId="22" borderId="66" xfId="0" applyFont="1" applyFill="1" applyBorder="1" applyAlignment="1" applyProtection="1">
      <alignment horizontal="center" vertical="center" wrapText="1"/>
      <protection locked="0"/>
    </xf>
    <xf numFmtId="0" fontId="24" fillId="22" borderId="36" xfId="0" applyFont="1" applyFill="1" applyBorder="1" applyAlignment="1" applyProtection="1">
      <alignment horizontal="center" vertical="center" wrapText="1"/>
      <protection locked="0"/>
    </xf>
    <xf numFmtId="0" fontId="24" fillId="22" borderId="24" xfId="0" applyFont="1" applyFill="1" applyBorder="1" applyAlignment="1" applyProtection="1">
      <alignment horizontal="center" vertical="center"/>
      <protection locked="0"/>
    </xf>
    <xf numFmtId="0" fontId="24" fillId="22" borderId="25" xfId="0" applyFont="1" applyFill="1" applyBorder="1" applyAlignment="1" applyProtection="1">
      <alignment horizontal="center" vertical="center"/>
      <protection locked="0"/>
    </xf>
    <xf numFmtId="0" fontId="24" fillId="22" borderId="26" xfId="0" applyFont="1" applyFill="1" applyBorder="1" applyAlignment="1" applyProtection="1">
      <alignment horizontal="center" vertical="center"/>
      <protection locked="0"/>
    </xf>
    <xf numFmtId="0" fontId="24" fillId="22" borderId="19" xfId="0" applyFont="1" applyFill="1" applyBorder="1" applyAlignment="1" applyProtection="1">
      <alignment horizontal="center" vertical="center"/>
      <protection locked="0"/>
    </xf>
    <xf numFmtId="0" fontId="24" fillId="22" borderId="11" xfId="0" applyFont="1" applyFill="1" applyBorder="1" applyAlignment="1" applyProtection="1">
      <alignment horizontal="center" vertical="center"/>
      <protection locked="0"/>
    </xf>
    <xf numFmtId="0" fontId="24" fillId="22" borderId="13" xfId="0" applyFont="1" applyFill="1" applyBorder="1" applyAlignment="1" applyProtection="1">
      <alignment horizontal="center" vertical="center"/>
      <protection locked="0"/>
    </xf>
    <xf numFmtId="0" fontId="24" fillId="22" borderId="75" xfId="0" applyFont="1" applyFill="1" applyBorder="1" applyAlignment="1" applyProtection="1">
      <alignment horizontal="center" vertical="center" wrapText="1"/>
      <protection locked="0"/>
    </xf>
    <xf numFmtId="0" fontId="24" fillId="22" borderId="61" xfId="0" applyFont="1" applyFill="1" applyBorder="1" applyAlignment="1" applyProtection="1">
      <alignment horizontal="center" vertical="center" wrapText="1"/>
      <protection locked="0"/>
    </xf>
    <xf numFmtId="0" fontId="24" fillId="22" borderId="40" xfId="0" applyFont="1" applyFill="1" applyBorder="1" applyAlignment="1" applyProtection="1">
      <alignment horizontal="center" vertical="center" wrapText="1"/>
      <protection locked="0"/>
    </xf>
    <xf numFmtId="0" fontId="40" fillId="22" borderId="53" xfId="0" applyFont="1" applyFill="1" applyBorder="1" applyAlignment="1" applyProtection="1">
      <alignment horizontal="center" wrapText="1"/>
      <protection locked="0"/>
    </xf>
    <xf numFmtId="0" fontId="40" fillId="22" borderId="52" xfId="0" applyFont="1" applyFill="1" applyBorder="1" applyProtection="1">
      <protection locked="0"/>
    </xf>
    <xf numFmtId="0" fontId="40" fillId="22" borderId="54" xfId="0" applyFont="1" applyFill="1" applyBorder="1" applyProtection="1">
      <protection locked="0"/>
    </xf>
    <xf numFmtId="14" fontId="24" fillId="22" borderId="19" xfId="0" applyNumberFormat="1" applyFont="1" applyFill="1" applyBorder="1" applyAlignment="1" applyProtection="1">
      <alignment horizontal="center" vertical="center"/>
      <protection locked="0"/>
    </xf>
    <xf numFmtId="14" fontId="24" fillId="22" borderId="13" xfId="0" applyNumberFormat="1" applyFont="1" applyFill="1" applyBorder="1" applyAlignment="1" applyProtection="1">
      <alignment horizontal="center" vertical="center"/>
      <protection locked="0"/>
    </xf>
    <xf numFmtId="14" fontId="24" fillId="22" borderId="77" xfId="0" applyNumberFormat="1" applyFont="1" applyFill="1" applyBorder="1" applyAlignment="1" applyProtection="1">
      <alignment horizontal="center" vertical="center"/>
      <protection locked="0"/>
    </xf>
    <xf numFmtId="0" fontId="24" fillId="22" borderId="19" xfId="0" applyFont="1" applyFill="1" applyBorder="1" applyAlignment="1">
      <alignment horizontal="center" vertical="center"/>
    </xf>
    <xf numFmtId="0" fontId="24" fillId="22" borderId="13" xfId="0" applyFont="1" applyFill="1" applyBorder="1" applyAlignment="1">
      <alignment horizontal="center" vertical="center"/>
    </xf>
    <xf numFmtId="0" fontId="24" fillId="22" borderId="76" xfId="0" applyFont="1" applyFill="1" applyBorder="1" applyAlignment="1">
      <alignment horizontal="center" vertical="center"/>
    </xf>
    <xf numFmtId="0" fontId="24" fillId="22" borderId="11" xfId="0" applyFont="1" applyFill="1" applyBorder="1" applyAlignment="1">
      <alignment horizontal="center" vertical="center"/>
    </xf>
    <xf numFmtId="0" fontId="24" fillId="22" borderId="76" xfId="0" applyFont="1" applyFill="1" applyBorder="1" applyAlignment="1" applyProtection="1">
      <alignment horizontal="center" vertical="center"/>
      <protection locked="0"/>
    </xf>
    <xf numFmtId="14" fontId="24" fillId="22" borderId="11" xfId="0" applyNumberFormat="1" applyFont="1" applyFill="1" applyBorder="1" applyAlignment="1" applyProtection="1">
      <alignment horizontal="center" vertical="center"/>
      <protection locked="0"/>
    </xf>
    <xf numFmtId="0" fontId="24" fillId="22" borderId="81" xfId="0" applyFont="1" applyFill="1" applyBorder="1" applyAlignment="1" applyProtection="1">
      <alignment horizontal="center" vertical="center" wrapText="1"/>
      <protection locked="0"/>
    </xf>
    <xf numFmtId="0" fontId="24" fillId="22" borderId="82" xfId="0" applyFont="1" applyFill="1" applyBorder="1" applyAlignment="1" applyProtection="1">
      <alignment horizontal="center" vertical="center" wrapText="1"/>
      <protection locked="0"/>
    </xf>
    <xf numFmtId="0" fontId="24" fillId="22" borderId="27" xfId="0" applyFont="1" applyFill="1" applyBorder="1" applyAlignment="1" applyProtection="1">
      <alignment horizontal="center" vertical="center"/>
      <protection locked="0"/>
    </xf>
    <xf numFmtId="0" fontId="24" fillId="22" borderId="66" xfId="0" applyFont="1" applyFill="1" applyBorder="1" applyAlignment="1" applyProtection="1">
      <alignment horizontal="center" vertical="center"/>
      <protection locked="0"/>
    </xf>
    <xf numFmtId="0" fontId="24" fillId="22" borderId="36" xfId="0" applyFont="1" applyFill="1" applyBorder="1" applyAlignment="1" applyProtection="1">
      <alignment horizontal="center" vertical="center"/>
      <protection locked="0"/>
    </xf>
    <xf numFmtId="0" fontId="24" fillId="22" borderId="27" xfId="0" applyFont="1" applyFill="1" applyBorder="1" applyAlignment="1" applyProtection="1">
      <alignment horizontal="center" wrapText="1"/>
      <protection locked="0"/>
    </xf>
    <xf numFmtId="0" fontId="24" fillId="22" borderId="66" xfId="0" applyFont="1" applyFill="1" applyBorder="1" applyAlignment="1" applyProtection="1">
      <alignment horizontal="center" wrapText="1"/>
      <protection locked="0"/>
    </xf>
    <xf numFmtId="0" fontId="24" fillId="22" borderId="36" xfId="0" applyFont="1" applyFill="1" applyBorder="1" applyAlignment="1" applyProtection="1">
      <alignment horizontal="center" wrapText="1"/>
      <protection locked="0"/>
    </xf>
    <xf numFmtId="0" fontId="40" fillId="22" borderId="15" xfId="0" applyFont="1" applyFill="1" applyBorder="1" applyAlignment="1" applyProtection="1">
      <alignment horizontal="center" wrapText="1"/>
      <protection locked="0" hidden="1"/>
    </xf>
    <xf numFmtId="0" fontId="40" fillId="22" borderId="16" xfId="0" applyFont="1" applyFill="1" applyBorder="1" applyAlignment="1" applyProtection="1">
      <alignment horizontal="center" wrapText="1"/>
      <protection locked="0" hidden="1"/>
    </xf>
    <xf numFmtId="0" fontId="40" fillId="22" borderId="28" xfId="0" applyFont="1" applyFill="1" applyBorder="1" applyAlignment="1" applyProtection="1">
      <alignment horizontal="center" wrapText="1"/>
      <protection locked="0" hidden="1"/>
    </xf>
    <xf numFmtId="0" fontId="48" fillId="18" borderId="57" xfId="53" applyFont="1" applyFill="1" applyBorder="1" applyAlignment="1" applyProtection="1">
      <alignment horizontal="right" vertical="center"/>
      <protection locked="0" hidden="1"/>
    </xf>
    <xf numFmtId="0" fontId="48" fillId="18" borderId="56" xfId="53" applyFont="1" applyFill="1" applyBorder="1" applyAlignment="1" applyProtection="1">
      <alignment horizontal="right" vertical="center"/>
      <protection locked="0" hidden="1"/>
    </xf>
    <xf numFmtId="0" fontId="47" fillId="0" borderId="56" xfId="53" applyBorder="1" applyAlignment="1">
      <alignment horizontal="left" vertical="center"/>
    </xf>
    <xf numFmtId="0" fontId="47" fillId="0" borderId="63" xfId="53" applyBorder="1" applyAlignment="1">
      <alignment horizontal="left" vertical="center"/>
    </xf>
    <xf numFmtId="0" fontId="47" fillId="0" borderId="59" xfId="53" applyBorder="1" applyAlignment="1">
      <alignment horizontal="left" vertical="center"/>
    </xf>
    <xf numFmtId="0" fontId="47" fillId="0" borderId="56" xfId="53" applyBorder="1" applyAlignment="1" applyProtection="1">
      <alignment vertical="center"/>
      <protection locked="0"/>
    </xf>
    <xf numFmtId="0" fontId="47" fillId="0" borderId="59" xfId="53" applyBorder="1" applyAlignment="1" applyProtection="1">
      <alignment vertical="center"/>
      <protection locked="0"/>
    </xf>
    <xf numFmtId="0" fontId="47" fillId="0" borderId="56" xfId="53" applyBorder="1" applyAlignment="1" applyProtection="1">
      <alignment horizontal="center" vertical="center"/>
      <protection locked="0"/>
    </xf>
    <xf numFmtId="0" fontId="47" fillId="0" borderId="59" xfId="53" applyBorder="1" applyAlignment="1" applyProtection="1">
      <alignment horizontal="center" vertical="center"/>
      <protection locked="0"/>
    </xf>
    <xf numFmtId="0" fontId="48" fillId="18" borderId="92" xfId="53" applyFont="1" applyFill="1" applyBorder="1" applyAlignment="1" applyProtection="1">
      <alignment horizontal="right" vertical="center"/>
      <protection locked="0" hidden="1"/>
    </xf>
    <xf numFmtId="0" fontId="48" fillId="18" borderId="48" xfId="53" applyFont="1" applyFill="1" applyBorder="1" applyAlignment="1" applyProtection="1">
      <alignment horizontal="right" vertical="center"/>
      <protection locked="0" hidden="1"/>
    </xf>
    <xf numFmtId="0" fontId="48" fillId="18" borderId="58" xfId="53" applyFont="1" applyFill="1" applyBorder="1" applyAlignment="1" applyProtection="1">
      <alignment horizontal="right" vertical="center"/>
      <protection locked="0" hidden="1"/>
    </xf>
    <xf numFmtId="14" fontId="47" fillId="0" borderId="56" xfId="53" applyNumberFormat="1" applyBorder="1" applyAlignment="1" applyProtection="1">
      <alignment horizontal="center" vertical="center"/>
      <protection locked="0"/>
    </xf>
    <xf numFmtId="14" fontId="47" fillId="0" borderId="59" xfId="53" applyNumberFormat="1" applyBorder="1" applyAlignment="1" applyProtection="1">
      <alignment horizontal="center" vertical="center"/>
      <protection locked="0"/>
    </xf>
    <xf numFmtId="0" fontId="50" fillId="18" borderId="132" xfId="53" applyFont="1" applyFill="1" applyBorder="1" applyAlignment="1" applyProtection="1">
      <alignment horizontal="right" vertical="center"/>
      <protection locked="0" hidden="1"/>
    </xf>
    <xf numFmtId="0" fontId="50" fillId="18" borderId="113" xfId="53" applyFont="1" applyFill="1" applyBorder="1" applyAlignment="1" applyProtection="1">
      <alignment horizontal="right" vertical="center"/>
      <protection locked="0" hidden="1"/>
    </xf>
    <xf numFmtId="0" fontId="50" fillId="18" borderId="114" xfId="53" applyFont="1" applyFill="1" applyBorder="1" applyAlignment="1" applyProtection="1">
      <alignment horizontal="right" vertical="center"/>
      <protection locked="0" hidden="1"/>
    </xf>
    <xf numFmtId="0" fontId="50" fillId="18" borderId="50" xfId="53" applyFont="1" applyFill="1" applyBorder="1" applyAlignment="1" applyProtection="1">
      <alignment horizontal="right" vertical="center"/>
      <protection locked="0" hidden="1"/>
    </xf>
    <xf numFmtId="0" fontId="50" fillId="18" borderId="110" xfId="53" applyFont="1" applyFill="1" applyBorder="1" applyAlignment="1" applyProtection="1">
      <alignment horizontal="right" vertical="center"/>
      <protection locked="0" hidden="1"/>
    </xf>
    <xf numFmtId="0" fontId="50" fillId="18" borderId="109" xfId="53" applyFont="1" applyFill="1" applyBorder="1" applyAlignment="1" applyProtection="1">
      <alignment horizontal="right" vertical="center"/>
      <protection locked="0" hidden="1"/>
    </xf>
    <xf numFmtId="0" fontId="47" fillId="0" borderId="119" xfId="53" applyBorder="1" applyAlignment="1" applyProtection="1">
      <alignment horizontal="left" vertical="center" wrapText="1"/>
      <protection locked="0"/>
    </xf>
    <xf numFmtId="0" fontId="47" fillId="0" borderId="113" xfId="53" applyBorder="1" applyAlignment="1" applyProtection="1">
      <alignment horizontal="left" vertical="center"/>
      <protection locked="0"/>
    </xf>
    <xf numFmtId="0" fontId="47" fillId="0" borderId="131" xfId="53" applyBorder="1" applyAlignment="1" applyProtection="1">
      <alignment horizontal="left" vertical="center"/>
      <protection locked="0"/>
    </xf>
    <xf numFmtId="0" fontId="47" fillId="0" borderId="55" xfId="53" applyBorder="1" applyAlignment="1" applyProtection="1">
      <alignment horizontal="left" vertical="center"/>
      <protection locked="0"/>
    </xf>
    <xf numFmtId="0" fontId="47" fillId="0" borderId="110" xfId="53" applyBorder="1" applyAlignment="1" applyProtection="1">
      <alignment horizontal="left" vertical="center"/>
      <protection locked="0"/>
    </xf>
    <xf numFmtId="0" fontId="47" fillId="0" borderId="108" xfId="53" applyBorder="1" applyAlignment="1" applyProtection="1">
      <alignment horizontal="left" vertical="center"/>
      <protection locked="0"/>
    </xf>
    <xf numFmtId="0" fontId="48" fillId="18" borderId="44" xfId="53" applyFont="1" applyFill="1" applyBorder="1" applyAlignment="1" applyProtection="1">
      <alignment horizontal="right" vertical="center"/>
      <protection locked="0" hidden="1"/>
    </xf>
    <xf numFmtId="0" fontId="48" fillId="18" borderId="45" xfId="53" applyFont="1" applyFill="1" applyBorder="1" applyAlignment="1" applyProtection="1">
      <alignment horizontal="right" vertical="center"/>
      <protection locked="0" hidden="1"/>
    </xf>
    <xf numFmtId="49" fontId="47" fillId="0" borderId="45" xfId="53" applyNumberFormat="1" applyBorder="1" applyAlignment="1" applyProtection="1">
      <alignment horizontal="left" vertical="center"/>
      <protection locked="0"/>
    </xf>
    <xf numFmtId="49" fontId="47" fillId="0" borderId="65" xfId="53" applyNumberFormat="1" applyBorder="1" applyAlignment="1" applyProtection="1">
      <alignment horizontal="left" vertical="center"/>
      <protection locked="0"/>
    </xf>
    <xf numFmtId="49" fontId="47" fillId="0" borderId="46" xfId="53" applyNumberFormat="1" applyBorder="1" applyAlignment="1" applyProtection="1">
      <alignment horizontal="left" vertical="center"/>
      <protection locked="0"/>
    </xf>
    <xf numFmtId="0" fontId="48" fillId="18" borderId="18" xfId="53" applyFont="1" applyFill="1" applyBorder="1" applyAlignment="1" applyProtection="1">
      <alignment horizontal="right" vertical="center"/>
      <protection locked="0" hidden="1"/>
    </xf>
    <xf numFmtId="0" fontId="48" fillId="18" borderId="33" xfId="53" applyFont="1" applyFill="1" applyBorder="1" applyAlignment="1" applyProtection="1">
      <alignment horizontal="right" vertical="center"/>
      <protection locked="0" hidden="1"/>
    </xf>
    <xf numFmtId="0" fontId="48" fillId="18" borderId="21" xfId="53" applyFont="1" applyFill="1" applyBorder="1" applyAlignment="1" applyProtection="1">
      <alignment horizontal="right" vertical="center"/>
      <protection locked="0" hidden="1"/>
    </xf>
    <xf numFmtId="0" fontId="47" fillId="0" borderId="45" xfId="53" applyBorder="1" applyAlignment="1" applyProtection="1">
      <alignment vertical="center"/>
      <protection locked="0"/>
    </xf>
    <xf numFmtId="0" fontId="47" fillId="0" borderId="46" xfId="53" applyBorder="1" applyAlignment="1" applyProtection="1">
      <alignment vertical="center"/>
      <protection locked="0"/>
    </xf>
    <xf numFmtId="0" fontId="49" fillId="18" borderId="18" xfId="53" applyFont="1" applyFill="1" applyBorder="1" applyAlignment="1" applyProtection="1">
      <alignment horizontal="right" vertical="center"/>
      <protection locked="0" hidden="1"/>
    </xf>
    <xf numFmtId="0" fontId="49" fillId="18" borderId="21" xfId="53" applyFont="1" applyFill="1" applyBorder="1" applyAlignment="1" applyProtection="1">
      <alignment horizontal="right" vertical="center"/>
      <protection locked="0" hidden="1"/>
    </xf>
    <xf numFmtId="0" fontId="47" fillId="0" borderId="45" xfId="53" applyBorder="1" applyAlignment="1" applyProtection="1">
      <alignment horizontal="center" vertical="center"/>
      <protection locked="0"/>
    </xf>
    <xf numFmtId="0" fontId="47" fillId="0" borderId="46" xfId="53" applyBorder="1" applyAlignment="1" applyProtection="1">
      <alignment horizontal="center" vertical="center"/>
      <protection locked="0"/>
    </xf>
    <xf numFmtId="0" fontId="48" fillId="18" borderId="42" xfId="53" applyFont="1" applyFill="1" applyBorder="1" applyAlignment="1" applyProtection="1">
      <alignment horizontal="right" vertical="center"/>
      <protection locked="0" hidden="1"/>
    </xf>
    <xf numFmtId="0" fontId="48" fillId="18" borderId="115" xfId="53" applyFont="1" applyFill="1" applyBorder="1" applyAlignment="1" applyProtection="1">
      <alignment horizontal="right" vertical="center"/>
      <protection locked="0" hidden="1"/>
    </xf>
    <xf numFmtId="0" fontId="48" fillId="18" borderId="30" xfId="53" applyFont="1" applyFill="1" applyBorder="1" applyAlignment="1" applyProtection="1">
      <alignment horizontal="right" vertical="center"/>
      <protection locked="0" hidden="1"/>
    </xf>
    <xf numFmtId="0" fontId="48" fillId="18" borderId="120" xfId="53" applyFont="1" applyFill="1" applyBorder="1" applyAlignment="1" applyProtection="1">
      <alignment horizontal="right" vertical="center"/>
      <protection locked="0" hidden="1"/>
    </xf>
    <xf numFmtId="0" fontId="48" fillId="18" borderId="117" xfId="53" applyFont="1" applyFill="1" applyBorder="1" applyAlignment="1" applyProtection="1">
      <alignment horizontal="right" vertical="center"/>
      <protection locked="0" hidden="1"/>
    </xf>
    <xf numFmtId="0" fontId="47" fillId="0" borderId="115" xfId="53" applyBorder="1" applyAlignment="1" applyProtection="1">
      <alignment horizontal="left" vertical="center"/>
      <protection locked="0"/>
    </xf>
    <xf numFmtId="0" fontId="47" fillId="0" borderId="43" xfId="53" applyBorder="1" applyAlignment="1" applyProtection="1">
      <alignment horizontal="left" vertical="center"/>
      <protection locked="0"/>
    </xf>
    <xf numFmtId="0" fontId="49" fillId="18" borderId="30" xfId="53" applyFont="1" applyFill="1" applyBorder="1" applyAlignment="1" applyProtection="1">
      <alignment horizontal="right" vertical="center"/>
      <protection locked="0" hidden="1"/>
    </xf>
    <xf numFmtId="0" fontId="49" fillId="18" borderId="117" xfId="53" applyFont="1" applyFill="1" applyBorder="1" applyAlignment="1" applyProtection="1">
      <alignment horizontal="right" vertical="center"/>
      <protection locked="0" hidden="1"/>
    </xf>
    <xf numFmtId="0" fontId="47" fillId="0" borderId="115" xfId="53" applyBorder="1" applyAlignment="1" applyProtection="1">
      <alignment horizontal="center" vertical="center"/>
      <protection locked="0"/>
    </xf>
    <xf numFmtId="0" fontId="47" fillId="0" borderId="43" xfId="53" applyBorder="1" applyAlignment="1" applyProtection="1">
      <alignment horizontal="center" vertical="center"/>
      <protection locked="0"/>
    </xf>
    <xf numFmtId="0" fontId="47" fillId="0" borderId="116" xfId="53" applyBorder="1" applyAlignment="1">
      <alignment horizontal="left" vertical="center"/>
    </xf>
    <xf numFmtId="0" fontId="47" fillId="0" borderId="120" xfId="53" applyBorder="1" applyAlignment="1">
      <alignment horizontal="left" vertical="center"/>
    </xf>
    <xf numFmtId="0" fontId="47" fillId="0" borderId="120" xfId="53" applyBorder="1" applyAlignment="1" applyProtection="1">
      <alignment horizontal="right" vertical="center"/>
      <protection locked="0"/>
    </xf>
    <xf numFmtId="172" fontId="51" fillId="0" borderId="120" xfId="53" applyNumberFormat="1" applyFont="1" applyBorder="1" applyAlignment="1" applyProtection="1">
      <alignment horizontal="center"/>
      <protection hidden="1"/>
    </xf>
    <xf numFmtId="0" fontId="56" fillId="23" borderId="0" xfId="53" applyFont="1" applyFill="1" applyAlignment="1" applyProtection="1">
      <alignment horizontal="center"/>
      <protection locked="0" hidden="1"/>
    </xf>
    <xf numFmtId="0" fontId="47" fillId="23" borderId="0" xfId="53" applyFill="1" applyAlignment="1" applyProtection="1">
      <alignment horizontal="left" vertical="top" wrapText="1"/>
      <protection locked="0" hidden="1"/>
    </xf>
    <xf numFmtId="0" fontId="47" fillId="23" borderId="17" xfId="53" applyFill="1" applyBorder="1" applyAlignment="1" applyProtection="1">
      <alignment horizontal="left" vertical="top" wrapText="1"/>
      <protection locked="0" hidden="1"/>
    </xf>
    <xf numFmtId="0" fontId="47" fillId="23" borderId="86" xfId="53" applyFill="1" applyBorder="1" applyAlignment="1" applyProtection="1">
      <alignment horizontal="left" vertical="top" wrapText="1"/>
      <protection locked="0" hidden="1"/>
    </xf>
    <xf numFmtId="0" fontId="47" fillId="23" borderId="111" xfId="53" applyFill="1" applyBorder="1" applyAlignment="1" applyProtection="1">
      <alignment horizontal="left" vertical="top" wrapText="1"/>
      <protection locked="0" hidden="1"/>
    </xf>
    <xf numFmtId="0" fontId="48" fillId="23" borderId="87" xfId="53" applyFont="1" applyFill="1" applyBorder="1" applyAlignment="1" applyProtection="1">
      <alignment horizontal="center"/>
      <protection locked="0" hidden="1"/>
    </xf>
    <xf numFmtId="0" fontId="48" fillId="23" borderId="112" xfId="53" applyFont="1" applyFill="1" applyBorder="1" applyAlignment="1" applyProtection="1">
      <alignment horizontal="center"/>
      <protection locked="0" hidden="1"/>
    </xf>
    <xf numFmtId="0" fontId="47" fillId="23" borderId="113" xfId="53" applyFill="1" applyBorder="1" applyAlignment="1" applyProtection="1">
      <alignment horizontal="left" vertical="top" wrapText="1"/>
      <protection hidden="1"/>
    </xf>
    <xf numFmtId="0" fontId="47" fillId="23" borderId="131" xfId="53" applyFill="1" applyBorder="1" applyAlignment="1" applyProtection="1">
      <alignment horizontal="left" vertical="top" wrapText="1"/>
      <protection hidden="1"/>
    </xf>
    <xf numFmtId="0" fontId="47" fillId="23" borderId="0" xfId="53" applyFill="1" applyAlignment="1" applyProtection="1">
      <alignment horizontal="left" vertical="top" wrapText="1"/>
      <protection hidden="1"/>
    </xf>
    <xf numFmtId="0" fontId="47" fillId="23" borderId="17" xfId="53" applyFill="1" applyBorder="1" applyAlignment="1" applyProtection="1">
      <alignment horizontal="left" vertical="top" wrapText="1"/>
      <protection hidden="1"/>
    </xf>
    <xf numFmtId="0" fontId="47" fillId="23" borderId="0" xfId="53" applyFill="1" applyAlignment="1" applyProtection="1">
      <alignment horizontal="left" wrapText="1"/>
      <protection hidden="1"/>
    </xf>
    <xf numFmtId="0" fontId="47" fillId="23" borderId="17" xfId="53" applyFill="1" applyBorder="1" applyAlignment="1" applyProtection="1">
      <alignment horizontal="left" wrapText="1"/>
      <protection hidden="1"/>
    </xf>
    <xf numFmtId="0" fontId="0" fillId="0" borderId="0" xfId="0" applyAlignment="1">
      <alignment horizontal="left" vertical="center" wrapText="1" indent="1"/>
    </xf>
    <xf numFmtId="0" fontId="0" fillId="0" borderId="0" xfId="0" applyAlignment="1">
      <alignment horizontal="left" vertical="center" indent="1"/>
    </xf>
    <xf numFmtId="0" fontId="49" fillId="18" borderId="14" xfId="53" applyFont="1" applyFill="1" applyBorder="1" applyAlignment="1" applyProtection="1">
      <alignment horizontal="right" vertical="center"/>
      <protection locked="0" hidden="1"/>
    </xf>
    <xf numFmtId="172" fontId="51" fillId="0" borderId="29" xfId="53" applyNumberFormat="1" applyFont="1" applyBorder="1" applyAlignment="1" applyProtection="1">
      <alignment horizontal="center"/>
      <protection hidden="1"/>
    </xf>
    <xf numFmtId="0" fontId="47" fillId="23" borderId="25" xfId="53" applyFill="1" applyBorder="1" applyAlignment="1" applyProtection="1">
      <alignment horizontal="left" vertical="top" wrapText="1"/>
      <protection hidden="1"/>
    </xf>
    <xf numFmtId="0" fontId="47" fillId="23" borderId="79" xfId="53" applyFill="1" applyBorder="1" applyAlignment="1" applyProtection="1">
      <alignment horizontal="left" vertical="top" wrapText="1"/>
      <protection hidden="1"/>
    </xf>
    <xf numFmtId="0" fontId="47" fillId="0" borderId="1" xfId="53" applyBorder="1" applyAlignment="1" applyProtection="1">
      <alignment vertical="center"/>
      <protection locked="0"/>
    </xf>
    <xf numFmtId="0" fontId="47" fillId="0" borderId="43" xfId="53" applyBorder="1" applyAlignment="1" applyProtection="1">
      <alignment vertical="center"/>
      <protection locked="0"/>
    </xf>
    <xf numFmtId="0" fontId="48" fillId="18" borderId="1" xfId="53" applyFont="1" applyFill="1" applyBorder="1" applyAlignment="1" applyProtection="1">
      <alignment horizontal="right" vertical="center"/>
      <protection locked="0" hidden="1"/>
    </xf>
    <xf numFmtId="0" fontId="48" fillId="18" borderId="29" xfId="53" applyFont="1" applyFill="1" applyBorder="1" applyAlignment="1" applyProtection="1">
      <alignment horizontal="right" vertical="center"/>
      <protection locked="0" hidden="1"/>
    </xf>
    <xf numFmtId="0" fontId="48" fillId="18" borderId="14" xfId="53" applyFont="1" applyFill="1" applyBorder="1" applyAlignment="1" applyProtection="1">
      <alignment horizontal="right" vertical="center"/>
      <protection locked="0" hidden="1"/>
    </xf>
    <xf numFmtId="0" fontId="50" fillId="18" borderId="78" xfId="53" applyFont="1" applyFill="1" applyBorder="1" applyAlignment="1" applyProtection="1">
      <alignment horizontal="right" vertical="center"/>
      <protection locked="0" hidden="1"/>
    </xf>
    <xf numFmtId="0" fontId="50" fillId="18" borderId="25" xfId="53" applyFont="1" applyFill="1" applyBorder="1" applyAlignment="1" applyProtection="1">
      <alignment horizontal="right" vertical="center"/>
      <protection locked="0" hidden="1"/>
    </xf>
    <xf numFmtId="0" fontId="50" fillId="18" borderId="26" xfId="53" applyFont="1" applyFill="1" applyBorder="1" applyAlignment="1" applyProtection="1">
      <alignment horizontal="right" vertical="center"/>
      <protection locked="0" hidden="1"/>
    </xf>
    <xf numFmtId="0" fontId="47" fillId="0" borderId="24" xfId="53" applyBorder="1" applyAlignment="1" applyProtection="1">
      <alignment horizontal="left" vertical="center"/>
      <protection locked="0"/>
    </xf>
    <xf numFmtId="0" fontId="47" fillId="0" borderId="25" xfId="53" applyBorder="1" applyAlignment="1" applyProtection="1">
      <alignment horizontal="left" vertical="center"/>
      <protection locked="0"/>
    </xf>
    <xf numFmtId="0" fontId="47" fillId="0" borderId="79" xfId="53" applyBorder="1" applyAlignment="1" applyProtection="1">
      <alignment horizontal="left" vertical="center"/>
      <protection locked="0"/>
    </xf>
    <xf numFmtId="0" fontId="47" fillId="0" borderId="1" xfId="53" applyBorder="1" applyAlignment="1" applyProtection="1">
      <alignment horizontal="center" vertical="center"/>
      <protection locked="0"/>
    </xf>
    <xf numFmtId="0" fontId="41" fillId="22" borderId="11" xfId="0" applyFont="1" applyFill="1" applyBorder="1" applyAlignment="1" applyProtection="1">
      <alignment horizontal="center"/>
      <protection locked="0" hidden="1"/>
    </xf>
    <xf numFmtId="0" fontId="41" fillId="22" borderId="0" xfId="0" applyFont="1" applyFill="1" applyAlignment="1" applyProtection="1">
      <alignment horizontal="center"/>
      <protection locked="0" hidden="1"/>
    </xf>
    <xf numFmtId="0" fontId="39" fillId="23" borderId="1" xfId="0" applyFont="1" applyFill="1" applyBorder="1" applyAlignment="1" applyProtection="1">
      <alignment horizontal="center"/>
      <protection locked="0" hidden="1"/>
    </xf>
    <xf numFmtId="0" fontId="39" fillId="22" borderId="27" xfId="0" applyFont="1" applyFill="1" applyBorder="1" applyAlignment="1" applyProtection="1">
      <alignment horizontal="center" vertical="center"/>
      <protection locked="0" hidden="1"/>
    </xf>
    <xf numFmtId="0" fontId="39" fillId="22" borderId="36" xfId="0" applyFont="1" applyFill="1" applyBorder="1" applyAlignment="1" applyProtection="1">
      <alignment horizontal="center" vertical="center"/>
      <protection locked="0" hidden="1"/>
    </xf>
    <xf numFmtId="0" fontId="39" fillId="22" borderId="20" xfId="0" applyFont="1" applyFill="1" applyBorder="1" applyAlignment="1" applyProtection="1">
      <alignment horizontal="center" vertical="center"/>
      <protection locked="0" hidden="1"/>
    </xf>
    <xf numFmtId="0" fontId="0" fillId="22" borderId="24" xfId="0" applyFill="1" applyBorder="1" applyAlignment="1" applyProtection="1">
      <alignment horizontal="center"/>
      <protection hidden="1"/>
    </xf>
    <xf numFmtId="0" fontId="0" fillId="22" borderId="26" xfId="0" applyFill="1" applyBorder="1" applyAlignment="1" applyProtection="1">
      <alignment horizontal="center"/>
      <protection hidden="1"/>
    </xf>
    <xf numFmtId="167" fontId="0" fillId="22" borderId="19" xfId="0" applyNumberFormat="1" applyFill="1" applyBorder="1" applyAlignment="1" applyProtection="1">
      <alignment horizontal="center"/>
      <protection hidden="1"/>
    </xf>
    <xf numFmtId="167" fontId="0" fillId="22" borderId="13" xfId="0" applyNumberFormat="1" applyFill="1" applyBorder="1" applyAlignment="1" applyProtection="1">
      <alignment horizontal="center"/>
      <protection hidden="1"/>
    </xf>
    <xf numFmtId="0" fontId="39" fillId="22" borderId="24" xfId="0" applyFont="1" applyFill="1" applyBorder="1" applyAlignment="1" applyProtection="1">
      <alignment horizontal="center" vertical="center"/>
      <protection locked="0" hidden="1"/>
    </xf>
    <xf numFmtId="0" fontId="39" fillId="22" borderId="26" xfId="0" applyFont="1" applyFill="1" applyBorder="1" applyAlignment="1" applyProtection="1">
      <alignment horizontal="center" vertical="center"/>
      <protection locked="0" hidden="1"/>
    </xf>
    <xf numFmtId="0" fontId="39" fillId="22" borderId="19" xfId="0" applyFont="1" applyFill="1" applyBorder="1" applyAlignment="1" applyProtection="1">
      <alignment horizontal="center" vertical="center"/>
      <protection locked="0" hidden="1"/>
    </xf>
    <xf numFmtId="0" fontId="39" fillId="22" borderId="13" xfId="0" applyFont="1" applyFill="1" applyBorder="1" applyAlignment="1" applyProtection="1">
      <alignment horizontal="center" vertical="center"/>
      <protection locked="0" hidden="1"/>
    </xf>
    <xf numFmtId="0" fontId="4" fillId="22" borderId="24" xfId="0" applyFont="1" applyFill="1" applyBorder="1" applyAlignment="1" applyProtection="1">
      <alignment horizontal="center"/>
      <protection hidden="1"/>
    </xf>
    <xf numFmtId="0" fontId="4" fillId="22" borderId="26" xfId="0" applyFont="1" applyFill="1" applyBorder="1" applyAlignment="1" applyProtection="1">
      <alignment horizontal="center"/>
      <protection hidden="1"/>
    </xf>
    <xf numFmtId="0" fontId="0" fillId="22" borderId="20" xfId="0" quotePrefix="1" applyFill="1" applyBorder="1" applyAlignment="1" applyProtection="1">
      <alignment horizontal="center"/>
      <protection hidden="1"/>
    </xf>
    <xf numFmtId="0" fontId="0" fillId="22" borderId="14" xfId="0" applyFill="1" applyBorder="1" applyAlignment="1" applyProtection="1">
      <alignment horizontal="center"/>
      <protection hidden="1"/>
    </xf>
    <xf numFmtId="2" fontId="0" fillId="22" borderId="20" xfId="0" quotePrefix="1" applyNumberFormat="1" applyFill="1" applyBorder="1" applyAlignment="1" applyProtection="1">
      <alignment horizontal="center"/>
      <protection hidden="1"/>
    </xf>
    <xf numFmtId="2" fontId="0" fillId="22" borderId="14" xfId="0" applyNumberFormat="1" applyFill="1" applyBorder="1" applyAlignment="1" applyProtection="1">
      <alignment horizontal="center"/>
      <protection hidden="1"/>
    </xf>
    <xf numFmtId="0" fontId="0" fillId="22" borderId="20" xfId="0" applyFill="1" applyBorder="1" applyAlignment="1" applyProtection="1">
      <alignment horizontal="center"/>
      <protection hidden="1"/>
    </xf>
    <xf numFmtId="0" fontId="0" fillId="22" borderId="29" xfId="0" applyFill="1" applyBorder="1" applyAlignment="1" applyProtection="1">
      <alignment horizontal="center"/>
      <protection hidden="1"/>
    </xf>
    <xf numFmtId="0" fontId="0" fillId="0" borderId="11" xfId="0" applyBorder="1" applyAlignment="1" applyProtection="1">
      <alignment horizontal="center"/>
      <protection locked="0" hidden="1"/>
    </xf>
    <xf numFmtId="0" fontId="70" fillId="22" borderId="13" xfId="0" applyFont="1" applyFill="1" applyBorder="1" applyAlignment="1" applyProtection="1">
      <alignment horizontal="center"/>
      <protection locked="0" hidden="1"/>
    </xf>
    <xf numFmtId="0" fontId="70" fillId="22" borderId="36" xfId="0" applyFont="1" applyFill="1" applyBorder="1" applyAlignment="1" applyProtection="1">
      <alignment horizontal="center"/>
      <protection locked="0" hidden="1"/>
    </xf>
    <xf numFmtId="0" fontId="4" fillId="22" borderId="76" xfId="0" applyFont="1" applyFill="1" applyBorder="1" applyAlignment="1" applyProtection="1">
      <alignment horizontal="center"/>
      <protection locked="0" hidden="1"/>
    </xf>
    <xf numFmtId="0" fontId="4" fillId="22" borderId="11" xfId="0" applyFont="1" applyFill="1" applyBorder="1" applyAlignment="1" applyProtection="1">
      <alignment horizontal="center"/>
      <protection locked="0" hidden="1"/>
    </xf>
    <xf numFmtId="0" fontId="4" fillId="22" borderId="13" xfId="0" applyFont="1" applyFill="1" applyBorder="1" applyAlignment="1" applyProtection="1">
      <alignment horizontal="center"/>
      <protection locked="0" hidden="1"/>
    </xf>
    <xf numFmtId="0" fontId="4" fillId="22" borderId="50" xfId="0" applyFont="1" applyFill="1" applyBorder="1" applyAlignment="1" applyProtection="1">
      <alignment horizontal="center"/>
      <protection locked="0" hidden="1"/>
    </xf>
    <xf numFmtId="0" fontId="4" fillId="22" borderId="110" xfId="0" applyFont="1" applyFill="1" applyBorder="1" applyAlignment="1" applyProtection="1">
      <alignment horizontal="center"/>
      <protection locked="0" hidden="1"/>
    </xf>
    <xf numFmtId="0" fontId="4" fillId="22" borderId="109" xfId="0" applyFont="1" applyFill="1" applyBorder="1" applyAlignment="1" applyProtection="1">
      <alignment horizontal="center"/>
      <protection locked="0" hidden="1"/>
    </xf>
    <xf numFmtId="0" fontId="4" fillId="22" borderId="19" xfId="0" applyFont="1" applyFill="1" applyBorder="1" applyAlignment="1" applyProtection="1">
      <alignment horizontal="center"/>
      <protection locked="0" hidden="1"/>
    </xf>
    <xf numFmtId="0" fontId="4" fillId="22" borderId="55" xfId="0" applyFont="1" applyFill="1" applyBorder="1" applyAlignment="1" applyProtection="1">
      <alignment horizontal="center"/>
      <protection locked="0" hidden="1"/>
    </xf>
    <xf numFmtId="0" fontId="4" fillId="22" borderId="76" xfId="0" applyFont="1" applyFill="1" applyBorder="1" applyAlignment="1" applyProtection="1">
      <alignment horizontal="center"/>
      <protection hidden="1"/>
    </xf>
    <xf numFmtId="0" fontId="4" fillId="22" borderId="11" xfId="0" applyFont="1" applyFill="1" applyBorder="1" applyAlignment="1" applyProtection="1">
      <alignment horizontal="center"/>
      <protection hidden="1"/>
    </xf>
    <xf numFmtId="14" fontId="4" fillId="22" borderId="19" xfId="0" applyNumberFormat="1" applyFont="1" applyFill="1" applyBorder="1" applyAlignment="1" applyProtection="1">
      <alignment horizontal="center"/>
      <protection locked="0" hidden="1"/>
    </xf>
    <xf numFmtId="14" fontId="4" fillId="22" borderId="11" xfId="0" applyNumberFormat="1" applyFont="1" applyFill="1" applyBorder="1" applyAlignment="1" applyProtection="1">
      <alignment horizontal="center"/>
      <protection locked="0" hidden="1"/>
    </xf>
    <xf numFmtId="14" fontId="4" fillId="22" borderId="13" xfId="0" applyNumberFormat="1" applyFont="1" applyFill="1" applyBorder="1" applyAlignment="1" applyProtection="1">
      <alignment horizontal="center"/>
      <protection locked="0" hidden="1"/>
    </xf>
    <xf numFmtId="0" fontId="4" fillId="22" borderId="108" xfId="0" applyFont="1" applyFill="1" applyBorder="1" applyAlignment="1" applyProtection="1">
      <alignment horizontal="center"/>
      <protection locked="0" hidden="1"/>
    </xf>
    <xf numFmtId="0" fontId="4" fillId="22" borderId="77" xfId="0" applyFont="1" applyFill="1" applyBorder="1" applyAlignment="1" applyProtection="1">
      <alignment horizontal="center"/>
      <protection locked="0" hidden="1"/>
    </xf>
    <xf numFmtId="0" fontId="24" fillId="19" borderId="15" xfId="38" quotePrefix="1" applyFont="1" applyFill="1" applyBorder="1" applyAlignment="1">
      <alignment horizontal="left"/>
    </xf>
    <xf numFmtId="0" fontId="24" fillId="19" borderId="69" xfId="38" quotePrefix="1" applyFont="1" applyFill="1" applyBorder="1" applyAlignment="1">
      <alignment horizontal="left"/>
    </xf>
    <xf numFmtId="0" fontId="24" fillId="19" borderId="50" xfId="38" quotePrefix="1" applyFont="1" applyFill="1" applyBorder="1" applyAlignment="1">
      <alignment horizontal="left"/>
    </xf>
    <xf numFmtId="0" fontId="24" fillId="19" borderId="68" xfId="38" quotePrefix="1" applyFont="1" applyFill="1" applyBorder="1" applyAlignment="1">
      <alignment horizontal="left"/>
    </xf>
    <xf numFmtId="0" fontId="4" fillId="23" borderId="47" xfId="38" applyFill="1" applyBorder="1" applyAlignment="1" applyProtection="1">
      <alignment vertical="center"/>
      <protection locked="0"/>
    </xf>
    <xf numFmtId="0" fontId="4" fillId="23" borderId="48" xfId="38" applyFill="1" applyBorder="1" applyAlignment="1" applyProtection="1">
      <alignment vertical="center"/>
      <protection locked="0"/>
    </xf>
    <xf numFmtId="0" fontId="4" fillId="23" borderId="49" xfId="38" applyFill="1" applyBorder="1" applyAlignment="1" applyProtection="1">
      <alignment vertical="center"/>
      <protection locked="0"/>
    </xf>
    <xf numFmtId="0" fontId="4" fillId="23" borderId="34" xfId="38" applyFill="1" applyBorder="1" applyAlignment="1" applyProtection="1">
      <alignment vertical="center"/>
      <protection locked="0"/>
    </xf>
    <xf numFmtId="0" fontId="4" fillId="23" borderId="33" xfId="38" applyFill="1" applyBorder="1" applyAlignment="1" applyProtection="1">
      <alignment vertical="center"/>
      <protection locked="0"/>
    </xf>
    <xf numFmtId="0" fontId="4" fillId="23" borderId="32" xfId="38" applyFill="1" applyBorder="1" applyAlignment="1" applyProtection="1">
      <alignment vertical="center"/>
      <protection locked="0"/>
    </xf>
    <xf numFmtId="0" fontId="4" fillId="23" borderId="70" xfId="38" applyFill="1" applyBorder="1" applyAlignment="1" applyProtection="1">
      <alignment horizontal="left" vertical="center"/>
      <protection locked="0"/>
    </xf>
    <xf numFmtId="0" fontId="4" fillId="23" borderId="16" xfId="38" applyFill="1" applyBorder="1" applyAlignment="1" applyProtection="1">
      <alignment horizontal="left" vertical="center"/>
      <protection locked="0"/>
    </xf>
    <xf numFmtId="0" fontId="4" fillId="23" borderId="28" xfId="38" applyFill="1" applyBorder="1" applyAlignment="1" applyProtection="1">
      <alignment horizontal="left" vertical="center"/>
      <protection locked="0"/>
    </xf>
    <xf numFmtId="0" fontId="4" fillId="23" borderId="34" xfId="38" applyFill="1" applyBorder="1" applyAlignment="1" applyProtection="1">
      <alignment horizontal="left" vertical="center"/>
      <protection locked="0"/>
    </xf>
    <xf numFmtId="0" fontId="4" fillId="23" borderId="33" xfId="38" applyFill="1" applyBorder="1" applyAlignment="1" applyProtection="1">
      <alignment horizontal="left" vertical="center"/>
      <protection locked="0"/>
    </xf>
    <xf numFmtId="0" fontId="4" fillId="23" borderId="32" xfId="38" applyFill="1" applyBorder="1" applyAlignment="1" applyProtection="1">
      <alignment horizontal="left" vertical="center"/>
      <protection locked="0"/>
    </xf>
    <xf numFmtId="0" fontId="38" fillId="24" borderId="63" xfId="38" quotePrefix="1" applyFont="1" applyFill="1" applyBorder="1" applyAlignment="1">
      <alignment horizontal="center" vertical="center" wrapText="1"/>
    </xf>
    <xf numFmtId="0" fontId="38" fillId="24" borderId="65" xfId="38" quotePrefix="1" applyFont="1" applyFill="1" applyBorder="1" applyAlignment="1">
      <alignment horizontal="center" vertical="center" wrapText="1"/>
    </xf>
    <xf numFmtId="0" fontId="38" fillId="0" borderId="47" xfId="38" applyFont="1" applyBorder="1" applyAlignment="1">
      <alignment horizontal="center" vertical="center"/>
    </xf>
    <xf numFmtId="0" fontId="38" fillId="0" borderId="48" xfId="38" applyFont="1" applyBorder="1" applyAlignment="1">
      <alignment horizontal="center" vertical="center"/>
    </xf>
    <xf numFmtId="0" fontId="38" fillId="0" borderId="58" xfId="38" applyFont="1" applyBorder="1" applyAlignment="1">
      <alignment horizontal="center" vertical="center"/>
    </xf>
    <xf numFmtId="0" fontId="38" fillId="24" borderId="63" xfId="38" applyFont="1" applyFill="1" applyBorder="1" applyAlignment="1">
      <alignment horizontal="center" vertical="center" wrapText="1"/>
    </xf>
    <xf numFmtId="0" fontId="38" fillId="24" borderId="65" xfId="38" applyFont="1" applyFill="1" applyBorder="1" applyAlignment="1">
      <alignment horizontal="center" vertical="center" wrapText="1"/>
    </xf>
    <xf numFmtId="0" fontId="4" fillId="23" borderId="73" xfId="38" applyFill="1" applyBorder="1" applyAlignment="1" applyProtection="1">
      <alignment horizontal="center" vertical="center"/>
      <protection locked="0"/>
    </xf>
    <xf numFmtId="0" fontId="4" fillId="23" borderId="52" xfId="38" applyFill="1" applyBorder="1" applyAlignment="1" applyProtection="1">
      <alignment horizontal="center" vertical="center"/>
      <protection locked="0"/>
    </xf>
    <xf numFmtId="0" fontId="4" fillId="23" borderId="54" xfId="38" applyFill="1" applyBorder="1" applyAlignment="1" applyProtection="1">
      <alignment horizontal="center" vertical="center"/>
      <protection locked="0"/>
    </xf>
    <xf numFmtId="0" fontId="38" fillId="24" borderId="74" xfId="38" quotePrefix="1" applyFont="1" applyFill="1" applyBorder="1" applyAlignment="1">
      <alignment horizontal="center" vertical="center" wrapText="1"/>
    </xf>
    <xf numFmtId="0" fontId="38" fillId="24" borderId="72" xfId="38" quotePrefix="1" applyFont="1" applyFill="1" applyBorder="1" applyAlignment="1">
      <alignment horizontal="center" vertical="center" wrapText="1"/>
    </xf>
    <xf numFmtId="14" fontId="24" fillId="23" borderId="73" xfId="38" applyNumberFormat="1" applyFont="1" applyFill="1" applyBorder="1" applyAlignment="1" applyProtection="1">
      <alignment vertical="center"/>
      <protection locked="0"/>
    </xf>
    <xf numFmtId="14" fontId="24" fillId="23" borderId="52" xfId="38" quotePrefix="1" applyNumberFormat="1" applyFont="1" applyFill="1" applyBorder="1" applyAlignment="1" applyProtection="1">
      <alignment vertical="center"/>
      <protection locked="0"/>
    </xf>
    <xf numFmtId="14" fontId="24" fillId="23" borderId="54" xfId="38" quotePrefix="1" applyNumberFormat="1" applyFont="1" applyFill="1" applyBorder="1" applyAlignment="1" applyProtection="1">
      <alignment vertical="center"/>
      <protection locked="0"/>
    </xf>
    <xf numFmtId="0" fontId="24" fillId="19" borderId="53" xfId="38" applyFont="1" applyFill="1" applyBorder="1" applyAlignment="1">
      <alignment horizontal="left" vertical="center"/>
    </xf>
    <xf numFmtId="0" fontId="24" fillId="19" borderId="52" xfId="38" applyFont="1" applyFill="1" applyBorder="1" applyAlignment="1">
      <alignment horizontal="left" vertical="center"/>
    </xf>
    <xf numFmtId="0" fontId="3" fillId="19" borderId="71" xfId="44" applyFont="1" applyFill="1" applyBorder="1" applyAlignment="1">
      <alignment horizontal="left" vertical="center"/>
    </xf>
    <xf numFmtId="0" fontId="24" fillId="23" borderId="23" xfId="38" applyFont="1" applyFill="1" applyBorder="1" applyAlignment="1">
      <alignment horizontal="left" vertical="center"/>
    </xf>
    <xf numFmtId="0" fontId="24" fillId="23" borderId="66" xfId="38" applyFont="1" applyFill="1" applyBorder="1" applyAlignment="1">
      <alignment horizontal="left" vertical="center"/>
    </xf>
    <xf numFmtId="0" fontId="24" fillId="23" borderId="22" xfId="38" applyFont="1" applyFill="1" applyBorder="1" applyAlignment="1">
      <alignment horizontal="left" vertical="center"/>
    </xf>
    <xf numFmtId="0" fontId="24" fillId="23" borderId="0" xfId="38" quotePrefix="1" applyFont="1" applyFill="1" applyAlignment="1">
      <alignment horizontal="center" vertical="center"/>
    </xf>
    <xf numFmtId="0" fontId="24" fillId="23" borderId="17" xfId="38" quotePrefix="1" applyFont="1" applyFill="1" applyBorder="1" applyAlignment="1">
      <alignment horizontal="center" vertical="center"/>
    </xf>
    <xf numFmtId="0" fontId="4" fillId="23" borderId="38" xfId="38" quotePrefix="1" applyFill="1" applyBorder="1" applyAlignment="1" applyProtection="1">
      <alignment horizontal="left" vertical="center"/>
      <protection locked="0"/>
    </xf>
    <xf numFmtId="0" fontId="4" fillId="23" borderId="39" xfId="38" quotePrefix="1" applyFill="1" applyBorder="1" applyAlignment="1" applyProtection="1">
      <alignment horizontal="left" vertical="center"/>
      <protection locked="0"/>
    </xf>
    <xf numFmtId="14" fontId="4" fillId="22" borderId="11" xfId="38" applyNumberFormat="1" applyFill="1" applyBorder="1" applyAlignment="1">
      <alignment horizontal="left"/>
    </xf>
    <xf numFmtId="14" fontId="4" fillId="22" borderId="13" xfId="38" applyNumberFormat="1" applyFill="1" applyBorder="1" applyAlignment="1">
      <alignment horizontal="left"/>
    </xf>
    <xf numFmtId="0" fontId="38" fillId="0" borderId="62" xfId="38" applyFont="1" applyBorder="1" applyAlignment="1">
      <alignment horizontal="center" vertical="center" wrapText="1"/>
    </xf>
    <xf numFmtId="0" fontId="38" fillId="0" borderId="64" xfId="38" applyFont="1" applyBorder="1" applyAlignment="1">
      <alignment horizontal="center" vertical="center" wrapText="1"/>
    </xf>
    <xf numFmtId="0" fontId="38" fillId="0" borderId="63" xfId="38" applyFont="1" applyBorder="1" applyAlignment="1">
      <alignment horizontal="center" vertical="center" wrapText="1"/>
    </xf>
    <xf numFmtId="0" fontId="38" fillId="0" borderId="65" xfId="38" applyFont="1" applyBorder="1" applyAlignment="1">
      <alignment horizontal="center" vertical="center" wrapText="1"/>
    </xf>
    <xf numFmtId="0" fontId="38" fillId="0" borderId="56" xfId="38" applyFont="1" applyBorder="1" applyAlignment="1">
      <alignment horizontal="center" vertical="center" wrapText="1"/>
    </xf>
    <xf numFmtId="0" fontId="38" fillId="24" borderId="56" xfId="38" applyFont="1" applyFill="1" applyBorder="1" applyAlignment="1">
      <alignment horizontal="center" vertical="center" wrapText="1"/>
    </xf>
    <xf numFmtId="0" fontId="4" fillId="22" borderId="50" xfId="38" applyFill="1" applyBorder="1" applyAlignment="1" applyProtection="1">
      <alignment horizontal="left"/>
      <protection locked="0"/>
    </xf>
    <xf numFmtId="0" fontId="4" fillId="22" borderId="110" xfId="38" applyFill="1" applyBorder="1" applyAlignment="1" applyProtection="1">
      <alignment horizontal="left"/>
      <protection locked="0"/>
    </xf>
    <xf numFmtId="0" fontId="4" fillId="22" borderId="108" xfId="38" applyFill="1" applyBorder="1" applyAlignment="1" applyProtection="1">
      <alignment horizontal="left"/>
      <protection locked="0"/>
    </xf>
    <xf numFmtId="0" fontId="24" fillId="22" borderId="115" xfId="38" applyFont="1" applyFill="1" applyBorder="1" applyProtection="1">
      <protection locked="0"/>
    </xf>
    <xf numFmtId="0" fontId="24" fillId="22" borderId="45" xfId="38" applyFont="1" applyFill="1" applyBorder="1" applyProtection="1">
      <protection locked="0"/>
    </xf>
    <xf numFmtId="0" fontId="24" fillId="22" borderId="115" xfId="38" applyFont="1" applyFill="1" applyBorder="1" applyAlignment="1" applyProtection="1">
      <alignment wrapText="1"/>
      <protection locked="0"/>
    </xf>
    <xf numFmtId="0" fontId="24" fillId="22" borderId="36" xfId="38" applyFont="1" applyFill="1" applyBorder="1" applyProtection="1">
      <protection locked="0"/>
    </xf>
    <xf numFmtId="0" fontId="80" fillId="35" borderId="58" xfId="38" applyFont="1" applyFill="1" applyBorder="1" applyAlignment="1" applyProtection="1">
      <alignment horizontal="center" vertical="center" wrapText="1"/>
      <protection locked="0"/>
    </xf>
    <xf numFmtId="0" fontId="80" fillId="35" borderId="23" xfId="38" applyFont="1" applyFill="1" applyBorder="1" applyAlignment="1" applyProtection="1">
      <alignment horizontal="center" vertical="center" wrapText="1"/>
      <protection locked="0"/>
    </xf>
    <xf numFmtId="0" fontId="80" fillId="35" borderId="21" xfId="38" applyFont="1" applyFill="1" applyBorder="1" applyAlignment="1" applyProtection="1">
      <alignment horizontal="center" vertical="center" wrapText="1"/>
      <protection locked="0"/>
    </xf>
    <xf numFmtId="0" fontId="80" fillId="35" borderId="59" xfId="38" quotePrefix="1" applyFont="1" applyFill="1" applyBorder="1" applyAlignment="1" applyProtection="1">
      <alignment horizontal="center" vertical="center" wrapText="1"/>
      <protection locked="0"/>
    </xf>
    <xf numFmtId="0" fontId="80" fillId="35" borderId="82" xfId="38" quotePrefix="1" applyFont="1" applyFill="1" applyBorder="1" applyAlignment="1" applyProtection="1">
      <alignment horizontal="center" vertical="center" wrapText="1"/>
      <protection locked="0"/>
    </xf>
    <xf numFmtId="0" fontId="80" fillId="35" borderId="46" xfId="38" quotePrefix="1" applyFont="1" applyFill="1" applyBorder="1" applyAlignment="1" applyProtection="1">
      <alignment horizontal="center" vertical="center" wrapText="1"/>
      <protection locked="0"/>
    </xf>
    <xf numFmtId="0" fontId="27" fillId="24" borderId="57" xfId="38" applyFont="1" applyFill="1" applyBorder="1" applyAlignment="1" applyProtection="1">
      <alignment horizontal="center" vertical="top"/>
      <protection locked="0"/>
    </xf>
    <xf numFmtId="0" fontId="27" fillId="24" borderId="56" xfId="38" applyFont="1" applyFill="1" applyBorder="1" applyAlignment="1" applyProtection="1">
      <alignment horizontal="center" vertical="top"/>
      <protection locked="0"/>
    </xf>
    <xf numFmtId="0" fontId="27" fillId="24" borderId="59" xfId="38" applyFont="1" applyFill="1" applyBorder="1" applyAlignment="1" applyProtection="1">
      <alignment horizontal="center" vertical="top"/>
      <protection locked="0"/>
    </xf>
    <xf numFmtId="0" fontId="27" fillId="24" borderId="92" xfId="38" applyFont="1" applyFill="1" applyBorder="1" applyAlignment="1" applyProtection="1">
      <alignment horizontal="center" vertical="center"/>
      <protection locked="0"/>
    </xf>
    <xf numFmtId="0" fontId="27" fillId="24" borderId="48" xfId="38" applyFont="1" applyFill="1" applyBorder="1" applyAlignment="1" applyProtection="1">
      <alignment horizontal="center" vertical="center"/>
      <protection locked="0"/>
    </xf>
    <xf numFmtId="0" fontId="27" fillId="24" borderId="49" xfId="38" applyFont="1" applyFill="1" applyBorder="1" applyAlignment="1" applyProtection="1">
      <alignment horizontal="center" vertical="center"/>
      <protection locked="0"/>
    </xf>
    <xf numFmtId="0" fontId="4" fillId="23" borderId="47" xfId="38" applyFill="1" applyBorder="1" applyAlignment="1">
      <alignment vertical="center"/>
    </xf>
    <xf numFmtId="0" fontId="4" fillId="23" borderId="48" xfId="38" applyFill="1" applyBorder="1" applyAlignment="1">
      <alignment vertical="center"/>
    </xf>
    <xf numFmtId="0" fontId="4" fillId="23" borderId="49" xfId="38" applyFill="1" applyBorder="1" applyAlignment="1">
      <alignment vertical="center"/>
    </xf>
    <xf numFmtId="0" fontId="4" fillId="23" borderId="70" xfId="38" applyFill="1" applyBorder="1" applyAlignment="1">
      <alignment horizontal="left" vertical="center"/>
    </xf>
    <xf numFmtId="0" fontId="4" fillId="23" borderId="16" xfId="38" applyFill="1" applyBorder="1" applyAlignment="1">
      <alignment horizontal="left" vertical="center"/>
    </xf>
    <xf numFmtId="0" fontId="4" fillId="23" borderId="28" xfId="38" applyFill="1" applyBorder="1" applyAlignment="1">
      <alignment horizontal="left" vertical="center"/>
    </xf>
    <xf numFmtId="0" fontId="4" fillId="23" borderId="34" xfId="38" applyFill="1" applyBorder="1" applyAlignment="1">
      <alignment vertical="center"/>
    </xf>
    <xf numFmtId="0" fontId="4" fillId="23" borderId="33" xfId="38" applyFill="1" applyBorder="1" applyAlignment="1">
      <alignment vertical="center"/>
    </xf>
    <xf numFmtId="0" fontId="4" fillId="23" borderId="32" xfId="38" applyFill="1" applyBorder="1" applyAlignment="1">
      <alignment vertical="center"/>
    </xf>
    <xf numFmtId="0" fontId="4" fillId="23" borderId="34" xfId="38" applyFill="1" applyBorder="1" applyAlignment="1">
      <alignment horizontal="left" vertical="center"/>
    </xf>
    <xf numFmtId="0" fontId="4" fillId="23" borderId="33" xfId="38" applyFill="1" applyBorder="1" applyAlignment="1">
      <alignment horizontal="left" vertical="center"/>
    </xf>
    <xf numFmtId="0" fontId="4" fillId="23" borderId="32" xfId="38" applyFill="1" applyBorder="1" applyAlignment="1">
      <alignment horizontal="left" vertical="center"/>
    </xf>
    <xf numFmtId="0" fontId="4" fillId="23" borderId="73" xfId="38" applyFill="1" applyBorder="1" applyAlignment="1">
      <alignment horizontal="center" vertical="center"/>
    </xf>
    <xf numFmtId="0" fontId="4" fillId="23" borderId="52" xfId="38" applyFill="1" applyBorder="1" applyAlignment="1">
      <alignment horizontal="center" vertical="center"/>
    </xf>
    <xf numFmtId="0" fontId="4" fillId="23" borderId="54" xfId="38" applyFill="1" applyBorder="1" applyAlignment="1">
      <alignment horizontal="center" vertical="center"/>
    </xf>
    <xf numFmtId="0" fontId="4" fillId="23" borderId="38" xfId="38" quotePrefix="1" applyFill="1" applyBorder="1" applyAlignment="1">
      <alignment horizontal="left" vertical="center"/>
    </xf>
    <xf numFmtId="0" fontId="4" fillId="23" borderId="39" xfId="38" quotePrefix="1" applyFill="1" applyBorder="1" applyAlignment="1">
      <alignment horizontal="left" vertical="center"/>
    </xf>
    <xf numFmtId="0" fontId="80" fillId="24" borderId="70" xfId="38" applyFont="1" applyFill="1" applyBorder="1" applyAlignment="1" applyProtection="1">
      <alignment horizontal="center" vertical="center" wrapText="1"/>
      <protection locked="0"/>
    </xf>
    <xf numFmtId="0" fontId="80" fillId="24" borderId="22" xfId="38" applyFont="1" applyFill="1" applyBorder="1" applyAlignment="1" applyProtection="1">
      <alignment horizontal="center" vertical="center" wrapText="1"/>
      <protection locked="0"/>
    </xf>
    <xf numFmtId="0" fontId="80" fillId="24" borderId="55" xfId="38" applyFont="1" applyFill="1" applyBorder="1" applyAlignment="1" applyProtection="1">
      <alignment horizontal="center" vertical="center" wrapText="1"/>
      <protection locked="0"/>
    </xf>
    <xf numFmtId="0" fontId="80" fillId="24" borderId="57" xfId="38" applyFont="1" applyFill="1" applyBorder="1" applyAlignment="1" applyProtection="1">
      <alignment horizontal="center" vertical="center" wrapText="1"/>
      <protection locked="0"/>
    </xf>
    <xf numFmtId="0" fontId="80" fillId="24" borderId="61" xfId="38" applyFont="1" applyFill="1" applyBorder="1" applyAlignment="1" applyProtection="1">
      <alignment horizontal="center" vertical="center" wrapText="1"/>
      <protection locked="0"/>
    </xf>
    <xf numFmtId="0" fontId="80" fillId="24" borderId="44" xfId="38" applyFont="1" applyFill="1" applyBorder="1" applyAlignment="1" applyProtection="1">
      <alignment horizontal="center" vertical="center" wrapText="1"/>
      <protection locked="0"/>
    </xf>
    <xf numFmtId="0" fontId="80" fillId="24" borderId="56" xfId="38" applyFont="1" applyFill="1" applyBorder="1" applyAlignment="1" applyProtection="1">
      <alignment horizontal="center" vertical="center" wrapText="1"/>
      <protection locked="0"/>
    </xf>
    <xf numFmtId="0" fontId="80" fillId="24" borderId="66" xfId="38" applyFont="1" applyFill="1" applyBorder="1" applyAlignment="1" applyProtection="1">
      <alignment horizontal="center" vertical="center" wrapText="1"/>
      <protection locked="0"/>
    </xf>
    <xf numFmtId="0" fontId="80" fillId="24" borderId="45" xfId="38" applyFont="1" applyFill="1" applyBorder="1" applyAlignment="1" applyProtection="1">
      <alignment horizontal="center" vertical="center" wrapText="1"/>
      <protection locked="0"/>
    </xf>
    <xf numFmtId="0" fontId="80" fillId="24" borderId="45" xfId="38" quotePrefix="1" applyFont="1" applyFill="1" applyBorder="1" applyAlignment="1" applyProtection="1">
      <alignment horizontal="center" vertical="center" wrapText="1"/>
      <protection locked="0"/>
    </xf>
    <xf numFmtId="0" fontId="142" fillId="24" borderId="15" xfId="38" applyFont="1" applyFill="1" applyBorder="1" applyAlignment="1" applyProtection="1">
      <alignment horizontal="center" vertical="center" wrapText="1"/>
      <protection locked="0"/>
    </xf>
    <xf numFmtId="0" fontId="142" fillId="24" borderId="16" xfId="38" applyFont="1" applyFill="1" applyBorder="1" applyAlignment="1" applyProtection="1">
      <alignment horizontal="center" vertical="center" wrapText="1"/>
      <protection locked="0"/>
    </xf>
    <xf numFmtId="0" fontId="142" fillId="24" borderId="28" xfId="38" applyFont="1" applyFill="1" applyBorder="1" applyAlignment="1" applyProtection="1">
      <alignment horizontal="center" vertical="center" wrapText="1"/>
      <protection locked="0"/>
    </xf>
    <xf numFmtId="14" fontId="36" fillId="23" borderId="15" xfId="38" quotePrefix="1" applyNumberFormat="1" applyFont="1" applyFill="1" applyBorder="1" applyAlignment="1">
      <alignment horizontal="left" vertical="top"/>
    </xf>
    <xf numFmtId="14" fontId="36" fillId="23" borderId="16" xfId="38" quotePrefix="1" applyNumberFormat="1" applyFont="1" applyFill="1" applyBorder="1" applyAlignment="1">
      <alignment horizontal="left" vertical="top"/>
    </xf>
    <xf numFmtId="14" fontId="36" fillId="23" borderId="28" xfId="38" quotePrefix="1" applyNumberFormat="1" applyFont="1" applyFill="1" applyBorder="1" applyAlignment="1">
      <alignment horizontal="left" vertical="top"/>
    </xf>
    <xf numFmtId="14" fontId="36" fillId="23" borderId="50" xfId="38" quotePrefix="1" applyNumberFormat="1" applyFont="1" applyFill="1" applyBorder="1" applyAlignment="1">
      <alignment horizontal="left" vertical="top"/>
    </xf>
    <xf numFmtId="14" fontId="36" fillId="23" borderId="110" xfId="38" quotePrefix="1" applyNumberFormat="1" applyFont="1" applyFill="1" applyBorder="1" applyAlignment="1">
      <alignment horizontal="left" vertical="top"/>
    </xf>
    <xf numFmtId="14" fontId="36" fillId="23" borderId="108" xfId="38" quotePrefix="1" applyNumberFormat="1" applyFont="1" applyFill="1" applyBorder="1" applyAlignment="1">
      <alignment horizontal="left" vertical="top"/>
    </xf>
    <xf numFmtId="0" fontId="24" fillId="22" borderId="116" xfId="38" applyFont="1" applyFill="1" applyBorder="1" applyAlignment="1" applyProtection="1">
      <alignment horizontal="center"/>
      <protection locked="0"/>
    </xf>
    <xf numFmtId="0" fontId="24" fillId="22" borderId="120" xfId="38" applyFont="1" applyFill="1" applyBorder="1" applyAlignment="1" applyProtection="1">
      <alignment horizontal="center"/>
      <protection locked="0"/>
    </xf>
    <xf numFmtId="0" fontId="24" fillId="22" borderId="117" xfId="38" applyFont="1" applyFill="1" applyBorder="1" applyAlignment="1" applyProtection="1">
      <alignment horizontal="center"/>
      <protection locked="0"/>
    </xf>
    <xf numFmtId="0" fontId="24" fillId="22" borderId="119" xfId="38" applyFont="1" applyFill="1" applyBorder="1" applyAlignment="1" applyProtection="1">
      <alignment horizontal="center"/>
      <protection locked="0"/>
    </xf>
    <xf numFmtId="0" fontId="24" fillId="22" borderId="113" xfId="38" applyFont="1" applyFill="1" applyBorder="1" applyAlignment="1" applyProtection="1">
      <alignment horizontal="center"/>
      <protection locked="0"/>
    </xf>
    <xf numFmtId="0" fontId="24" fillId="22" borderId="114" xfId="38" applyFont="1" applyFill="1" applyBorder="1" applyAlignment="1" applyProtection="1">
      <alignment horizontal="center"/>
      <protection locked="0"/>
    </xf>
    <xf numFmtId="0" fontId="4" fillId="22" borderId="53" xfId="38" applyFill="1" applyBorder="1" applyAlignment="1">
      <alignment horizontal="left"/>
    </xf>
    <xf numFmtId="0" fontId="4" fillId="22" borderId="52" xfId="38" applyFill="1" applyBorder="1" applyAlignment="1">
      <alignment horizontal="left"/>
    </xf>
    <xf numFmtId="0" fontId="4" fillId="22" borderId="54" xfId="38" applyFill="1" applyBorder="1" applyAlignment="1">
      <alignment horizontal="left"/>
    </xf>
    <xf numFmtId="0" fontId="24" fillId="22" borderId="30" xfId="38" applyFont="1" applyFill="1" applyBorder="1" applyAlignment="1" applyProtection="1">
      <alignment horizontal="center"/>
      <protection locked="0"/>
    </xf>
    <xf numFmtId="0" fontId="24" fillId="0" borderId="59" xfId="38" quotePrefix="1" applyFont="1" applyBorder="1" applyAlignment="1" applyProtection="1">
      <alignment horizontal="center" vertical="center" wrapText="1"/>
      <protection locked="0"/>
    </xf>
    <xf numFmtId="0" fontId="24" fillId="0" borderId="82" xfId="38" quotePrefix="1" applyFont="1" applyBorder="1" applyAlignment="1" applyProtection="1">
      <alignment horizontal="center" vertical="center" wrapText="1"/>
      <protection locked="0"/>
    </xf>
    <xf numFmtId="0" fontId="24" fillId="0" borderId="46" xfId="38" quotePrefix="1" applyFont="1" applyBorder="1" applyAlignment="1" applyProtection="1">
      <alignment horizontal="center" vertical="center" wrapText="1"/>
      <protection locked="0"/>
    </xf>
    <xf numFmtId="0" fontId="41" fillId="23" borderId="15" xfId="38" applyFont="1" applyFill="1" applyBorder="1" applyAlignment="1" applyProtection="1">
      <alignment horizontal="center" vertical="center"/>
      <protection locked="0"/>
    </xf>
    <xf numFmtId="0" fontId="41" fillId="23" borderId="16" xfId="38" applyFont="1" applyFill="1" applyBorder="1" applyAlignment="1" applyProtection="1">
      <alignment horizontal="center" vertical="center"/>
      <protection locked="0"/>
    </xf>
    <xf numFmtId="0" fontId="41" fillId="23" borderId="28" xfId="38" applyFont="1" applyFill="1" applyBorder="1" applyAlignment="1" applyProtection="1">
      <alignment horizontal="center" vertical="center"/>
      <protection locked="0"/>
    </xf>
    <xf numFmtId="0" fontId="41" fillId="23" borderId="12" xfId="38" applyFont="1" applyFill="1" applyBorder="1" applyAlignment="1" applyProtection="1">
      <alignment horizontal="center" vertical="center"/>
      <protection locked="0"/>
    </xf>
    <xf numFmtId="0" fontId="41" fillId="23" borderId="0" xfId="38" applyFont="1" applyFill="1" applyAlignment="1" applyProtection="1">
      <alignment horizontal="center" vertical="center"/>
      <protection locked="0"/>
    </xf>
    <xf numFmtId="0" fontId="41" fillId="23" borderId="17" xfId="38" applyFont="1" applyFill="1" applyBorder="1" applyAlignment="1" applyProtection="1">
      <alignment horizontal="center" vertical="center"/>
      <protection locked="0"/>
    </xf>
    <xf numFmtId="0" fontId="41" fillId="23" borderId="50" xfId="38" applyFont="1" applyFill="1" applyBorder="1" applyAlignment="1" applyProtection="1">
      <alignment horizontal="center" vertical="center"/>
      <protection locked="0"/>
    </xf>
    <xf numFmtId="0" fontId="41" fillId="23" borderId="110" xfId="38" applyFont="1" applyFill="1" applyBorder="1" applyAlignment="1" applyProtection="1">
      <alignment horizontal="center" vertical="center"/>
      <protection locked="0"/>
    </xf>
    <xf numFmtId="0" fontId="41" fillId="23" borderId="108" xfId="38" applyFont="1" applyFill="1" applyBorder="1" applyAlignment="1" applyProtection="1">
      <alignment horizontal="center" vertical="center"/>
      <protection locked="0"/>
    </xf>
    <xf numFmtId="0" fontId="24" fillId="0" borderId="47" xfId="38" applyFont="1" applyBorder="1" applyAlignment="1">
      <alignment horizontal="center"/>
    </xf>
    <xf numFmtId="0" fontId="24" fillId="0" borderId="48" xfId="38" applyFont="1" applyBorder="1" applyAlignment="1">
      <alignment horizontal="center"/>
    </xf>
    <xf numFmtId="0" fontId="24" fillId="0" borderId="58" xfId="38" applyFont="1" applyBorder="1" applyAlignment="1">
      <alignment horizontal="center"/>
    </xf>
    <xf numFmtId="0" fontId="124" fillId="22" borderId="15" xfId="38" applyFont="1" applyFill="1" applyBorder="1" applyAlignment="1">
      <alignment horizontal="center" vertical="center" wrapText="1"/>
    </xf>
    <xf numFmtId="0" fontId="124" fillId="22" borderId="16" xfId="38" applyFont="1" applyFill="1" applyBorder="1" applyAlignment="1">
      <alignment horizontal="center" vertical="center"/>
    </xf>
    <xf numFmtId="0" fontId="124" fillId="22" borderId="28" xfId="38" applyFont="1" applyFill="1" applyBorder="1" applyAlignment="1">
      <alignment horizontal="center" vertical="center"/>
    </xf>
    <xf numFmtId="0" fontId="24" fillId="19" borderId="53" xfId="38" applyFont="1" applyFill="1" applyBorder="1" applyAlignment="1">
      <alignment horizontal="center" vertical="center"/>
    </xf>
    <xf numFmtId="0" fontId="24" fillId="19" borderId="52" xfId="38" applyFont="1" applyFill="1" applyBorder="1" applyAlignment="1">
      <alignment horizontal="center" vertical="center"/>
    </xf>
    <xf numFmtId="0" fontId="24" fillId="19" borderId="71" xfId="38" applyFont="1" applyFill="1" applyBorder="1" applyAlignment="1">
      <alignment horizontal="center" vertical="center"/>
    </xf>
    <xf numFmtId="14" fontId="4" fillId="22" borderId="11" xfId="38" applyNumberFormat="1" applyFill="1" applyBorder="1" applyAlignment="1">
      <alignment horizontal="center"/>
    </xf>
    <xf numFmtId="14" fontId="4" fillId="22" borderId="13" xfId="38" applyNumberFormat="1" applyFill="1" applyBorder="1" applyAlignment="1">
      <alignment horizontal="center"/>
    </xf>
    <xf numFmtId="0" fontId="126" fillId="0" borderId="56" xfId="38" applyFont="1" applyBorder="1" applyAlignment="1" applyProtection="1">
      <alignment horizontal="center" vertical="center" wrapText="1"/>
      <protection locked="0"/>
    </xf>
    <xf numFmtId="0" fontId="126" fillId="0" borderId="66" xfId="38" applyFont="1" applyBorder="1" applyAlignment="1" applyProtection="1">
      <alignment horizontal="center" vertical="center" wrapText="1"/>
      <protection locked="0"/>
    </xf>
    <xf numFmtId="0" fontId="126" fillId="0" borderId="45" xfId="38" applyFont="1" applyBorder="1" applyAlignment="1" applyProtection="1">
      <alignment horizontal="center" vertical="center" wrapText="1"/>
      <protection locked="0"/>
    </xf>
    <xf numFmtId="0" fontId="126" fillId="0" borderId="70" xfId="38" applyFont="1" applyBorder="1" applyAlignment="1" applyProtection="1">
      <alignment horizontal="center" vertical="center" wrapText="1"/>
      <protection locked="0"/>
    </xf>
    <xf numFmtId="0" fontId="126" fillId="0" borderId="22" xfId="38" applyFont="1" applyBorder="1" applyAlignment="1" applyProtection="1">
      <alignment horizontal="center" vertical="center" wrapText="1"/>
      <protection locked="0"/>
    </xf>
    <xf numFmtId="0" fontId="126" fillId="0" borderId="55" xfId="38" applyFont="1" applyBorder="1" applyAlignment="1" applyProtection="1">
      <alignment horizontal="center" vertical="center" wrapText="1"/>
      <protection locked="0"/>
    </xf>
    <xf numFmtId="0" fontId="126" fillId="0" borderId="15" xfId="38" applyFont="1" applyBorder="1" applyAlignment="1" applyProtection="1">
      <alignment horizontal="center" vertical="center" wrapText="1"/>
      <protection locked="0"/>
    </xf>
    <xf numFmtId="0" fontId="126" fillId="0" borderId="16" xfId="38" applyFont="1" applyBorder="1" applyAlignment="1" applyProtection="1">
      <alignment horizontal="center" vertical="center" wrapText="1"/>
      <protection locked="0"/>
    </xf>
    <xf numFmtId="0" fontId="126" fillId="0" borderId="69" xfId="38" applyFont="1" applyBorder="1" applyAlignment="1" applyProtection="1">
      <alignment horizontal="center" vertical="center" wrapText="1"/>
      <protection locked="0"/>
    </xf>
    <xf numFmtId="0" fontId="126" fillId="0" borderId="12" xfId="38" applyFont="1" applyBorder="1" applyAlignment="1" applyProtection="1">
      <alignment horizontal="center" vertical="center" wrapText="1"/>
      <protection locked="0"/>
    </xf>
    <xf numFmtId="0" fontId="126" fillId="0" borderId="0" xfId="38" applyFont="1" applyAlignment="1" applyProtection="1">
      <alignment horizontal="center" vertical="center" wrapText="1"/>
      <protection locked="0"/>
    </xf>
    <xf numFmtId="0" fontId="126" fillId="0" borderId="23" xfId="38" applyFont="1" applyBorder="1" applyAlignment="1" applyProtection="1">
      <alignment horizontal="center" vertical="center" wrapText="1"/>
      <protection locked="0"/>
    </xf>
    <xf numFmtId="0" fontId="126" fillId="0" borderId="50" xfId="38" applyFont="1" applyBorder="1" applyAlignment="1" applyProtection="1">
      <alignment horizontal="center" vertical="center" wrapText="1"/>
      <protection locked="0"/>
    </xf>
    <xf numFmtId="0" fontId="126" fillId="0" borderId="110" xfId="38" applyFont="1" applyBorder="1" applyAlignment="1" applyProtection="1">
      <alignment horizontal="center" vertical="center" wrapText="1"/>
      <protection locked="0"/>
    </xf>
    <xf numFmtId="0" fontId="126" fillId="0" borderId="109" xfId="38" applyFont="1" applyBorder="1" applyAlignment="1" applyProtection="1">
      <alignment horizontal="center" vertical="center" wrapText="1"/>
      <protection locked="0"/>
    </xf>
    <xf numFmtId="0" fontId="24" fillId="0" borderId="92" xfId="38" applyFont="1" applyBorder="1" applyAlignment="1">
      <alignment horizontal="center" wrapText="1"/>
    </xf>
    <xf numFmtId="0" fontId="24" fillId="0" borderId="48" xfId="38" applyFont="1" applyBorder="1" applyAlignment="1">
      <alignment horizontal="center" wrapText="1"/>
    </xf>
    <xf numFmtId="0" fontId="24" fillId="0" borderId="58" xfId="38" applyFont="1" applyBorder="1" applyAlignment="1">
      <alignment horizontal="center" wrapText="1"/>
    </xf>
    <xf numFmtId="0" fontId="24" fillId="0" borderId="47" xfId="38" applyFont="1" applyBorder="1" applyAlignment="1">
      <alignment horizontal="center" wrapText="1"/>
    </xf>
    <xf numFmtId="0" fontId="24" fillId="0" borderId="58" xfId="38" applyFont="1" applyBorder="1" applyAlignment="1" applyProtection="1">
      <alignment horizontal="center" vertical="center" wrapText="1"/>
      <protection locked="0"/>
    </xf>
    <xf numFmtId="0" fontId="24" fillId="0" borderId="23" xfId="38" applyFont="1" applyBorder="1" applyAlignment="1" applyProtection="1">
      <alignment horizontal="center" vertical="center" wrapText="1"/>
      <protection locked="0"/>
    </xf>
    <xf numFmtId="0" fontId="24" fillId="0" borderId="21" xfId="38" applyFont="1" applyBorder="1" applyAlignment="1" applyProtection="1">
      <alignment horizontal="center" vertical="center" wrapText="1"/>
      <protection locked="0"/>
    </xf>
    <xf numFmtId="0" fontId="24" fillId="22" borderId="18" xfId="38" applyFont="1" applyFill="1" applyBorder="1" applyAlignment="1" applyProtection="1">
      <alignment horizontal="center"/>
      <protection locked="0"/>
    </xf>
    <xf numFmtId="0" fontId="24" fillId="22" borderId="33" xfId="38" applyFont="1" applyFill="1" applyBorder="1" applyAlignment="1" applyProtection="1">
      <alignment horizontal="center"/>
      <protection locked="0"/>
    </xf>
    <xf numFmtId="0" fontId="24" fillId="22" borderId="21" xfId="38" applyFont="1" applyFill="1" applyBorder="1" applyAlignment="1" applyProtection="1">
      <alignment horizontal="center"/>
      <protection locked="0"/>
    </xf>
    <xf numFmtId="0" fontId="112" fillId="23" borderId="0" xfId="66" applyFont="1" applyFill="1" applyAlignment="1">
      <alignment horizontal="center" vertical="top" wrapText="1"/>
    </xf>
    <xf numFmtId="0" fontId="110" fillId="23" borderId="0" xfId="66" applyFont="1" applyFill="1" applyAlignment="1">
      <alignment horizontal="left" vertical="top" wrapText="1"/>
    </xf>
    <xf numFmtId="0" fontId="111" fillId="23" borderId="0" xfId="66" applyFont="1" applyFill="1" applyAlignment="1">
      <alignment horizontal="left" vertical="center" wrapText="1"/>
    </xf>
    <xf numFmtId="0" fontId="110" fillId="23" borderId="0" xfId="66" applyFont="1" applyFill="1" applyAlignment="1">
      <alignment horizontal="left" vertical="center" wrapText="1"/>
    </xf>
    <xf numFmtId="0" fontId="111" fillId="23" borderId="0" xfId="66" applyFont="1" applyFill="1" applyAlignment="1">
      <alignment horizontal="left" vertical="center" wrapText="1" indent="1"/>
    </xf>
    <xf numFmtId="0" fontId="111" fillId="23" borderId="0" xfId="66" applyFont="1" applyFill="1" applyAlignment="1">
      <alignment horizontal="center" vertical="top" wrapText="1"/>
    </xf>
    <xf numFmtId="0" fontId="109" fillId="23" borderId="0" xfId="66" applyFont="1" applyFill="1" applyAlignment="1">
      <alignment horizontal="center" vertical="center" wrapText="1"/>
    </xf>
    <xf numFmtId="0" fontId="109" fillId="23" borderId="0" xfId="66" applyFont="1" applyFill="1" applyAlignment="1">
      <alignment horizontal="left" wrapText="1"/>
    </xf>
    <xf numFmtId="0" fontId="113" fillId="23" borderId="0" xfId="66" applyFont="1" applyFill="1" applyAlignment="1">
      <alignment horizontal="center" vertical="top" wrapText="1"/>
    </xf>
    <xf numFmtId="173" fontId="114" fillId="23" borderId="0" xfId="66" applyNumberFormat="1" applyFont="1" applyFill="1" applyAlignment="1">
      <alignment horizontal="center" vertical="top" shrinkToFit="1"/>
    </xf>
    <xf numFmtId="0" fontId="109" fillId="23" borderId="0" xfId="66" applyFont="1" applyFill="1" applyAlignment="1">
      <alignment horizontal="left" vertical="center" wrapText="1"/>
    </xf>
    <xf numFmtId="0" fontId="113" fillId="23" borderId="0" xfId="66" applyFont="1" applyFill="1" applyAlignment="1">
      <alignment horizontal="left" vertical="top" wrapText="1" indent="4"/>
    </xf>
    <xf numFmtId="0" fontId="113" fillId="23" borderId="0" xfId="66" applyFont="1" applyFill="1" applyAlignment="1">
      <alignment horizontal="left" vertical="top" wrapText="1" indent="1"/>
    </xf>
    <xf numFmtId="0" fontId="111" fillId="23" borderId="0" xfId="66" applyFont="1" applyFill="1" applyAlignment="1">
      <alignment vertical="top" wrapText="1"/>
    </xf>
    <xf numFmtId="1" fontId="109" fillId="23" borderId="0" xfId="66" applyNumberFormat="1" applyFont="1" applyFill="1" applyAlignment="1">
      <alignment horizontal="center" vertical="top" shrinkToFit="1"/>
    </xf>
    <xf numFmtId="0" fontId="113" fillId="23" borderId="0" xfId="66" applyFont="1" applyFill="1" applyAlignment="1">
      <alignment horizontal="left" vertical="top" wrapText="1" indent="3"/>
    </xf>
    <xf numFmtId="0" fontId="109" fillId="23" borderId="0" xfId="66" applyFont="1" applyFill="1" applyAlignment="1">
      <alignment horizontal="left" vertical="top" wrapText="1"/>
    </xf>
    <xf numFmtId="0" fontId="115" fillId="23" borderId="0" xfId="66" applyFont="1" applyFill="1" applyAlignment="1">
      <alignment horizontal="center" vertical="center" wrapText="1"/>
    </xf>
    <xf numFmtId="1" fontId="109" fillId="23" borderId="0" xfId="66" applyNumberFormat="1" applyFont="1" applyFill="1" applyAlignment="1">
      <alignment horizontal="left" vertical="top" shrinkToFit="1"/>
    </xf>
    <xf numFmtId="0" fontId="111" fillId="23" borderId="0" xfId="66" applyFont="1" applyFill="1" applyAlignment="1">
      <alignment horizontal="left" vertical="top" wrapText="1" indent="1"/>
    </xf>
    <xf numFmtId="0" fontId="112" fillId="23" borderId="12" xfId="66" applyFont="1" applyFill="1" applyBorder="1" applyAlignment="1">
      <alignment horizontal="center" vertical="top" wrapText="1"/>
    </xf>
    <xf numFmtId="0" fontId="110" fillId="23" borderId="129" xfId="66" applyFont="1" applyFill="1" applyBorder="1" applyAlignment="1">
      <alignment horizontal="left" vertical="top" wrapText="1"/>
    </xf>
    <xf numFmtId="0" fontId="110" fillId="23" borderId="124" xfId="66" applyFont="1" applyFill="1" applyBorder="1" applyAlignment="1">
      <alignment horizontal="left" vertical="top" wrapText="1"/>
    </xf>
    <xf numFmtId="0" fontId="110" fillId="23" borderId="125" xfId="66" applyFont="1" applyFill="1" applyBorder="1" applyAlignment="1">
      <alignment horizontal="left" vertical="top" wrapText="1"/>
    </xf>
    <xf numFmtId="0" fontId="110" fillId="23" borderId="123" xfId="66" applyFont="1" applyFill="1" applyBorder="1" applyAlignment="1">
      <alignment horizontal="left" vertical="top" wrapText="1"/>
    </xf>
    <xf numFmtId="0" fontId="111" fillId="23" borderId="129" xfId="66" applyFont="1" applyFill="1" applyBorder="1" applyAlignment="1">
      <alignment horizontal="left" vertical="center" wrapText="1"/>
    </xf>
    <xf numFmtId="0" fontId="111" fillId="23" borderId="124" xfId="66" applyFont="1" applyFill="1" applyBorder="1" applyAlignment="1">
      <alignment horizontal="left" vertical="center" wrapText="1"/>
    </xf>
    <xf numFmtId="0" fontId="111" fillId="23" borderId="125" xfId="66" applyFont="1" applyFill="1" applyBorder="1" applyAlignment="1">
      <alignment horizontal="left" vertical="center" wrapText="1"/>
    </xf>
    <xf numFmtId="0" fontId="110" fillId="23" borderId="123" xfId="66" applyFont="1" applyFill="1" applyBorder="1" applyAlignment="1">
      <alignment horizontal="left" vertical="center" wrapText="1"/>
    </xf>
    <xf numFmtId="0" fontId="110" fillId="23" borderId="124" xfId="66" applyFont="1" applyFill="1" applyBorder="1" applyAlignment="1">
      <alignment horizontal="left" vertical="center" wrapText="1"/>
    </xf>
    <xf numFmtId="0" fontId="110" fillId="23" borderId="125" xfId="66" applyFont="1" applyFill="1" applyBorder="1" applyAlignment="1">
      <alignment horizontal="left" vertical="center" wrapText="1"/>
    </xf>
    <xf numFmtId="0" fontId="111" fillId="23" borderId="12" xfId="66" applyFont="1" applyFill="1" applyBorder="1" applyAlignment="1">
      <alignment horizontal="left" vertical="center" wrapText="1" indent="1"/>
    </xf>
    <xf numFmtId="0" fontId="111" fillId="23" borderId="12" xfId="66" applyFont="1" applyFill="1" applyBorder="1" applyAlignment="1">
      <alignment horizontal="center" vertical="top" wrapText="1"/>
    </xf>
    <xf numFmtId="0" fontId="109" fillId="23" borderId="12" xfId="66" applyFont="1" applyFill="1" applyBorder="1" applyAlignment="1">
      <alignment horizontal="center" vertical="center" wrapText="1"/>
    </xf>
    <xf numFmtId="0" fontId="109" fillId="23" borderId="123" xfId="66" applyFont="1" applyFill="1" applyBorder="1" applyAlignment="1">
      <alignment horizontal="left" wrapText="1"/>
    </xf>
    <xf numFmtId="0" fontId="109" fillId="23" borderId="124" xfId="66" applyFont="1" applyFill="1" applyBorder="1" applyAlignment="1">
      <alignment horizontal="left" wrapText="1"/>
    </xf>
    <xf numFmtId="0" fontId="109" fillId="23" borderId="125" xfId="66" applyFont="1" applyFill="1" applyBorder="1" applyAlignment="1">
      <alignment horizontal="left" wrapText="1"/>
    </xf>
    <xf numFmtId="0" fontId="111" fillId="23" borderId="123" xfId="66" applyFont="1" applyFill="1" applyBorder="1" applyAlignment="1">
      <alignment horizontal="center" vertical="top" wrapText="1"/>
    </xf>
    <xf numFmtId="0" fontId="111" fillId="23" borderId="124" xfId="66" applyFont="1" applyFill="1" applyBorder="1" applyAlignment="1">
      <alignment horizontal="center" vertical="top" wrapText="1"/>
    </xf>
    <xf numFmtId="0" fontId="111" fillId="23" borderId="125" xfId="66" applyFont="1" applyFill="1" applyBorder="1" applyAlignment="1">
      <alignment horizontal="center" vertical="top" wrapText="1"/>
    </xf>
    <xf numFmtId="0" fontId="113" fillId="23" borderId="123" xfId="66" applyFont="1" applyFill="1" applyBorder="1" applyAlignment="1">
      <alignment horizontal="center" vertical="top" wrapText="1"/>
    </xf>
    <xf numFmtId="0" fontId="113" fillId="23" borderId="124" xfId="66" applyFont="1" applyFill="1" applyBorder="1" applyAlignment="1">
      <alignment horizontal="center" vertical="top" wrapText="1"/>
    </xf>
    <xf numFmtId="0" fontId="113" fillId="23" borderId="125" xfId="66" applyFont="1" applyFill="1" applyBorder="1" applyAlignment="1">
      <alignment horizontal="center" vertical="top" wrapText="1"/>
    </xf>
    <xf numFmtId="173" fontId="114" fillId="23" borderId="123" xfId="66" applyNumberFormat="1" applyFont="1" applyFill="1" applyBorder="1" applyAlignment="1">
      <alignment horizontal="center" vertical="top" shrinkToFit="1"/>
    </xf>
    <xf numFmtId="173" fontId="114" fillId="23" borderId="124" xfId="66" applyNumberFormat="1" applyFont="1" applyFill="1" applyBorder="1" applyAlignment="1">
      <alignment horizontal="center" vertical="top" shrinkToFit="1"/>
    </xf>
    <xf numFmtId="173" fontId="114" fillId="23" borderId="125" xfId="66" applyNumberFormat="1" applyFont="1" applyFill="1" applyBorder="1" applyAlignment="1">
      <alignment horizontal="center" vertical="top" shrinkToFit="1"/>
    </xf>
    <xf numFmtId="0" fontId="113" fillId="23" borderId="126" xfId="66" applyFont="1" applyFill="1" applyBorder="1" applyAlignment="1">
      <alignment horizontal="left" vertical="top" wrapText="1" indent="4"/>
    </xf>
    <xf numFmtId="0" fontId="113" fillId="23" borderId="127" xfId="66" applyFont="1" applyFill="1" applyBorder="1" applyAlignment="1">
      <alignment horizontal="left" vertical="top" wrapText="1" indent="4"/>
    </xf>
    <xf numFmtId="0" fontId="113" fillId="23" borderId="128" xfId="66" applyFont="1" applyFill="1" applyBorder="1" applyAlignment="1">
      <alignment horizontal="left" vertical="top" wrapText="1" indent="4"/>
    </xf>
    <xf numFmtId="173" fontId="114" fillId="23" borderId="126" xfId="66" applyNumberFormat="1" applyFont="1" applyFill="1" applyBorder="1" applyAlignment="1">
      <alignment horizontal="center" vertical="top" shrinkToFit="1"/>
    </xf>
    <xf numFmtId="173" fontId="114" fillId="23" borderId="127" xfId="66" applyNumberFormat="1" applyFont="1" applyFill="1" applyBorder="1" applyAlignment="1">
      <alignment horizontal="center" vertical="top" shrinkToFit="1"/>
    </xf>
    <xf numFmtId="173" fontId="114" fillId="23" borderId="128" xfId="66" applyNumberFormat="1" applyFont="1" applyFill="1" applyBorder="1" applyAlignment="1">
      <alignment horizontal="center" vertical="top" shrinkToFit="1"/>
    </xf>
    <xf numFmtId="0" fontId="113" fillId="23" borderId="126" xfId="66" applyFont="1" applyFill="1" applyBorder="1" applyAlignment="1">
      <alignment horizontal="left" vertical="top" wrapText="1" indent="1"/>
    </xf>
    <xf numFmtId="0" fontId="113" fillId="23" borderId="127" xfId="66" applyFont="1" applyFill="1" applyBorder="1" applyAlignment="1">
      <alignment horizontal="left" vertical="top" wrapText="1" indent="1"/>
    </xf>
    <xf numFmtId="0" fontId="113" fillId="23" borderId="128" xfId="66" applyFont="1" applyFill="1" applyBorder="1" applyAlignment="1">
      <alignment horizontal="left" vertical="top" wrapText="1" indent="1"/>
    </xf>
    <xf numFmtId="0" fontId="113" fillId="23" borderId="123" xfId="66" applyFont="1" applyFill="1" applyBorder="1" applyAlignment="1">
      <alignment horizontal="left" vertical="top" wrapText="1" indent="3"/>
    </xf>
    <xf numFmtId="0" fontId="113" fillId="23" borderId="124" xfId="66" applyFont="1" applyFill="1" applyBorder="1" applyAlignment="1">
      <alignment horizontal="left" vertical="top" wrapText="1" indent="3"/>
    </xf>
    <xf numFmtId="0" fontId="113" fillId="23" borderId="125" xfId="66" applyFont="1" applyFill="1" applyBorder="1" applyAlignment="1">
      <alignment horizontal="left" vertical="top" wrapText="1" indent="3"/>
    </xf>
    <xf numFmtId="0" fontId="109" fillId="23" borderId="130" xfId="66" applyFont="1" applyFill="1" applyBorder="1" applyAlignment="1">
      <alignment horizontal="left" vertical="top" wrapText="1"/>
    </xf>
    <xf numFmtId="0" fontId="72" fillId="29" borderId="119" xfId="0" applyFont="1" applyFill="1" applyBorder="1" applyAlignment="1" applyProtection="1">
      <alignment horizontal="center"/>
      <protection locked="0"/>
    </xf>
    <xf numFmtId="0" fontId="72" fillId="29" borderId="113" xfId="0" applyFont="1" applyFill="1" applyBorder="1" applyAlignment="1" applyProtection="1">
      <alignment horizontal="center"/>
      <protection locked="0"/>
    </xf>
    <xf numFmtId="0" fontId="72" fillId="29" borderId="114" xfId="0" applyFont="1" applyFill="1" applyBorder="1" applyAlignment="1" applyProtection="1">
      <alignment horizontal="center"/>
      <protection locked="0"/>
    </xf>
    <xf numFmtId="0" fontId="24" fillId="29" borderId="53" xfId="0" applyFont="1" applyFill="1" applyBorder="1" applyAlignment="1" applyProtection="1">
      <alignment horizontal="center"/>
      <protection locked="0"/>
    </xf>
    <xf numFmtId="0" fontId="24" fillId="29" borderId="52" xfId="0" applyFont="1" applyFill="1" applyBorder="1" applyAlignment="1" applyProtection="1">
      <alignment horizontal="center"/>
      <protection locked="0"/>
    </xf>
    <xf numFmtId="0" fontId="24" fillId="29" borderId="54" xfId="0" applyFont="1" applyFill="1" applyBorder="1" applyAlignment="1" applyProtection="1">
      <alignment horizontal="center"/>
      <protection locked="0"/>
    </xf>
    <xf numFmtId="0" fontId="73" fillId="27" borderId="0" xfId="0" applyFont="1" applyFill="1" applyAlignment="1" applyProtection="1">
      <alignment horizontal="right"/>
      <protection locked="0"/>
    </xf>
    <xf numFmtId="0" fontId="78" fillId="27" borderId="12" xfId="0" applyFont="1" applyFill="1" applyBorder="1" applyAlignment="1" applyProtection="1">
      <alignment horizontal="center"/>
      <protection locked="0"/>
    </xf>
    <xf numFmtId="0" fontId="78" fillId="27" borderId="0" xfId="0" applyFont="1" applyFill="1" applyAlignment="1" applyProtection="1">
      <alignment horizontal="center"/>
      <protection locked="0"/>
    </xf>
    <xf numFmtId="0" fontId="27" fillId="23" borderId="53" xfId="0" applyFont="1" applyFill="1" applyBorder="1" applyAlignment="1" applyProtection="1">
      <alignment horizontal="center"/>
      <protection locked="0"/>
    </xf>
    <xf numFmtId="0" fontId="27" fillId="23" borderId="54" xfId="0" applyFont="1" applyFill="1" applyBorder="1" applyAlignment="1" applyProtection="1">
      <alignment horizontal="center"/>
      <protection locked="0"/>
    </xf>
    <xf numFmtId="169" fontId="73" fillId="27" borderId="0" xfId="0" applyNumberFormat="1" applyFont="1" applyFill="1" applyAlignment="1" applyProtection="1">
      <alignment horizontal="right"/>
      <protection locked="0"/>
    </xf>
    <xf numFmtId="169" fontId="73" fillId="27" borderId="17" xfId="0" applyNumberFormat="1" applyFont="1" applyFill="1" applyBorder="1" applyAlignment="1" applyProtection="1">
      <alignment horizontal="right"/>
      <protection locked="0"/>
    </xf>
    <xf numFmtId="0" fontId="24" fillId="23" borderId="42" xfId="0" applyFont="1" applyFill="1" applyBorder="1" applyAlignment="1" applyProtection="1">
      <alignment horizontal="left"/>
      <protection locked="0"/>
    </xf>
    <xf numFmtId="0" fontId="24" fillId="23" borderId="136" xfId="0" applyFont="1" applyFill="1" applyBorder="1" applyAlignment="1" applyProtection="1">
      <alignment horizontal="left"/>
      <protection locked="0"/>
    </xf>
    <xf numFmtId="0" fontId="24" fillId="23" borderId="43" xfId="0" applyFont="1" applyFill="1" applyBorder="1" applyAlignment="1" applyProtection="1">
      <alignment horizontal="left"/>
      <protection locked="0"/>
    </xf>
    <xf numFmtId="0" fontId="73" fillId="27" borderId="12" xfId="0" applyFont="1" applyFill="1" applyBorder="1" applyAlignment="1" applyProtection="1">
      <alignment horizontal="right"/>
      <protection locked="0"/>
    </xf>
    <xf numFmtId="14" fontId="24" fillId="23" borderId="44" xfId="0" applyNumberFormat="1" applyFont="1" applyFill="1" applyBorder="1" applyAlignment="1" applyProtection="1">
      <alignment horizontal="center"/>
      <protection locked="0"/>
    </xf>
    <xf numFmtId="14" fontId="24" fillId="23" borderId="45" xfId="0" applyNumberFormat="1" applyFont="1" applyFill="1" applyBorder="1" applyAlignment="1" applyProtection="1">
      <alignment horizontal="center"/>
      <protection locked="0"/>
    </xf>
    <xf numFmtId="14" fontId="24" fillId="23" borderId="46" xfId="0" applyNumberFormat="1" applyFont="1" applyFill="1" applyBorder="1" applyAlignment="1" applyProtection="1">
      <alignment horizontal="center"/>
      <protection locked="0"/>
    </xf>
    <xf numFmtId="0" fontId="24" fillId="23" borderId="44" xfId="0" applyFont="1" applyFill="1" applyBorder="1" applyAlignment="1" applyProtection="1">
      <alignment horizontal="left"/>
      <protection locked="0"/>
    </xf>
    <xf numFmtId="0" fontId="24" fillId="23" borderId="45" xfId="0" applyFont="1" applyFill="1" applyBorder="1" applyAlignment="1" applyProtection="1">
      <alignment horizontal="left"/>
      <protection locked="0"/>
    </xf>
    <xf numFmtId="0" fontId="24" fillId="23" borderId="46" xfId="0" applyFont="1" applyFill="1" applyBorder="1" applyAlignment="1" applyProtection="1">
      <alignment horizontal="left"/>
      <protection locked="0"/>
    </xf>
    <xf numFmtId="0" fontId="73" fillId="27" borderId="17" xfId="0" applyFont="1" applyFill="1" applyBorder="1" applyAlignment="1" applyProtection="1">
      <alignment horizontal="right"/>
      <protection locked="0"/>
    </xf>
    <xf numFmtId="14" fontId="24" fillId="23" borderId="42" xfId="0" applyNumberFormat="1" applyFont="1" applyFill="1" applyBorder="1" applyAlignment="1" applyProtection="1">
      <alignment horizontal="center"/>
      <protection locked="0"/>
    </xf>
    <xf numFmtId="14" fontId="24" fillId="23" borderId="136" xfId="0" applyNumberFormat="1" applyFont="1" applyFill="1" applyBorder="1" applyAlignment="1" applyProtection="1">
      <alignment horizontal="center"/>
      <protection locked="0"/>
    </xf>
    <xf numFmtId="14" fontId="24" fillId="23" borderId="43" xfId="0" applyNumberFormat="1" applyFont="1" applyFill="1" applyBorder="1" applyAlignment="1" applyProtection="1">
      <alignment horizontal="center"/>
      <protection locked="0"/>
    </xf>
    <xf numFmtId="0" fontId="24" fillId="23" borderId="36" xfId="0" applyFont="1" applyFill="1" applyBorder="1" applyAlignment="1" applyProtection="1">
      <alignment horizontal="left"/>
      <protection locked="0"/>
    </xf>
    <xf numFmtId="0" fontId="27" fillId="23" borderId="42" xfId="0" applyFont="1" applyFill="1" applyBorder="1" applyAlignment="1">
      <alignment horizontal="left"/>
    </xf>
    <xf numFmtId="0" fontId="27" fillId="23" borderId="135" xfId="0" applyFont="1" applyFill="1" applyBorder="1" applyAlignment="1">
      <alignment horizontal="left"/>
    </xf>
    <xf numFmtId="0" fontId="27" fillId="23" borderId="43" xfId="0" applyFont="1" applyFill="1" applyBorder="1" applyAlignment="1">
      <alignment horizontal="left"/>
    </xf>
    <xf numFmtId="0" fontId="27" fillId="23" borderId="57" xfId="0" applyFont="1" applyFill="1" applyBorder="1" applyAlignment="1">
      <alignment horizontal="left"/>
    </xf>
    <xf numFmtId="0" fontId="27" fillId="23" borderId="56" xfId="0" applyFont="1" applyFill="1" applyBorder="1" applyAlignment="1">
      <alignment horizontal="left"/>
    </xf>
    <xf numFmtId="0" fontId="27" fillId="23" borderId="59" xfId="0" applyFont="1" applyFill="1" applyBorder="1" applyAlignment="1">
      <alignment horizontal="left"/>
    </xf>
    <xf numFmtId="0" fontId="24" fillId="23" borderId="57" xfId="0" applyFont="1" applyFill="1" applyBorder="1" applyAlignment="1" applyProtection="1">
      <alignment horizontal="center"/>
      <protection locked="0"/>
    </xf>
    <xf numFmtId="0" fontId="24" fillId="23" borderId="56" xfId="0" applyFont="1" applyFill="1" applyBorder="1" applyAlignment="1" applyProtection="1">
      <alignment horizontal="center"/>
      <protection locked="0"/>
    </xf>
    <xf numFmtId="0" fontId="24" fillId="23" borderId="59" xfId="0" applyFont="1" applyFill="1" applyBorder="1" applyAlignment="1" applyProtection="1">
      <alignment horizontal="center"/>
      <protection locked="0"/>
    </xf>
    <xf numFmtId="0" fontId="73" fillId="27" borderId="0" xfId="0" applyFont="1" applyFill="1" applyAlignment="1">
      <alignment horizontal="right"/>
    </xf>
    <xf numFmtId="0" fontId="78" fillId="27" borderId="12" xfId="0" applyFont="1" applyFill="1" applyBorder="1" applyAlignment="1">
      <alignment horizontal="center"/>
    </xf>
    <xf numFmtId="0" fontId="78" fillId="27" borderId="0" xfId="0" applyFont="1" applyFill="1" applyAlignment="1">
      <alignment horizontal="center"/>
    </xf>
    <xf numFmtId="0" fontId="72" fillId="29" borderId="119" xfId="0" applyFont="1" applyFill="1" applyBorder="1" applyAlignment="1">
      <alignment horizontal="center"/>
    </xf>
    <xf numFmtId="0" fontId="72" fillId="29" borderId="113" xfId="0" applyFont="1" applyFill="1" applyBorder="1" applyAlignment="1">
      <alignment horizontal="center"/>
    </xf>
    <xf numFmtId="0" fontId="72" fillId="29" borderId="114" xfId="0" applyFont="1" applyFill="1" applyBorder="1" applyAlignment="1">
      <alignment horizontal="center"/>
    </xf>
    <xf numFmtId="0" fontId="24" fillId="29" borderId="53" xfId="0" applyFont="1" applyFill="1" applyBorder="1" applyAlignment="1">
      <alignment horizontal="center"/>
    </xf>
    <xf numFmtId="0" fontId="24" fillId="29" borderId="52" xfId="0" applyFont="1" applyFill="1" applyBorder="1" applyAlignment="1">
      <alignment horizontal="center"/>
    </xf>
    <xf numFmtId="0" fontId="24" fillId="29" borderId="54" xfId="0" applyFont="1" applyFill="1" applyBorder="1" applyAlignment="1">
      <alignment horizontal="center"/>
    </xf>
    <xf numFmtId="169" fontId="73" fillId="27" borderId="0" xfId="0" applyNumberFormat="1" applyFont="1" applyFill="1" applyAlignment="1">
      <alignment horizontal="right"/>
    </xf>
    <xf numFmtId="169" fontId="73" fillId="27" borderId="17" xfId="0" applyNumberFormat="1" applyFont="1" applyFill="1" applyBorder="1" applyAlignment="1">
      <alignment horizontal="right"/>
    </xf>
    <xf numFmtId="0" fontId="73" fillId="27" borderId="12" xfId="0" applyFont="1" applyFill="1" applyBorder="1" applyAlignment="1">
      <alignment horizontal="right"/>
    </xf>
    <xf numFmtId="0" fontId="73" fillId="27" borderId="17" xfId="0" applyFont="1" applyFill="1" applyBorder="1" applyAlignment="1">
      <alignment horizontal="right"/>
    </xf>
    <xf numFmtId="0" fontId="0" fillId="23" borderId="0" xfId="0" applyFill="1" applyAlignment="1">
      <alignment horizontal="center"/>
    </xf>
    <xf numFmtId="0" fontId="4" fillId="22" borderId="53" xfId="38" applyFill="1" applyBorder="1" applyAlignment="1" applyProtection="1">
      <alignment horizontal="center"/>
      <protection locked="0"/>
    </xf>
    <xf numFmtId="0" fontId="4" fillId="22" borderId="52" xfId="38" applyFill="1" applyBorder="1" applyAlignment="1" applyProtection="1">
      <alignment horizontal="center"/>
      <protection locked="0"/>
    </xf>
    <xf numFmtId="0" fontId="4" fillId="22" borderId="54" xfId="38" applyFill="1" applyBorder="1" applyAlignment="1" applyProtection="1">
      <alignment horizontal="center"/>
      <protection locked="0"/>
    </xf>
    <xf numFmtId="0" fontId="140" fillId="22" borderId="53" xfId="38" applyFont="1" applyFill="1" applyBorder="1" applyAlignment="1" applyProtection="1">
      <alignment horizontal="center"/>
      <protection locked="0"/>
    </xf>
    <xf numFmtId="0" fontId="140" fillId="22" borderId="52" xfId="38" applyFont="1" applyFill="1" applyBorder="1" applyAlignment="1" applyProtection="1">
      <alignment horizontal="center"/>
      <protection locked="0"/>
    </xf>
    <xf numFmtId="0" fontId="140" fillId="22" borderId="54" xfId="38" applyFont="1" applyFill="1" applyBorder="1" applyAlignment="1" applyProtection="1">
      <alignment horizontal="center"/>
      <protection locked="0"/>
    </xf>
    <xf numFmtId="0" fontId="4" fillId="22" borderId="55" xfId="38" applyFill="1" applyBorder="1" applyAlignment="1" applyProtection="1">
      <alignment horizontal="center"/>
      <protection locked="0"/>
    </xf>
    <xf numFmtId="0" fontId="4" fillId="22" borderId="109" xfId="38" applyFill="1" applyBorder="1" applyAlignment="1" applyProtection="1">
      <alignment horizontal="center"/>
      <protection locked="0"/>
    </xf>
    <xf numFmtId="0" fontId="4" fillId="22" borderId="110" xfId="38" applyFill="1" applyBorder="1" applyAlignment="1" applyProtection="1">
      <alignment horizontal="center"/>
      <protection locked="0"/>
    </xf>
    <xf numFmtId="0" fontId="4" fillId="22" borderId="108" xfId="38" applyFill="1" applyBorder="1" applyAlignment="1" applyProtection="1">
      <alignment horizontal="center"/>
      <protection locked="0"/>
    </xf>
    <xf numFmtId="0" fontId="39" fillId="22" borderId="53" xfId="38" applyFont="1" applyFill="1" applyBorder="1" applyAlignment="1" applyProtection="1">
      <alignment horizontal="center" vertical="center"/>
      <protection locked="0"/>
    </xf>
    <xf numFmtId="0" fontId="39" fillId="22" borderId="52" xfId="38" applyFont="1" applyFill="1" applyBorder="1" applyAlignment="1" applyProtection="1">
      <alignment horizontal="center" vertical="center"/>
      <protection locked="0"/>
    </xf>
    <xf numFmtId="0" fontId="39" fillId="22" borderId="54" xfId="38" applyFont="1" applyFill="1" applyBorder="1" applyAlignment="1" applyProtection="1">
      <alignment horizontal="center" vertical="center"/>
      <protection locked="0"/>
    </xf>
    <xf numFmtId="0" fontId="24" fillId="23" borderId="53" xfId="38" applyFont="1" applyFill="1" applyBorder="1" applyAlignment="1" applyProtection="1">
      <alignment horizontal="center" vertical="center" wrapText="1"/>
      <protection locked="0"/>
    </xf>
    <xf numFmtId="0" fontId="24" fillId="23" borderId="52" xfId="38" applyFont="1" applyFill="1" applyBorder="1" applyAlignment="1" applyProtection="1">
      <alignment horizontal="center" vertical="center" wrapText="1"/>
      <protection locked="0"/>
    </xf>
    <xf numFmtId="0" fontId="24" fillId="23" borderId="54" xfId="38" applyFont="1" applyFill="1" applyBorder="1" applyAlignment="1" applyProtection="1">
      <alignment horizontal="center" vertical="center" wrapText="1"/>
      <protection locked="0"/>
    </xf>
    <xf numFmtId="0" fontId="4" fillId="22" borderId="30" xfId="38" applyFill="1" applyBorder="1" applyAlignment="1" applyProtection="1">
      <alignment horizontal="center" vertical="center"/>
      <protection locked="0"/>
    </xf>
    <xf numFmtId="0" fontId="4" fillId="22" borderId="117" xfId="38" applyFill="1" applyBorder="1" applyAlignment="1" applyProtection="1">
      <alignment horizontal="center" vertical="center"/>
      <protection locked="0"/>
    </xf>
    <xf numFmtId="0" fontId="4" fillId="22" borderId="116" xfId="38" applyFill="1" applyBorder="1" applyAlignment="1" applyProtection="1">
      <alignment horizontal="center"/>
      <protection locked="0"/>
    </xf>
    <xf numFmtId="0" fontId="4" fillId="22" borderId="117" xfId="38" applyFill="1" applyBorder="1" applyAlignment="1" applyProtection="1">
      <alignment horizontal="center"/>
      <protection locked="0"/>
    </xf>
    <xf numFmtId="0" fontId="4" fillId="22" borderId="120" xfId="38" applyFill="1" applyBorder="1" applyAlignment="1" applyProtection="1">
      <alignment horizontal="center"/>
      <protection locked="0"/>
    </xf>
    <xf numFmtId="0" fontId="24" fillId="0" borderId="15" xfId="38" applyFont="1" applyBorder="1" applyAlignment="1" applyProtection="1">
      <alignment horizontal="center" vertical="center" wrapText="1"/>
      <protection locked="0"/>
    </xf>
    <xf numFmtId="0" fontId="24" fillId="0" borderId="28" xfId="38" applyFont="1" applyBorder="1" applyAlignment="1" applyProtection="1">
      <alignment horizontal="center" vertical="center" wrapText="1"/>
      <protection locked="0"/>
    </xf>
    <xf numFmtId="0" fontId="24" fillId="0" borderId="92" xfId="38" applyFont="1" applyBorder="1" applyAlignment="1" applyProtection="1">
      <alignment horizontal="center" vertical="center" wrapText="1"/>
      <protection locked="0"/>
    </xf>
    <xf numFmtId="0" fontId="24" fillId="0" borderId="49" xfId="38" applyFont="1" applyBorder="1" applyAlignment="1" applyProtection="1">
      <alignment horizontal="center" vertical="center" wrapText="1"/>
      <protection locked="0"/>
    </xf>
    <xf numFmtId="0" fontId="24" fillId="0" borderId="48" xfId="38" applyFont="1" applyBorder="1" applyAlignment="1" applyProtection="1">
      <alignment horizontal="center" vertical="center" wrapText="1"/>
      <protection locked="0"/>
    </xf>
    <xf numFmtId="0" fontId="4" fillId="22" borderId="15" xfId="38" applyFill="1" applyBorder="1" applyAlignment="1" applyProtection="1">
      <alignment horizontal="left" vertical="top" wrapText="1"/>
      <protection locked="0"/>
    </xf>
    <xf numFmtId="0" fontId="4" fillId="22" borderId="16" xfId="38" applyFill="1" applyBorder="1" applyAlignment="1" applyProtection="1">
      <alignment horizontal="left" vertical="top" wrapText="1"/>
      <protection locked="0"/>
    </xf>
    <xf numFmtId="0" fontId="4" fillId="22" borderId="31" xfId="38" applyFill="1" applyBorder="1" applyAlignment="1" applyProtection="1">
      <alignment horizontal="center"/>
      <protection locked="0"/>
    </xf>
    <xf numFmtId="0" fontId="4" fillId="22" borderId="18" xfId="38" applyFill="1" applyBorder="1" applyAlignment="1" applyProtection="1">
      <alignment horizontal="center" vertical="center"/>
      <protection locked="0"/>
    </xf>
    <xf numFmtId="0" fontId="4" fillId="22" borderId="33" xfId="38" applyFill="1" applyBorder="1" applyAlignment="1" applyProtection="1">
      <alignment horizontal="center" vertical="center"/>
      <protection locked="0"/>
    </xf>
    <xf numFmtId="0" fontId="4" fillId="22" borderId="21" xfId="38" applyFill="1" applyBorder="1" applyAlignment="1" applyProtection="1">
      <alignment horizontal="center" vertical="center"/>
      <protection locked="0"/>
    </xf>
    <xf numFmtId="0" fontId="4" fillId="22" borderId="34" xfId="38" applyFill="1" applyBorder="1" applyAlignment="1" applyProtection="1">
      <alignment horizontal="center"/>
      <protection locked="0"/>
    </xf>
    <xf numFmtId="0" fontId="4" fillId="22" borderId="21" xfId="38" applyFill="1" applyBorder="1" applyAlignment="1" applyProtection="1">
      <alignment horizontal="center"/>
      <protection locked="0"/>
    </xf>
    <xf numFmtId="0" fontId="4" fillId="22" borderId="33" xfId="38" applyFill="1" applyBorder="1" applyAlignment="1" applyProtection="1">
      <alignment horizontal="center"/>
      <protection locked="0"/>
    </xf>
    <xf numFmtId="0" fontId="139" fillId="22" borderId="92" xfId="38" applyFont="1" applyFill="1" applyBorder="1" applyAlignment="1" applyProtection="1">
      <alignment horizontal="center" vertical="center" wrapText="1"/>
      <protection locked="0"/>
    </xf>
    <xf numFmtId="0" fontId="139" fillId="22" borderId="48" xfId="38" applyFont="1" applyFill="1" applyBorder="1" applyAlignment="1" applyProtection="1">
      <alignment horizontal="center" vertical="center" wrapText="1"/>
      <protection locked="0"/>
    </xf>
    <xf numFmtId="0" fontId="139" fillId="22" borderId="49" xfId="38" applyFont="1" applyFill="1" applyBorder="1" applyAlignment="1" applyProtection="1">
      <alignment horizontal="center" vertical="center" wrapText="1"/>
      <protection locked="0"/>
    </xf>
    <xf numFmtId="0" fontId="4" fillId="22" borderId="92" xfId="38" applyFill="1" applyBorder="1" applyAlignment="1" applyProtection="1">
      <alignment horizontal="center" vertical="center"/>
      <protection locked="0"/>
    </xf>
    <xf numFmtId="0" fontId="4" fillId="22" borderId="48" xfId="38" applyFill="1" applyBorder="1" applyAlignment="1" applyProtection="1">
      <alignment horizontal="center" vertical="center"/>
      <protection locked="0"/>
    </xf>
    <xf numFmtId="0" fontId="4" fillId="22" borderId="58" xfId="38" applyFill="1" applyBorder="1" applyAlignment="1" applyProtection="1">
      <alignment horizontal="center" vertical="center"/>
      <protection locked="0"/>
    </xf>
    <xf numFmtId="0" fontId="4" fillId="22" borderId="47" xfId="38" applyFill="1" applyBorder="1" applyAlignment="1" applyProtection="1">
      <alignment horizontal="center"/>
      <protection locked="0"/>
    </xf>
    <xf numFmtId="0" fontId="4" fillId="22" borderId="58" xfId="38" applyFill="1" applyBorder="1" applyAlignment="1" applyProtection="1">
      <alignment horizontal="center"/>
      <protection locked="0"/>
    </xf>
    <xf numFmtId="0" fontId="4" fillId="22" borderId="48" xfId="38" applyFill="1" applyBorder="1" applyAlignment="1" applyProtection="1">
      <alignment horizontal="center"/>
      <protection locked="0"/>
    </xf>
    <xf numFmtId="0" fontId="24" fillId="22" borderId="16" xfId="38" applyFont="1" applyFill="1" applyBorder="1" applyAlignment="1" applyProtection="1">
      <alignment horizontal="center"/>
      <protection locked="0"/>
    </xf>
    <xf numFmtId="0" fontId="124" fillId="22" borderId="53" xfId="38" applyFont="1" applyFill="1" applyBorder="1" applyAlignment="1" applyProtection="1">
      <alignment horizontal="center" wrapText="1"/>
      <protection locked="0"/>
    </xf>
    <xf numFmtId="0" fontId="124" fillId="22" borderId="52" xfId="38" applyFont="1" applyFill="1" applyBorder="1" applyAlignment="1" applyProtection="1">
      <alignment horizontal="center" wrapText="1"/>
      <protection locked="0"/>
    </xf>
    <xf numFmtId="0" fontId="124" fillId="22" borderId="16" xfId="38" applyFont="1" applyFill="1" applyBorder="1" applyAlignment="1" applyProtection="1">
      <alignment horizontal="center" wrapText="1"/>
      <protection locked="0"/>
    </xf>
    <xf numFmtId="0" fontId="124" fillId="22" borderId="28" xfId="38" applyFont="1" applyFill="1" applyBorder="1" applyAlignment="1" applyProtection="1">
      <alignment horizontal="center" wrapText="1"/>
      <protection locked="0"/>
    </xf>
    <xf numFmtId="0" fontId="36" fillId="22" borderId="16" xfId="38" applyFont="1" applyFill="1" applyBorder="1" applyAlignment="1">
      <alignment horizontal="center"/>
    </xf>
    <xf numFmtId="0" fontId="36" fillId="22" borderId="69" xfId="38" applyFont="1" applyFill="1" applyBorder="1" applyAlignment="1">
      <alignment horizontal="center"/>
    </xf>
    <xf numFmtId="0" fontId="36" fillId="22" borderId="110" xfId="38" applyFont="1" applyFill="1" applyBorder="1" applyAlignment="1">
      <alignment horizontal="center"/>
    </xf>
    <xf numFmtId="0" fontId="36" fillId="22" borderId="109" xfId="38" applyFont="1" applyFill="1" applyBorder="1" applyAlignment="1">
      <alignment horizontal="center"/>
    </xf>
    <xf numFmtId="0" fontId="36" fillId="22" borderId="11" xfId="38" applyFont="1" applyFill="1" applyBorder="1" applyAlignment="1">
      <alignment horizontal="center"/>
    </xf>
    <xf numFmtId="0" fontId="36" fillId="22" borderId="13" xfId="38" applyFont="1" applyFill="1" applyBorder="1" applyAlignment="1">
      <alignment horizontal="center"/>
    </xf>
    <xf numFmtId="0" fontId="137" fillId="22" borderId="16" xfId="38" applyFont="1" applyFill="1" applyBorder="1" applyAlignment="1" applyProtection="1">
      <alignment horizontal="center"/>
      <protection locked="0"/>
    </xf>
    <xf numFmtId="0" fontId="137" fillId="22" borderId="11" xfId="38" applyFont="1" applyFill="1" applyBorder="1" applyAlignment="1" applyProtection="1">
      <alignment horizontal="center"/>
      <protection locked="0"/>
    </xf>
    <xf numFmtId="0" fontId="39" fillId="22" borderId="53" xfId="38" applyFont="1" applyFill="1" applyBorder="1" applyAlignment="1" applyProtection="1">
      <alignment horizontal="left" vertical="center" wrapText="1"/>
      <protection locked="0"/>
    </xf>
    <xf numFmtId="0" fontId="39" fillId="22" borderId="52" xfId="38" applyFont="1" applyFill="1" applyBorder="1" applyAlignment="1" applyProtection="1">
      <alignment horizontal="left" vertical="center" wrapText="1"/>
      <protection locked="0"/>
    </xf>
    <xf numFmtId="0" fontId="39" fillId="22" borderId="54" xfId="38" applyFont="1" applyFill="1" applyBorder="1" applyAlignment="1" applyProtection="1">
      <alignment horizontal="left" vertical="center" wrapText="1"/>
      <protection locked="0"/>
    </xf>
    <xf numFmtId="0" fontId="4" fillId="22" borderId="16" xfId="38" applyFill="1" applyBorder="1" applyAlignment="1">
      <alignment horizontal="center"/>
    </xf>
    <xf numFmtId="0" fontId="4" fillId="22" borderId="110" xfId="38" applyFill="1" applyBorder="1" applyAlignment="1">
      <alignment horizontal="center"/>
    </xf>
    <xf numFmtId="0" fontId="36" fillId="22" borderId="113" xfId="38" applyFont="1" applyFill="1" applyBorder="1" applyAlignment="1">
      <alignment horizontal="center"/>
    </xf>
    <xf numFmtId="0" fontId="4" fillId="22" borderId="16" xfId="38" applyFill="1" applyBorder="1" applyAlignment="1" applyProtection="1">
      <alignment horizontal="center"/>
      <protection locked="0"/>
    </xf>
    <xf numFmtId="0" fontId="4" fillId="22" borderId="11" xfId="38" applyFill="1" applyBorder="1" applyAlignment="1" applyProtection="1">
      <alignment horizontal="center"/>
      <protection locked="0"/>
    </xf>
    <xf numFmtId="0" fontId="4" fillId="22" borderId="15" xfId="38" applyFill="1" applyBorder="1" applyAlignment="1" applyProtection="1">
      <alignment horizontal="center" vertical="center"/>
      <protection locked="0"/>
    </xf>
    <xf numFmtId="0" fontId="4" fillId="22" borderId="16" xfId="38" applyFill="1" applyBorder="1" applyAlignment="1" applyProtection="1">
      <alignment horizontal="center" vertical="center"/>
      <protection locked="0"/>
    </xf>
    <xf numFmtId="0" fontId="4" fillId="22" borderId="28" xfId="38" applyFill="1" applyBorder="1" applyAlignment="1" applyProtection="1">
      <alignment horizontal="center" vertical="center"/>
      <protection locked="0"/>
    </xf>
    <xf numFmtId="0" fontId="4" fillId="22" borderId="12" xfId="38" applyFill="1" applyBorder="1" applyAlignment="1" applyProtection="1">
      <alignment horizontal="center" vertical="center"/>
      <protection locked="0"/>
    </xf>
    <xf numFmtId="0" fontId="4" fillId="22" borderId="0" xfId="38" applyFill="1" applyAlignment="1" applyProtection="1">
      <alignment horizontal="center" vertical="center"/>
      <protection locked="0"/>
    </xf>
    <xf numFmtId="0" fontId="4" fillId="22" borderId="17" xfId="38" applyFill="1" applyBorder="1" applyAlignment="1" applyProtection="1">
      <alignment horizontal="center" vertical="center"/>
      <protection locked="0"/>
    </xf>
    <xf numFmtId="0" fontId="4" fillId="22" borderId="50" xfId="38" applyFill="1" applyBorder="1" applyAlignment="1" applyProtection="1">
      <alignment horizontal="center" vertical="center"/>
      <protection locked="0"/>
    </xf>
    <xf numFmtId="0" fontId="4" fillId="22" borderId="110" xfId="38" applyFill="1" applyBorder="1" applyAlignment="1" applyProtection="1">
      <alignment horizontal="center" vertical="center"/>
      <protection locked="0"/>
    </xf>
    <xf numFmtId="0" fontId="4" fillId="22" borderId="108" xfId="38" applyFill="1" applyBorder="1" applyAlignment="1" applyProtection="1">
      <alignment horizontal="center" vertical="center"/>
      <protection locked="0"/>
    </xf>
    <xf numFmtId="0" fontId="4" fillId="0" borderId="0" xfId="0" applyFont="1" applyAlignment="1">
      <alignment horizontal="center"/>
    </xf>
    <xf numFmtId="0" fontId="135" fillId="0" borderId="0" xfId="0" applyFont="1" applyAlignment="1">
      <alignment horizontal="center"/>
    </xf>
    <xf numFmtId="0" fontId="4" fillId="0" borderId="0" xfId="0" applyFont="1"/>
    <xf numFmtId="0" fontId="4" fillId="0" borderId="11" xfId="0" applyFont="1" applyBorder="1"/>
    <xf numFmtId="0" fontId="124" fillId="0" borderId="11" xfId="0" applyFont="1" applyBorder="1" applyAlignment="1">
      <alignment horizontal="center"/>
    </xf>
    <xf numFmtId="0" fontId="24" fillId="0" borderId="0" xfId="0" applyFont="1"/>
    <xf numFmtId="0" fontId="24" fillId="19" borderId="109" xfId="38" quotePrefix="1" applyFont="1" applyFill="1" applyBorder="1" applyAlignment="1">
      <alignment horizontal="left"/>
    </xf>
    <xf numFmtId="0" fontId="24" fillId="23" borderId="52" xfId="38" quotePrefix="1" applyFont="1" applyFill="1" applyBorder="1" applyAlignment="1">
      <alignment horizontal="center" vertical="center"/>
    </xf>
    <xf numFmtId="0" fontId="24" fillId="23" borderId="54" xfId="38" quotePrefix="1" applyFont="1" applyFill="1" applyBorder="1" applyAlignment="1">
      <alignment horizontal="center" vertical="center"/>
    </xf>
    <xf numFmtId="0" fontId="4" fillId="23" borderId="70" xfId="38" applyFill="1" applyBorder="1" applyAlignment="1" applyProtection="1">
      <alignment horizontal="center" vertical="center"/>
      <protection locked="0"/>
    </xf>
    <xf numFmtId="0" fontId="4" fillId="23" borderId="16" xfId="38" applyFill="1" applyBorder="1" applyAlignment="1" applyProtection="1">
      <alignment horizontal="center" vertical="center"/>
      <protection locked="0"/>
    </xf>
    <xf numFmtId="0" fontId="4" fillId="23" borderId="28" xfId="38" applyFill="1" applyBorder="1" applyAlignment="1" applyProtection="1">
      <alignment horizontal="center" vertical="center"/>
      <protection locked="0"/>
    </xf>
    <xf numFmtId="0" fontId="4" fillId="23" borderId="63" xfId="38" quotePrefix="1" applyFill="1" applyBorder="1" applyAlignment="1" applyProtection="1">
      <alignment horizontal="left" vertical="center"/>
      <protection locked="0"/>
    </xf>
    <xf numFmtId="0" fontId="4" fillId="23" borderId="74" xfId="38" quotePrefix="1" applyFill="1" applyBorder="1" applyAlignment="1" applyProtection="1">
      <alignment horizontal="left" vertical="center"/>
      <protection locked="0"/>
    </xf>
    <xf numFmtId="0" fontId="24" fillId="23" borderId="71" xfId="38" applyFont="1" applyFill="1" applyBorder="1" applyAlignment="1">
      <alignment horizontal="left" vertical="center"/>
    </xf>
    <xf numFmtId="0" fontId="24" fillId="23" borderId="38" xfId="38" applyFont="1" applyFill="1" applyBorder="1" applyAlignment="1">
      <alignment horizontal="left" vertical="center"/>
    </xf>
    <xf numFmtId="0" fontId="24" fillId="23" borderId="73" xfId="38" applyFont="1" applyFill="1" applyBorder="1" applyAlignment="1">
      <alignment horizontal="left" vertical="center"/>
    </xf>
    <xf numFmtId="0" fontId="80" fillId="24" borderId="24" xfId="0" applyFont="1" applyFill="1" applyBorder="1" applyAlignment="1">
      <alignment horizontal="left"/>
    </xf>
    <xf numFmtId="0" fontId="80" fillId="24" borderId="113" xfId="0" applyFont="1" applyFill="1" applyBorder="1" applyAlignment="1">
      <alignment horizontal="left"/>
    </xf>
    <xf numFmtId="0" fontId="4" fillId="24" borderId="113" xfId="0" applyFont="1" applyFill="1" applyBorder="1"/>
    <xf numFmtId="0" fontId="24" fillId="24" borderId="113" xfId="0" applyFont="1" applyFill="1" applyBorder="1"/>
    <xf numFmtId="0" fontId="24" fillId="24" borderId="24" xfId="0" applyFont="1" applyFill="1" applyBorder="1"/>
    <xf numFmtId="0" fontId="24" fillId="24" borderId="113" xfId="0" applyFont="1" applyFill="1" applyBorder="1" applyAlignment="1">
      <alignment horizontal="left"/>
    </xf>
    <xf numFmtId="0" fontId="24" fillId="0" borderId="19" xfId="0" applyFont="1" applyBorder="1"/>
    <xf numFmtId="0" fontId="24" fillId="0" borderId="11" xfId="0" applyFont="1" applyBorder="1"/>
    <xf numFmtId="0" fontId="146" fillId="0" borderId="11" xfId="0" applyFont="1" applyBorder="1" applyAlignment="1">
      <alignment horizontal="left"/>
    </xf>
    <xf numFmtId="0" fontId="146" fillId="0" borderId="13" xfId="0" applyFont="1" applyBorder="1" applyAlignment="1">
      <alignment horizontal="left"/>
    </xf>
    <xf numFmtId="0" fontId="146" fillId="0" borderId="11" xfId="0" applyFont="1" applyBorder="1"/>
    <xf numFmtId="0" fontId="4" fillId="24" borderId="11" xfId="0" applyFont="1" applyFill="1" applyBorder="1"/>
    <xf numFmtId="0" fontId="4" fillId="24" borderId="19" xfId="0" applyFont="1" applyFill="1" applyBorder="1"/>
    <xf numFmtId="0" fontId="4" fillId="0" borderId="113" xfId="0" applyFont="1" applyBorder="1"/>
    <xf numFmtId="0" fontId="4" fillId="0" borderId="33" xfId="0" applyFont="1" applyBorder="1"/>
    <xf numFmtId="0" fontId="24" fillId="24" borderId="19" xfId="0" applyFont="1" applyFill="1" applyBorder="1"/>
    <xf numFmtId="0" fontId="24" fillId="24" borderId="11" xfId="0" applyFont="1" applyFill="1" applyBorder="1"/>
    <xf numFmtId="0" fontId="24" fillId="0" borderId="12" xfId="0" applyFont="1" applyBorder="1"/>
    <xf numFmtId="0" fontId="4" fillId="0" borderId="23" xfId="0" applyFont="1" applyBorder="1"/>
    <xf numFmtId="0" fontId="24" fillId="0" borderId="22" xfId="0" applyFont="1" applyBorder="1"/>
    <xf numFmtId="0" fontId="4" fillId="0" borderId="19" xfId="0" applyFont="1" applyBorder="1" applyAlignment="1">
      <alignment horizontal="left"/>
    </xf>
    <xf numFmtId="0" fontId="4" fillId="0" borderId="11" xfId="0" applyFont="1" applyBorder="1" applyAlignment="1">
      <alignment horizontal="left"/>
    </xf>
    <xf numFmtId="0" fontId="4" fillId="0" borderId="13" xfId="0" applyFont="1" applyBorder="1" applyAlignment="1">
      <alignment horizontal="left"/>
    </xf>
    <xf numFmtId="0" fontId="4" fillId="0" borderId="116" xfId="0" applyFont="1" applyBorder="1" applyAlignment="1">
      <alignment horizontal="left"/>
    </xf>
    <xf numFmtId="0" fontId="4" fillId="0" borderId="120" xfId="0" applyFont="1" applyBorder="1" applyAlignment="1">
      <alignment horizontal="left"/>
    </xf>
    <xf numFmtId="0" fontId="4" fillId="0" borderId="31" xfId="0" applyFont="1" applyBorder="1" applyAlignment="1">
      <alignment horizontal="left"/>
    </xf>
    <xf numFmtId="0" fontId="24" fillId="0" borderId="76" xfId="0" applyFont="1" applyBorder="1"/>
    <xf numFmtId="0" fontId="4" fillId="0" borderId="13" xfId="0" applyFont="1" applyBorder="1"/>
    <xf numFmtId="0" fontId="4" fillId="0" borderId="15" xfId="0" applyFont="1" applyBorder="1" applyAlignment="1">
      <alignment horizontal="center"/>
    </xf>
    <xf numFmtId="0" fontId="4" fillId="0" borderId="16" xfId="0" applyFont="1" applyBorder="1" applyAlignment="1">
      <alignment horizontal="center"/>
    </xf>
    <xf numFmtId="0" fontId="4" fillId="0" borderId="28" xfId="0" applyFont="1" applyBorder="1" applyAlignment="1">
      <alignment horizontal="center"/>
    </xf>
    <xf numFmtId="0" fontId="4" fillId="0" borderId="50" xfId="0" applyFont="1" applyBorder="1" applyAlignment="1">
      <alignment horizontal="center"/>
    </xf>
    <xf numFmtId="0" fontId="4" fillId="0" borderId="110" xfId="0" applyFont="1" applyBorder="1" applyAlignment="1">
      <alignment horizontal="center"/>
    </xf>
    <xf numFmtId="0" fontId="4" fillId="0" borderId="108" xfId="0" applyFont="1" applyBorder="1" applyAlignment="1">
      <alignment horizontal="center"/>
    </xf>
    <xf numFmtId="0" fontId="41" fillId="0" borderId="113" xfId="0" applyFont="1" applyBorder="1" applyAlignment="1">
      <alignment horizontal="center"/>
    </xf>
    <xf numFmtId="0" fontId="41" fillId="0" borderId="0" xfId="0" applyFont="1" applyAlignment="1">
      <alignment horizontal="center"/>
    </xf>
    <xf numFmtId="0" fontId="41" fillId="0" borderId="11" xfId="0" applyFont="1" applyBorder="1" applyAlignment="1">
      <alignment horizontal="center"/>
    </xf>
    <xf numFmtId="0" fontId="4" fillId="0" borderId="15" xfId="0" applyFont="1" applyBorder="1"/>
    <xf numFmtId="0" fontId="4" fillId="0" borderId="16" xfId="0" applyFont="1" applyBorder="1"/>
    <xf numFmtId="0" fontId="4" fillId="0" borderId="69" xfId="0" applyFont="1" applyBorder="1"/>
    <xf numFmtId="0" fontId="24" fillId="0" borderId="70" xfId="0" applyFont="1" applyBorder="1" applyAlignment="1">
      <alignment horizontal="left"/>
    </xf>
    <xf numFmtId="0" fontId="24" fillId="0" borderId="16" xfId="0" applyFont="1" applyBorder="1" applyAlignment="1">
      <alignment horizontal="left"/>
    </xf>
    <xf numFmtId="0" fontId="4" fillId="0" borderId="117" xfId="0" applyFont="1" applyBorder="1" applyAlignment="1">
      <alignment horizontal="left"/>
    </xf>
    <xf numFmtId="0" fontId="24" fillId="0" borderId="132" xfId="0" applyFont="1" applyBorder="1"/>
    <xf numFmtId="0" fontId="24" fillId="0" borderId="113" xfId="0" applyFont="1" applyBorder="1"/>
    <xf numFmtId="0" fontId="4" fillId="0" borderId="114" xfId="0" applyFont="1" applyBorder="1"/>
    <xf numFmtId="0" fontId="4" fillId="0" borderId="24" xfId="0" applyFont="1" applyBorder="1" applyAlignment="1">
      <alignment horizontal="left"/>
    </xf>
    <xf numFmtId="0" fontId="4" fillId="0" borderId="113" xfId="0" applyFont="1" applyBorder="1" applyAlignment="1">
      <alignment horizontal="left"/>
    </xf>
    <xf numFmtId="0" fontId="4" fillId="0" borderId="24" xfId="0" applyFont="1" applyBorder="1" applyAlignment="1">
      <alignment horizontal="center"/>
    </xf>
    <xf numFmtId="0" fontId="4" fillId="0" borderId="113" xfId="0" applyFont="1" applyBorder="1" applyAlignment="1">
      <alignment horizontal="center"/>
    </xf>
    <xf numFmtId="0" fontId="4" fillId="0" borderId="22" xfId="0" applyFont="1" applyBorder="1" applyAlignment="1">
      <alignment horizontal="center"/>
    </xf>
    <xf numFmtId="0" fontId="24" fillId="0" borderId="50" xfId="0" applyFont="1" applyBorder="1"/>
    <xf numFmtId="0" fontId="24" fillId="0" borderId="110" xfId="0" applyFont="1" applyBorder="1"/>
    <xf numFmtId="0" fontId="4" fillId="0" borderId="110" xfId="0" applyFont="1" applyBorder="1"/>
    <xf numFmtId="0" fontId="4" fillId="0" borderId="109" xfId="0" applyFont="1" applyBorder="1"/>
    <xf numFmtId="0" fontId="24" fillId="0" borderId="76"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9" xfId="0" applyFont="1" applyBorder="1" applyAlignment="1">
      <alignment horizontal="center"/>
    </xf>
    <xf numFmtId="0" fontId="4" fillId="0" borderId="52" xfId="0" applyFont="1" applyBorder="1"/>
    <xf numFmtId="0" fontId="4" fillId="0" borderId="70" xfId="0" applyFont="1" applyBorder="1"/>
    <xf numFmtId="0" fontId="28" fillId="0" borderId="0" xfId="0" applyFont="1"/>
    <xf numFmtId="0" fontId="28" fillId="0" borderId="16" xfId="0" applyFont="1" applyBorder="1" applyAlignment="1">
      <alignment horizontal="right"/>
    </xf>
    <xf numFmtId="0" fontId="24" fillId="0" borderId="70" xfId="0" applyFont="1" applyBorder="1" applyAlignment="1">
      <alignment horizontal="center"/>
    </xf>
    <xf numFmtId="0" fontId="24" fillId="0" borderId="16" xfId="0" applyFont="1" applyBorder="1" applyAlignment="1">
      <alignment horizontal="center"/>
    </xf>
    <xf numFmtId="0" fontId="24" fillId="0" borderId="69" xfId="0" applyFont="1" applyBorder="1" applyAlignment="1">
      <alignment horizontal="center"/>
    </xf>
    <xf numFmtId="0" fontId="4" fillId="0" borderId="12" xfId="0" applyFont="1" applyBorder="1" applyAlignment="1">
      <alignment horizontal="center"/>
    </xf>
    <xf numFmtId="0" fontId="4" fillId="0" borderId="17" xfId="0" applyFont="1" applyBorder="1" applyAlignment="1">
      <alignment horizontal="center"/>
    </xf>
    <xf numFmtId="0" fontId="24" fillId="0" borderId="12" xfId="0" applyFont="1" applyBorder="1" applyAlignment="1">
      <alignment horizontal="center" vertical="top"/>
    </xf>
    <xf numFmtId="0" fontId="24" fillId="0" borderId="50" xfId="0" applyFont="1" applyBorder="1" applyAlignment="1">
      <alignment horizontal="center" vertical="top"/>
    </xf>
    <xf numFmtId="0" fontId="24" fillId="0" borderId="17" xfId="0" applyFont="1" applyBorder="1" applyAlignment="1">
      <alignment horizontal="center" vertical="top"/>
    </xf>
    <xf numFmtId="0" fontId="24" fillId="0" borderId="108" xfId="0" applyFont="1" applyBorder="1" applyAlignment="1">
      <alignment horizontal="center" vertical="top"/>
    </xf>
    <xf numFmtId="0" fontId="4" fillId="0" borderId="53" xfId="0" applyFont="1" applyBorder="1" applyAlignment="1">
      <alignment horizontal="center"/>
    </xf>
    <xf numFmtId="0" fontId="4" fillId="0" borderId="52" xfId="0" applyFont="1" applyBorder="1" applyAlignment="1">
      <alignment horizontal="center"/>
    </xf>
    <xf numFmtId="0" fontId="28" fillId="0" borderId="0" xfId="0" applyFont="1" applyAlignment="1">
      <alignment horizontal="left"/>
    </xf>
    <xf numFmtId="0" fontId="28" fillId="0" borderId="0" xfId="0" applyFont="1" applyAlignment="1">
      <alignment horizontal="center"/>
    </xf>
    <xf numFmtId="0" fontId="28" fillId="0" borderId="16" xfId="0" applyFont="1" applyBorder="1"/>
    <xf numFmtId="0" fontId="24" fillId="0" borderId="15" xfId="0" applyFont="1" applyBorder="1" applyAlignment="1">
      <alignment horizontal="left" vertical="top"/>
    </xf>
    <xf numFmtId="0" fontId="24" fillId="0" borderId="16" xfId="0" applyFont="1" applyBorder="1" applyAlignment="1">
      <alignment horizontal="left" vertical="top"/>
    </xf>
    <xf numFmtId="0" fontId="24" fillId="0" borderId="28" xfId="0" applyFont="1" applyBorder="1" applyAlignment="1">
      <alignment horizontal="left" vertical="top"/>
    </xf>
    <xf numFmtId="0" fontId="24" fillId="0" borderId="12" xfId="0" applyFont="1" applyBorder="1" applyAlignment="1">
      <alignment horizontal="left" vertical="top"/>
    </xf>
    <xf numFmtId="0" fontId="24" fillId="0" borderId="0" xfId="0" applyFont="1" applyAlignment="1">
      <alignment horizontal="left" vertical="top"/>
    </xf>
    <xf numFmtId="0" fontId="24" fillId="0" borderId="17" xfId="0" applyFont="1" applyBorder="1" applyAlignment="1">
      <alignment horizontal="left" vertical="top"/>
    </xf>
    <xf numFmtId="0" fontId="24" fillId="0" borderId="110" xfId="0" applyFont="1" applyBorder="1" applyAlignment="1">
      <alignment horizontal="left" vertical="top"/>
    </xf>
    <xf numFmtId="0" fontId="24" fillId="0" borderId="108" xfId="0" applyFont="1" applyBorder="1" applyAlignment="1">
      <alignment horizontal="left" vertical="top"/>
    </xf>
    <xf numFmtId="0" fontId="24" fillId="0" borderId="53" xfId="0" applyFont="1" applyBorder="1" applyAlignment="1">
      <alignment horizontal="left"/>
    </xf>
    <xf numFmtId="0" fontId="24" fillId="0" borderId="54" xfId="0" applyFont="1" applyBorder="1" applyAlignment="1">
      <alignment horizontal="left"/>
    </xf>
    <xf numFmtId="0" fontId="24" fillId="0" borderId="50" xfId="0" applyFont="1" applyBorder="1" applyAlignment="1">
      <alignment horizontal="left" vertical="top"/>
    </xf>
    <xf numFmtId="0" fontId="24" fillId="0" borderId="0" xfId="0" applyFont="1" applyAlignment="1">
      <alignment horizontal="left"/>
    </xf>
    <xf numFmtId="0" fontId="24" fillId="0" borderId="53" xfId="0" applyFont="1" applyBorder="1"/>
    <xf numFmtId="0" fontId="24" fillId="0" borderId="54" xfId="0" applyFont="1" applyBorder="1"/>
    <xf numFmtId="0" fontId="4" fillId="0" borderId="19" xfId="0" applyFont="1" applyBorder="1"/>
    <xf numFmtId="0" fontId="43" fillId="0" borderId="0" xfId="0" applyFont="1" applyAlignment="1" applyProtection="1">
      <alignment horizontal="left"/>
      <protection locked="0"/>
    </xf>
    <xf numFmtId="0" fontId="131" fillId="0" borderId="0" xfId="0" applyFont="1" applyAlignment="1" applyProtection="1">
      <alignment horizontal="left"/>
      <protection locked="0"/>
    </xf>
    <xf numFmtId="0" fontId="44" fillId="0" borderId="0" xfId="0" applyFont="1" applyAlignment="1" applyProtection="1">
      <alignment horizontal="left"/>
      <protection locked="0"/>
    </xf>
    <xf numFmtId="0" fontId="43" fillId="0" borderId="0" xfId="0" applyFont="1" applyAlignment="1" applyProtection="1">
      <alignment horizontal="center"/>
      <protection locked="0"/>
    </xf>
    <xf numFmtId="0" fontId="32" fillId="21" borderId="30" xfId="0" applyFont="1" applyFill="1" applyBorder="1" applyAlignment="1" applyProtection="1">
      <alignment horizontal="right"/>
      <protection locked="0"/>
    </xf>
    <xf numFmtId="0" fontId="32" fillId="21" borderId="118" xfId="0" applyFont="1" applyFill="1" applyBorder="1" applyAlignment="1" applyProtection="1">
      <alignment horizontal="right"/>
      <protection locked="0"/>
    </xf>
    <xf numFmtId="0" fontId="32" fillId="21" borderId="117" xfId="0" applyFont="1" applyFill="1" applyBorder="1" applyAlignment="1" applyProtection="1">
      <alignment horizontal="right"/>
      <protection locked="0"/>
    </xf>
    <xf numFmtId="0" fontId="34" fillId="21" borderId="116" xfId="0" applyFont="1" applyFill="1" applyBorder="1" applyAlignment="1" applyProtection="1">
      <alignment horizontal="center"/>
      <protection locked="0"/>
    </xf>
    <xf numFmtId="0" fontId="34" fillId="21" borderId="118" xfId="0" applyFont="1" applyFill="1" applyBorder="1" applyAlignment="1" applyProtection="1">
      <alignment horizontal="center"/>
      <protection locked="0"/>
    </xf>
    <xf numFmtId="0" fontId="34" fillId="21" borderId="31" xfId="0" applyFont="1" applyFill="1" applyBorder="1" applyAlignment="1" applyProtection="1">
      <alignment horizontal="center"/>
      <protection locked="0"/>
    </xf>
    <xf numFmtId="0" fontId="34" fillId="21" borderId="119" xfId="0" applyFont="1" applyFill="1" applyBorder="1" applyAlignment="1" applyProtection="1">
      <alignment horizontal="center"/>
      <protection locked="0"/>
    </xf>
    <xf numFmtId="0" fontId="34" fillId="21" borderId="113" xfId="0" applyFont="1" applyFill="1" applyBorder="1" applyAlignment="1" applyProtection="1">
      <alignment horizontal="center"/>
      <protection locked="0"/>
    </xf>
    <xf numFmtId="0" fontId="34" fillId="21" borderId="131" xfId="0" applyFont="1" applyFill="1" applyBorder="1" applyAlignment="1" applyProtection="1">
      <alignment horizontal="center"/>
      <protection locked="0"/>
    </xf>
    <xf numFmtId="0" fontId="34" fillId="21" borderId="55" xfId="0" applyFont="1" applyFill="1" applyBorder="1" applyAlignment="1" applyProtection="1">
      <alignment horizontal="center"/>
      <protection locked="0"/>
    </xf>
    <xf numFmtId="0" fontId="34" fillId="21" borderId="110" xfId="0" applyFont="1" applyFill="1" applyBorder="1" applyAlignment="1" applyProtection="1">
      <alignment horizontal="center"/>
      <protection locked="0"/>
    </xf>
    <xf numFmtId="0" fontId="34" fillId="21" borderId="108" xfId="0" applyFont="1" applyFill="1" applyBorder="1" applyAlignment="1" applyProtection="1">
      <alignment horizontal="center"/>
      <protection locked="0"/>
    </xf>
    <xf numFmtId="0" fontId="31" fillId="21" borderId="18" xfId="0" applyFont="1" applyFill="1" applyBorder="1" applyAlignment="1" applyProtection="1">
      <alignment horizontal="right"/>
      <protection locked="0"/>
    </xf>
    <xf numFmtId="0" fontId="31" fillId="21" borderId="33" xfId="0" applyFont="1" applyFill="1" applyBorder="1" applyAlignment="1" applyProtection="1">
      <alignment horizontal="right"/>
      <protection locked="0"/>
    </xf>
    <xf numFmtId="0" fontId="31" fillId="21" borderId="21" xfId="0" applyFont="1" applyFill="1" applyBorder="1" applyAlignment="1" applyProtection="1">
      <alignment horizontal="right"/>
      <protection locked="0"/>
    </xf>
    <xf numFmtId="0" fontId="31" fillId="21" borderId="30" xfId="0" applyFont="1" applyFill="1" applyBorder="1" applyAlignment="1" applyProtection="1">
      <alignment horizontal="left"/>
      <protection locked="0"/>
    </xf>
    <xf numFmtId="0" fontId="31" fillId="21" borderId="118" xfId="0" applyFont="1" applyFill="1" applyBorder="1" applyAlignment="1" applyProtection="1">
      <alignment horizontal="left"/>
      <protection locked="0"/>
    </xf>
    <xf numFmtId="0" fontId="31" fillId="21" borderId="117" xfId="0" applyFont="1" applyFill="1" applyBorder="1" applyAlignment="1" applyProtection="1">
      <alignment horizontal="left"/>
      <protection locked="0"/>
    </xf>
    <xf numFmtId="0" fontId="34" fillId="21" borderId="116" xfId="0" applyFont="1" applyFill="1" applyBorder="1" applyAlignment="1">
      <alignment horizontal="center"/>
    </xf>
    <xf numFmtId="0" fontId="34" fillId="21" borderId="118" xfId="0" applyFont="1" applyFill="1" applyBorder="1" applyAlignment="1">
      <alignment horizontal="center"/>
    </xf>
    <xf numFmtId="0" fontId="34" fillId="21" borderId="31" xfId="0" applyFont="1" applyFill="1" applyBorder="1" applyAlignment="1">
      <alignment horizontal="center"/>
    </xf>
    <xf numFmtId="0" fontId="31" fillId="21" borderId="116" xfId="0" applyFont="1" applyFill="1" applyBorder="1" applyAlignment="1">
      <alignment horizontal="center"/>
    </xf>
    <xf numFmtId="0" fontId="31" fillId="21" borderId="118" xfId="0" applyFont="1" applyFill="1" applyBorder="1" applyAlignment="1">
      <alignment horizontal="center"/>
    </xf>
    <xf numFmtId="0" fontId="31" fillId="21" borderId="31" xfId="0" applyFont="1" applyFill="1" applyBorder="1" applyAlignment="1">
      <alignment horizontal="center"/>
    </xf>
    <xf numFmtId="0" fontId="34" fillId="21" borderId="120" xfId="0" applyFont="1" applyFill="1" applyBorder="1" applyAlignment="1" applyProtection="1">
      <alignment horizontal="center"/>
      <protection locked="0"/>
    </xf>
    <xf numFmtId="0" fontId="118" fillId="21" borderId="0" xfId="0" applyFont="1" applyFill="1" applyAlignment="1" applyProtection="1">
      <alignment horizontal="center" vertical="center"/>
      <protection locked="0"/>
    </xf>
    <xf numFmtId="0" fontId="97" fillId="21" borderId="0" xfId="0" applyFont="1" applyFill="1" applyAlignment="1" applyProtection="1">
      <alignment horizontal="center" vertical="center" wrapText="1"/>
      <protection locked="0"/>
    </xf>
    <xf numFmtId="0" fontId="100" fillId="21" borderId="0" xfId="0" applyFont="1" applyFill="1" applyAlignment="1" applyProtection="1">
      <alignment horizontal="left" vertical="center" wrapText="1"/>
      <protection locked="0"/>
    </xf>
    <xf numFmtId="0" fontId="30" fillId="21" borderId="53" xfId="0" applyFont="1" applyFill="1" applyBorder="1" applyAlignment="1" applyProtection="1">
      <alignment horizontal="center" vertical="center"/>
      <protection locked="0"/>
    </xf>
    <xf numFmtId="0" fontId="30" fillId="21" borderId="52" xfId="0" applyFont="1" applyFill="1" applyBorder="1" applyAlignment="1" applyProtection="1">
      <alignment horizontal="center" vertical="center"/>
      <protection locked="0"/>
    </xf>
    <xf numFmtId="0" fontId="30" fillId="21" borderId="54" xfId="0" applyFont="1" applyFill="1" applyBorder="1" applyAlignment="1" applyProtection="1">
      <alignment horizontal="center" vertical="center"/>
      <protection locked="0"/>
    </xf>
    <xf numFmtId="0" fontId="31" fillId="21" borderId="92" xfId="0" applyFont="1" applyFill="1" applyBorder="1" applyAlignment="1" applyProtection="1">
      <alignment horizontal="left"/>
      <protection locked="0"/>
    </xf>
    <xf numFmtId="0" fontId="31" fillId="21" borderId="48" xfId="0" applyFont="1" applyFill="1" applyBorder="1" applyAlignment="1" applyProtection="1">
      <alignment horizontal="left"/>
      <protection locked="0"/>
    </xf>
    <xf numFmtId="0" fontId="31" fillId="21" borderId="58" xfId="0" applyFont="1" applyFill="1" applyBorder="1" applyAlignment="1" applyProtection="1">
      <alignment horizontal="left"/>
      <protection locked="0"/>
    </xf>
    <xf numFmtId="0" fontId="34" fillId="21" borderId="47" xfId="0" applyFont="1" applyFill="1" applyBorder="1" applyAlignment="1">
      <alignment horizontal="center"/>
    </xf>
    <xf numFmtId="0" fontId="34" fillId="21" borderId="48" xfId="0" applyFont="1" applyFill="1" applyBorder="1" applyAlignment="1">
      <alignment horizontal="center"/>
    </xf>
    <xf numFmtId="0" fontId="34" fillId="21" borderId="49" xfId="0" applyFont="1" applyFill="1" applyBorder="1" applyAlignment="1">
      <alignment horizontal="center"/>
    </xf>
    <xf numFmtId="0" fontId="4" fillId="23" borderId="56" xfId="0" applyFont="1" applyFill="1" applyBorder="1" applyAlignment="1">
      <alignment horizontal="left" vertical="center"/>
    </xf>
    <xf numFmtId="0" fontId="4" fillId="23" borderId="59" xfId="0" applyFont="1" applyFill="1" applyBorder="1" applyAlignment="1">
      <alignment horizontal="left" vertical="center"/>
    </xf>
    <xf numFmtId="0" fontId="4" fillId="23" borderId="45" xfId="0" applyFont="1" applyFill="1" applyBorder="1" applyAlignment="1">
      <alignment horizontal="left" vertical="center"/>
    </xf>
    <xf numFmtId="0" fontId="4" fillId="23" borderId="46" xfId="0" applyFont="1" applyFill="1" applyBorder="1" applyAlignment="1">
      <alignment horizontal="left" vertical="center"/>
    </xf>
    <xf numFmtId="0" fontId="24" fillId="22" borderId="15" xfId="0" applyFont="1" applyFill="1" applyBorder="1" applyAlignment="1">
      <alignment horizontal="left" vertical="top"/>
    </xf>
    <xf numFmtId="0" fontId="24" fillId="22" borderId="16" xfId="0" applyFont="1" applyFill="1" applyBorder="1" applyAlignment="1">
      <alignment horizontal="left" vertical="top"/>
    </xf>
    <xf numFmtId="0" fontId="0" fillId="22" borderId="16" xfId="0" applyFill="1" applyBorder="1" applyAlignment="1">
      <alignment horizontal="center" vertical="top"/>
    </xf>
    <xf numFmtId="0" fontId="0" fillId="22" borderId="28" xfId="0" applyFill="1" applyBorder="1" applyAlignment="1">
      <alignment horizontal="center" vertical="top"/>
    </xf>
    <xf numFmtId="0" fontId="24" fillId="22" borderId="58" xfId="0" applyFont="1" applyFill="1" applyBorder="1" applyAlignment="1">
      <alignment vertical="center"/>
    </xf>
    <xf numFmtId="0" fontId="24" fillId="23" borderId="56" xfId="0" applyFont="1" applyFill="1" applyBorder="1" applyAlignment="1">
      <alignment vertical="center"/>
    </xf>
    <xf numFmtId="0" fontId="4" fillId="23" borderId="56" xfId="0" quotePrefix="1" applyFont="1" applyFill="1" applyBorder="1" applyAlignment="1">
      <alignment horizontal="center" vertical="center"/>
    </xf>
    <xf numFmtId="0" fontId="4" fillId="23" borderId="59" xfId="0" quotePrefix="1" applyFont="1" applyFill="1" applyBorder="1" applyAlignment="1">
      <alignment horizontal="center" vertical="center"/>
    </xf>
    <xf numFmtId="0" fontId="24" fillId="18" borderId="18" xfId="0" quotePrefix="1" applyFont="1" applyFill="1" applyBorder="1" applyAlignment="1">
      <alignment horizontal="left" vertical="center"/>
    </xf>
    <xf numFmtId="0" fontId="24" fillId="18" borderId="21" xfId="0" quotePrefix="1" applyFont="1" applyFill="1" applyBorder="1" applyAlignment="1">
      <alignment horizontal="left" vertical="center"/>
    </xf>
    <xf numFmtId="0" fontId="24" fillId="18" borderId="92" xfId="0" quotePrefix="1" applyFont="1" applyFill="1" applyBorder="1" applyAlignment="1">
      <alignment horizontal="left" vertical="center"/>
    </xf>
    <xf numFmtId="0" fontId="24" fillId="18" borderId="58" xfId="0" quotePrefix="1" applyFont="1" applyFill="1" applyBorder="1" applyAlignment="1">
      <alignment horizontal="left" vertical="center"/>
    </xf>
    <xf numFmtId="0" fontId="0" fillId="22" borderId="19" xfId="0" applyFill="1" applyBorder="1" applyAlignment="1" applyProtection="1">
      <alignment horizontal="left"/>
      <protection locked="0"/>
    </xf>
    <xf numFmtId="0" fontId="0" fillId="22" borderId="11" xfId="0" applyFill="1" applyBorder="1" applyAlignment="1" applyProtection="1">
      <alignment horizontal="left"/>
      <protection locked="0"/>
    </xf>
    <xf numFmtId="14" fontId="0" fillId="22" borderId="11" xfId="0" applyNumberFormat="1" applyFill="1" applyBorder="1" applyAlignment="1" applyProtection="1">
      <alignment horizontal="left"/>
      <protection locked="0"/>
    </xf>
    <xf numFmtId="0" fontId="0" fillId="22" borderId="13" xfId="0" applyFill="1" applyBorder="1" applyAlignment="1" applyProtection="1">
      <alignment horizontal="left"/>
      <protection locked="0"/>
    </xf>
    <xf numFmtId="0" fontId="24" fillId="22" borderId="80" xfId="0" quotePrefix="1" applyFont="1" applyFill="1" applyBorder="1" applyAlignment="1">
      <alignment horizontal="center"/>
    </xf>
    <xf numFmtId="0" fontId="24" fillId="22" borderId="108" xfId="0" quotePrefix="1" applyFont="1" applyFill="1" applyBorder="1" applyAlignment="1">
      <alignment horizontal="center"/>
    </xf>
    <xf numFmtId="0" fontId="24" fillId="22" borderId="21" xfId="0" applyFont="1" applyFill="1" applyBorder="1" applyAlignment="1">
      <alignment vertical="center"/>
    </xf>
    <xf numFmtId="0" fontId="24" fillId="23" borderId="45" xfId="0" applyFont="1" applyFill="1" applyBorder="1" applyAlignment="1">
      <alignment vertical="center"/>
    </xf>
    <xf numFmtId="0" fontId="24" fillId="23" borderId="34" xfId="0" quotePrefix="1" applyFont="1" applyFill="1" applyBorder="1" applyAlignment="1">
      <alignment vertical="center"/>
    </xf>
    <xf numFmtId="0" fontId="24" fillId="23" borderId="32" xfId="0" quotePrefix="1" applyFont="1" applyFill="1" applyBorder="1" applyAlignment="1">
      <alignment vertical="center"/>
    </xf>
    <xf numFmtId="0" fontId="24" fillId="0" borderId="53"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101" xfId="0" applyFont="1" applyBorder="1" applyAlignment="1" applyProtection="1">
      <alignment horizontal="center" vertical="center" wrapText="1"/>
      <protection locked="0"/>
    </xf>
    <xf numFmtId="0" fontId="24" fillId="0" borderId="16" xfId="0" applyFont="1" applyBorder="1" applyAlignment="1" applyProtection="1">
      <alignment horizontal="center" vertical="center" wrapText="1"/>
      <protection locked="0"/>
    </xf>
    <xf numFmtId="0" fontId="24" fillId="0" borderId="103" xfId="0" applyFont="1" applyBorder="1" applyAlignment="1" applyProtection="1">
      <alignment horizontal="center" vertical="center" wrapText="1"/>
      <protection locked="0"/>
    </xf>
    <xf numFmtId="0" fontId="24" fillId="0" borderId="99"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100" xfId="0" applyFont="1" applyBorder="1" applyAlignment="1" applyProtection="1">
      <alignment horizontal="center" vertical="center" wrapText="1"/>
      <protection locked="0"/>
    </xf>
    <xf numFmtId="0" fontId="24" fillId="0" borderId="102" xfId="0" applyFont="1" applyBorder="1" applyAlignment="1" applyProtection="1">
      <alignment horizontal="center" vertical="center" wrapText="1"/>
      <protection locked="0"/>
    </xf>
    <xf numFmtId="0" fontId="24" fillId="0" borderId="80" xfId="0" applyFont="1" applyBorder="1" applyAlignment="1" applyProtection="1">
      <alignment horizontal="center" vertical="center" wrapText="1"/>
      <protection locked="0"/>
    </xf>
    <xf numFmtId="0" fontId="24" fillId="0" borderId="104" xfId="0" applyFont="1" applyBorder="1" applyAlignment="1" applyProtection="1">
      <alignment horizontal="center" vertical="center" wrapText="1"/>
      <protection locked="0"/>
    </xf>
    <xf numFmtId="0" fontId="24" fillId="0" borderId="105" xfId="0" applyFont="1" applyBorder="1" applyAlignment="1" applyProtection="1">
      <alignment horizontal="center" vertical="center" wrapText="1"/>
      <protection locked="0"/>
    </xf>
    <xf numFmtId="0" fontId="24" fillId="0" borderId="106" xfId="0" applyFont="1" applyBorder="1" applyAlignment="1" applyProtection="1">
      <alignment horizontal="center" vertical="center" wrapText="1"/>
      <protection locked="0"/>
    </xf>
    <xf numFmtId="0" fontId="24" fillId="0" borderId="107" xfId="0" applyFont="1" applyBorder="1" applyAlignment="1" applyProtection="1">
      <alignment horizontal="center" vertical="center" wrapText="1"/>
      <protection locked="0"/>
    </xf>
    <xf numFmtId="0" fontId="37" fillId="22" borderId="24" xfId="0" applyFont="1" applyFill="1" applyBorder="1" applyAlignment="1">
      <alignment horizontal="left"/>
    </xf>
    <xf numFmtId="0" fontId="37" fillId="22" borderId="25" xfId="0" applyFont="1" applyFill="1" applyBorder="1" applyAlignment="1">
      <alignment horizontal="left"/>
    </xf>
    <xf numFmtId="0" fontId="37" fillId="22" borderId="26" xfId="0" applyFont="1" applyFill="1" applyBorder="1" applyAlignment="1">
      <alignment horizontal="left"/>
    </xf>
    <xf numFmtId="0" fontId="24" fillId="23" borderId="34" xfId="0" quotePrefix="1" applyFont="1" applyFill="1" applyBorder="1" applyAlignment="1" applyProtection="1">
      <alignment vertical="center"/>
      <protection locked="0"/>
    </xf>
    <xf numFmtId="0" fontId="24" fillId="23" borderId="33" xfId="0" quotePrefix="1" applyFont="1" applyFill="1" applyBorder="1" applyAlignment="1" applyProtection="1">
      <alignment vertical="center"/>
      <protection locked="0"/>
    </xf>
    <xf numFmtId="0" fontId="24" fillId="23" borderId="21" xfId="0" quotePrefix="1" applyFont="1" applyFill="1" applyBorder="1" applyAlignment="1" applyProtection="1">
      <alignment vertical="center"/>
      <protection locked="0"/>
    </xf>
    <xf numFmtId="0" fontId="24" fillId="23" borderId="57" xfId="0" applyFont="1" applyFill="1" applyBorder="1" applyAlignment="1">
      <alignment vertical="center"/>
    </xf>
    <xf numFmtId="0" fontId="0" fillId="23" borderId="56" xfId="0" applyFill="1" applyBorder="1" applyAlignment="1" applyProtection="1">
      <alignment vertical="center"/>
      <protection locked="0"/>
    </xf>
    <xf numFmtId="0" fontId="0" fillId="23" borderId="47" xfId="0" applyFill="1" applyBorder="1" applyAlignment="1" applyProtection="1">
      <alignment vertical="center"/>
      <protection locked="0"/>
    </xf>
    <xf numFmtId="0" fontId="4" fillId="23" borderId="56" xfId="0" quotePrefix="1" applyFont="1" applyFill="1" applyBorder="1" applyAlignment="1" applyProtection="1">
      <alignment vertical="center"/>
      <protection locked="0"/>
    </xf>
    <xf numFmtId="0" fontId="4" fillId="23" borderId="59" xfId="0" quotePrefix="1" applyFont="1" applyFill="1" applyBorder="1" applyAlignment="1" applyProtection="1">
      <alignment vertical="center"/>
      <protection locked="0"/>
    </xf>
    <xf numFmtId="0" fontId="0" fillId="22" borderId="19" xfId="0" applyFill="1" applyBorder="1" applyAlignment="1">
      <alignment horizontal="left"/>
    </xf>
    <xf numFmtId="0" fontId="0" fillId="22" borderId="11" xfId="0" applyFill="1" applyBorder="1" applyAlignment="1">
      <alignment horizontal="left"/>
    </xf>
    <xf numFmtId="0" fontId="24" fillId="0" borderId="15"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24" fillId="0" borderId="17" xfId="0" applyFont="1" applyBorder="1" applyAlignment="1" applyProtection="1">
      <alignment horizontal="center" vertical="center" wrapText="1"/>
      <protection locked="0"/>
    </xf>
    <xf numFmtId="0" fontId="24" fillId="0" borderId="50" xfId="0" applyFont="1" applyBorder="1" applyAlignment="1" applyProtection="1">
      <alignment horizontal="center" vertical="center" wrapText="1"/>
      <protection locked="0"/>
    </xf>
    <xf numFmtId="0" fontId="24" fillId="0" borderId="108" xfId="0" applyFont="1" applyBorder="1" applyAlignment="1" applyProtection="1">
      <alignment horizontal="center" vertical="center" wrapText="1"/>
      <protection locked="0"/>
    </xf>
    <xf numFmtId="0" fontId="35" fillId="0" borderId="0" xfId="0" quotePrefix="1" applyFont="1" applyAlignment="1">
      <alignment horizontal="center" vertical="center" wrapText="1"/>
    </xf>
    <xf numFmtId="14" fontId="3" fillId="0" borderId="20" xfId="0" applyNumberFormat="1" applyFont="1" applyBorder="1" applyAlignment="1" applyProtection="1">
      <alignment horizontal="center" vertical="center"/>
      <protection locked="0"/>
    </xf>
    <xf numFmtId="14" fontId="3" fillId="0" borderId="29" xfId="0" applyNumberFormat="1" applyFont="1" applyBorder="1" applyAlignment="1" applyProtection="1">
      <alignment horizontal="center" vertical="center"/>
      <protection locked="0"/>
    </xf>
    <xf numFmtId="14" fontId="3" fillId="0" borderId="14" xfId="0" applyNumberFormat="1" applyFont="1" applyBorder="1" applyAlignment="1" applyProtection="1">
      <alignment horizontal="center" vertical="center"/>
      <protection locked="0"/>
    </xf>
    <xf numFmtId="14" fontId="3" fillId="0" borderId="20" xfId="0" applyNumberFormat="1"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2" fillId="0" borderId="0" xfId="0" applyFont="1" applyAlignment="1">
      <alignment horizontal="left"/>
    </xf>
    <xf numFmtId="0" fontId="3" fillId="0" borderId="20" xfId="0" applyFont="1" applyBorder="1" applyAlignment="1" applyProtection="1">
      <alignment horizontal="left" vertical="center"/>
      <protection locked="0"/>
    </xf>
    <xf numFmtId="0" fontId="0" fillId="19" borderId="53" xfId="0" applyFill="1" applyBorder="1"/>
    <xf numFmtId="0" fontId="0" fillId="19" borderId="52" xfId="0" applyFill="1" applyBorder="1"/>
    <xf numFmtId="0" fontId="0" fillId="19" borderId="54" xfId="0" applyFill="1" applyBorder="1"/>
    <xf numFmtId="0" fontId="3" fillId="0" borderId="20"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42"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18" borderId="57" xfId="0" applyFont="1" applyFill="1" applyBorder="1" applyAlignment="1">
      <alignment horizontal="left" vertical="center"/>
    </xf>
    <xf numFmtId="0" fontId="3" fillId="18" borderId="56" xfId="0" applyFont="1" applyFill="1" applyBorder="1" applyAlignment="1">
      <alignment horizontal="left" vertical="center"/>
    </xf>
    <xf numFmtId="0" fontId="3" fillId="0" borderId="0" xfId="0" applyFont="1"/>
    <xf numFmtId="0" fontId="3" fillId="0" borderId="22" xfId="0" applyFont="1" applyBorder="1"/>
    <xf numFmtId="0" fontId="3" fillId="0" borderId="0" xfId="0" applyFont="1" applyAlignment="1">
      <alignment horizontal="left" vertical="center"/>
    </xf>
    <xf numFmtId="0" fontId="3" fillId="18" borderId="59" xfId="0" applyFont="1" applyFill="1" applyBorder="1" applyAlignment="1">
      <alignment horizontal="left" vertical="center"/>
    </xf>
    <xf numFmtId="0" fontId="3" fillId="18" borderId="42" xfId="0" applyFont="1" applyFill="1" applyBorder="1" applyAlignment="1">
      <alignment horizontal="left" vertical="center"/>
    </xf>
    <xf numFmtId="0" fontId="3" fillId="18" borderId="1" xfId="0" applyFont="1" applyFill="1" applyBorder="1" applyAlignment="1">
      <alignment horizontal="left" vertical="center"/>
    </xf>
    <xf numFmtId="0" fontId="3" fillId="18" borderId="43" xfId="0" applyFont="1" applyFill="1" applyBorder="1" applyAlignment="1">
      <alignment horizontal="left" vertical="center"/>
    </xf>
    <xf numFmtId="0" fontId="3" fillId="18" borderId="30" xfId="0" applyFont="1" applyFill="1" applyBorder="1" applyAlignment="1">
      <alignment horizontal="left" vertical="center"/>
    </xf>
    <xf numFmtId="0" fontId="3" fillId="18" borderId="29" xfId="0" applyFont="1" applyFill="1" applyBorder="1" applyAlignment="1">
      <alignment horizontal="left" vertical="center"/>
    </xf>
    <xf numFmtId="0" fontId="3" fillId="18" borderId="14" xfId="0" applyFont="1" applyFill="1" applyBorder="1" applyAlignment="1">
      <alignment horizontal="left" vertical="center"/>
    </xf>
    <xf numFmtId="0" fontId="3" fillId="0" borderId="18" xfId="0" applyFont="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3" fillId="18" borderId="20" xfId="0" applyFont="1" applyFill="1" applyBorder="1" applyAlignment="1">
      <alignment horizontal="left" vertical="center"/>
    </xf>
    <xf numFmtId="0" fontId="3" fillId="18" borderId="17" xfId="0" applyFont="1" applyFill="1" applyBorder="1" applyAlignment="1">
      <alignment horizontal="left" vertical="center"/>
    </xf>
    <xf numFmtId="169" fontId="3" fillId="0" borderId="20" xfId="0" applyNumberFormat="1" applyFont="1" applyBorder="1" applyAlignment="1" applyProtection="1">
      <alignment horizontal="center" vertical="center"/>
      <protection locked="0"/>
    </xf>
    <xf numFmtId="169" fontId="3" fillId="0" borderId="29" xfId="0" applyNumberFormat="1" applyFont="1" applyBorder="1" applyAlignment="1" applyProtection="1">
      <alignment horizontal="center" vertical="center"/>
      <protection locked="0"/>
    </xf>
    <xf numFmtId="169" fontId="3" fillId="0" borderId="14" xfId="0" applyNumberFormat="1" applyFont="1" applyBorder="1" applyAlignment="1" applyProtection="1">
      <alignment horizontal="center" vertical="center"/>
      <protection locked="0"/>
    </xf>
    <xf numFmtId="0" fontId="25" fillId="0" borderId="0" xfId="0" applyFont="1"/>
    <xf numFmtId="0" fontId="21" fillId="0" borderId="0" xfId="38" applyFont="1"/>
    <xf numFmtId="0" fontId="2" fillId="0" borderId="0" xfId="0" applyFont="1"/>
    <xf numFmtId="0" fontId="3" fillId="0" borderId="32" xfId="0" applyFont="1" applyBorder="1" applyAlignment="1" applyProtection="1">
      <alignment horizontal="left" vertical="center"/>
      <protection locked="0"/>
    </xf>
    <xf numFmtId="0" fontId="21" fillId="0" borderId="0" xfId="38" applyFont="1" applyAlignment="1">
      <alignment horizontal="left"/>
    </xf>
    <xf numFmtId="0" fontId="3" fillId="0" borderId="0" xfId="0" applyFont="1" applyAlignment="1">
      <alignment horizontal="left"/>
    </xf>
    <xf numFmtId="0" fontId="3" fillId="0" borderId="23" xfId="0" applyFont="1" applyBorder="1" applyAlignment="1">
      <alignment horizontal="left"/>
    </xf>
    <xf numFmtId="0" fontId="3" fillId="0" borderId="20" xfId="0" applyFont="1" applyBorder="1" applyAlignment="1" applyProtection="1">
      <alignment horizontal="left"/>
      <protection locked="0"/>
    </xf>
    <xf numFmtId="0" fontId="3" fillId="0" borderId="29" xfId="0" applyFont="1" applyBorder="1" applyAlignment="1" applyProtection="1">
      <alignment horizontal="left"/>
      <protection locked="0"/>
    </xf>
    <xf numFmtId="0" fontId="3" fillId="0" borderId="14" xfId="0" applyFont="1" applyBorder="1" applyAlignment="1" applyProtection="1">
      <alignment horizontal="left"/>
      <protection locked="0"/>
    </xf>
    <xf numFmtId="0" fontId="21" fillId="18" borderId="0" xfId="38" applyFont="1" applyFill="1" applyAlignment="1">
      <alignment horizontal="left" vertical="center"/>
    </xf>
    <xf numFmtId="0" fontId="3" fillId="0" borderId="24" xfId="0" applyFont="1" applyBorder="1" applyAlignment="1" applyProtection="1">
      <alignment horizontal="left" vertical="top" shrinkToFit="1"/>
      <protection locked="0"/>
    </xf>
    <xf numFmtId="0" fontId="3" fillId="0" borderId="25" xfId="0" applyFont="1" applyBorder="1" applyAlignment="1" applyProtection="1">
      <alignment horizontal="left" vertical="top" shrinkToFit="1"/>
      <protection locked="0"/>
    </xf>
    <xf numFmtId="0" fontId="3" fillId="0" borderId="26" xfId="0" applyFont="1" applyBorder="1" applyAlignment="1" applyProtection="1">
      <alignment horizontal="left" vertical="top" shrinkToFit="1"/>
      <protection locked="0"/>
    </xf>
    <xf numFmtId="0" fontId="3" fillId="0" borderId="22" xfId="0" applyFont="1" applyBorder="1" applyAlignment="1" applyProtection="1">
      <alignment horizontal="left" vertical="top" shrinkToFit="1"/>
      <protection locked="0"/>
    </xf>
    <xf numFmtId="0" fontId="3" fillId="0" borderId="0" xfId="0" applyFont="1" applyAlignment="1" applyProtection="1">
      <alignment horizontal="left" vertical="top" shrinkToFit="1"/>
      <protection locked="0"/>
    </xf>
    <xf numFmtId="0" fontId="3" fillId="0" borderId="23" xfId="0" applyFont="1" applyBorder="1" applyAlignment="1" applyProtection="1">
      <alignment horizontal="left" vertical="top" shrinkToFit="1"/>
      <protection locked="0"/>
    </xf>
    <xf numFmtId="0" fontId="3" fillId="0" borderId="19" xfId="0" applyFont="1" applyBorder="1" applyAlignment="1" applyProtection="1">
      <alignment horizontal="left" vertical="top" shrinkToFit="1"/>
      <protection locked="0"/>
    </xf>
    <xf numFmtId="0" fontId="3" fillId="0" borderId="11" xfId="0" applyFont="1" applyBorder="1" applyAlignment="1" applyProtection="1">
      <alignment horizontal="left" vertical="top" shrinkToFit="1"/>
      <protection locked="0"/>
    </xf>
    <xf numFmtId="0" fontId="3" fillId="0" borderId="13" xfId="0" applyFont="1" applyBorder="1" applyAlignment="1" applyProtection="1">
      <alignment horizontal="left" vertical="top" shrinkToFit="1"/>
      <protection locked="0"/>
    </xf>
    <xf numFmtId="0" fontId="23" fillId="0" borderId="0" xfId="38" applyFont="1" applyAlignment="1">
      <alignment horizontal="left" indent="1"/>
    </xf>
    <xf numFmtId="0" fontId="23" fillId="0" borderId="23" xfId="38" applyFont="1" applyBorder="1" applyAlignment="1">
      <alignment horizontal="left" indent="1"/>
    </xf>
    <xf numFmtId="0" fontId="23" fillId="0" borderId="22" xfId="38" applyFont="1" applyBorder="1" applyAlignment="1">
      <alignment horizontal="left" indent="1"/>
    </xf>
    <xf numFmtId="0" fontId="23" fillId="0" borderId="20" xfId="38" applyFont="1" applyBorder="1" applyAlignment="1" applyProtection="1">
      <alignment horizontal="left" vertical="center" indent="1"/>
      <protection locked="0"/>
    </xf>
    <xf numFmtId="0" fontId="23" fillId="0" borderId="29" xfId="38" applyFont="1" applyBorder="1" applyAlignment="1" applyProtection="1">
      <alignment horizontal="left" vertical="center" indent="1"/>
      <protection locked="0"/>
    </xf>
    <xf numFmtId="0" fontId="23" fillId="0" borderId="14" xfId="38" applyFont="1" applyBorder="1" applyAlignment="1" applyProtection="1">
      <alignment horizontal="left" vertical="center" indent="1"/>
      <protection locked="0"/>
    </xf>
    <xf numFmtId="0" fontId="0" fillId="19" borderId="25" xfId="0" applyFill="1" applyBorder="1" applyAlignment="1">
      <alignment horizontal="center"/>
    </xf>
    <xf numFmtId="0" fontId="3" fillId="18" borderId="0" xfId="0" applyFont="1" applyFill="1" applyAlignment="1">
      <alignment horizontal="left"/>
    </xf>
    <xf numFmtId="171" fontId="3" fillId="0" borderId="20" xfId="0" applyNumberFormat="1" applyFont="1" applyBorder="1" applyAlignment="1" applyProtection="1">
      <alignment horizontal="left" vertical="center"/>
      <protection locked="0"/>
    </xf>
    <xf numFmtId="171" fontId="3" fillId="0" borderId="29" xfId="0" applyNumberFormat="1" applyFont="1" applyBorder="1" applyAlignment="1" applyProtection="1">
      <alignment horizontal="left" vertical="center"/>
      <protection locked="0"/>
    </xf>
    <xf numFmtId="171" fontId="3" fillId="0" borderId="14" xfId="0" applyNumberFormat="1" applyFont="1" applyBorder="1" applyAlignment="1" applyProtection="1">
      <alignment horizontal="left" vertical="center"/>
      <protection locked="0"/>
    </xf>
    <xf numFmtId="0" fontId="128" fillId="0" borderId="20" xfId="0" applyFont="1" applyBorder="1" applyAlignment="1" applyProtection="1">
      <alignment horizontal="left" vertical="center"/>
      <protection locked="0"/>
    </xf>
    <xf numFmtId="0" fontId="128" fillId="0" borderId="29" xfId="0" applyFont="1" applyBorder="1" applyAlignment="1" applyProtection="1">
      <alignment horizontal="left" vertical="center"/>
      <protection locked="0"/>
    </xf>
    <xf numFmtId="0" fontId="128" fillId="0" borderId="14" xfId="0" applyFont="1" applyBorder="1" applyAlignment="1" applyProtection="1">
      <alignment horizontal="left" vertical="center"/>
      <protection locked="0"/>
    </xf>
    <xf numFmtId="0" fontId="0" fillId="19" borderId="0" xfId="0" applyFill="1"/>
    <xf numFmtId="0" fontId="3" fillId="0" borderId="24" xfId="0" applyFont="1" applyBorder="1" applyAlignment="1" applyProtection="1">
      <alignment horizontal="justify" vertical="top" shrinkToFit="1"/>
      <protection locked="0"/>
    </xf>
    <xf numFmtId="0" fontId="3" fillId="0" borderId="25" xfId="0" applyFont="1" applyBorder="1" applyAlignment="1" applyProtection="1">
      <alignment horizontal="justify" vertical="top" shrinkToFit="1"/>
      <protection locked="0"/>
    </xf>
    <xf numFmtId="0" fontId="3" fillId="0" borderId="26" xfId="0" applyFont="1" applyBorder="1" applyAlignment="1" applyProtection="1">
      <alignment horizontal="justify" vertical="top" shrinkToFit="1"/>
      <protection locked="0"/>
    </xf>
    <xf numFmtId="0" fontId="3" fillId="0" borderId="19" xfId="0" applyFont="1" applyBorder="1" applyAlignment="1" applyProtection="1">
      <alignment horizontal="justify" vertical="top" shrinkToFit="1"/>
      <protection locked="0"/>
    </xf>
    <xf numFmtId="0" fontId="3" fillId="0" borderId="11" xfId="0" applyFont="1" applyBorder="1" applyAlignment="1" applyProtection="1">
      <alignment horizontal="justify" vertical="top" shrinkToFit="1"/>
      <protection locked="0"/>
    </xf>
    <xf numFmtId="0" fontId="3" fillId="0" borderId="13" xfId="0" applyFont="1" applyBorder="1" applyAlignment="1" applyProtection="1">
      <alignment horizontal="justify" vertical="top" shrinkToFit="1"/>
      <protection locked="0"/>
    </xf>
    <xf numFmtId="0" fontId="25" fillId="0" borderId="22" xfId="0" applyFont="1" applyBorder="1"/>
    <xf numFmtId="0" fontId="3" fillId="0" borderId="34" xfId="0" applyFont="1" applyBorder="1" applyAlignment="1" applyProtection="1">
      <alignment horizontal="left" vertical="center"/>
      <protection locked="0"/>
    </xf>
    <xf numFmtId="0" fontId="3" fillId="18" borderId="31" xfId="0" applyFont="1" applyFill="1" applyBorder="1" applyAlignment="1">
      <alignment horizontal="left" vertical="center"/>
    </xf>
    <xf numFmtId="0" fontId="3" fillId="0" borderId="34"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25" fillId="0" borderId="23" xfId="0" applyFont="1" applyBorder="1"/>
    <xf numFmtId="14" fontId="3" fillId="0" borderId="136" xfId="0" applyNumberFormat="1" applyFont="1" applyBorder="1" applyAlignment="1" applyProtection="1">
      <alignment horizontal="center" vertical="center"/>
      <protection locked="0" hidden="1"/>
    </xf>
    <xf numFmtId="14" fontId="3" fillId="0" borderId="43" xfId="0" applyNumberFormat="1" applyFont="1" applyBorder="1" applyAlignment="1" applyProtection="1">
      <alignment horizontal="center" vertical="center"/>
      <protection locked="0" hidden="1"/>
    </xf>
    <xf numFmtId="0" fontId="3" fillId="18" borderId="15" xfId="0" applyFont="1" applyFill="1" applyBorder="1" applyAlignment="1" applyProtection="1">
      <alignment horizontal="left" vertical="center"/>
      <protection locked="0" hidden="1"/>
    </xf>
    <xf numFmtId="0" fontId="3" fillId="18" borderId="16" xfId="0" applyFont="1" applyFill="1" applyBorder="1" applyAlignment="1" applyProtection="1">
      <alignment horizontal="left" vertical="center"/>
      <protection locked="0" hidden="1"/>
    </xf>
    <xf numFmtId="0" fontId="3" fillId="0" borderId="47" xfId="0" applyFont="1" applyBorder="1" applyAlignment="1" applyProtection="1">
      <alignment horizontal="left" vertical="center"/>
      <protection locked="0" hidden="1"/>
    </xf>
    <xf numFmtId="0" fontId="3" fillId="0" borderId="48" xfId="0" applyFont="1" applyBorder="1" applyAlignment="1" applyProtection="1">
      <alignment horizontal="left" vertical="center"/>
      <protection locked="0" hidden="1"/>
    </xf>
    <xf numFmtId="0" fontId="3" fillId="0" borderId="49" xfId="0" applyFont="1" applyBorder="1" applyAlignment="1" applyProtection="1">
      <alignment horizontal="left" vertical="center"/>
      <protection locked="0" hidden="1"/>
    </xf>
    <xf numFmtId="0" fontId="3" fillId="18" borderId="57" xfId="0" applyFont="1" applyFill="1" applyBorder="1" applyProtection="1">
      <protection locked="0" hidden="1"/>
    </xf>
    <xf numFmtId="0" fontId="3" fillId="18" borderId="56" xfId="0" applyFont="1" applyFill="1" applyBorder="1" applyProtection="1">
      <protection locked="0" hidden="1"/>
    </xf>
    <xf numFmtId="0" fontId="3" fillId="0" borderId="56" xfId="0" applyFont="1" applyBorder="1" applyAlignment="1" applyProtection="1">
      <alignment horizontal="left" vertical="center"/>
      <protection locked="0" hidden="1"/>
    </xf>
    <xf numFmtId="0" fontId="3" fillId="0" borderId="59" xfId="0" applyFont="1" applyBorder="1" applyAlignment="1" applyProtection="1">
      <alignment horizontal="left" vertical="center"/>
      <protection locked="0" hidden="1"/>
    </xf>
    <xf numFmtId="0" fontId="3" fillId="18" borderId="12" xfId="0" applyFont="1" applyFill="1" applyBorder="1" applyAlignment="1" applyProtection="1">
      <alignment horizontal="left" vertical="center"/>
      <protection locked="0" hidden="1"/>
    </xf>
    <xf numFmtId="0" fontId="3" fillId="18" borderId="0" xfId="0" applyFont="1" applyFill="1" applyAlignment="1" applyProtection="1">
      <alignment horizontal="left" vertical="center"/>
      <protection locked="0" hidden="1"/>
    </xf>
    <xf numFmtId="0" fontId="3" fillId="0" borderId="116" xfId="0" applyFont="1" applyBorder="1" applyAlignment="1" applyProtection="1">
      <alignment horizontal="left" vertical="center"/>
      <protection locked="0" hidden="1"/>
    </xf>
    <xf numFmtId="0" fontId="3" fillId="0" borderId="137" xfId="0" applyFont="1" applyBorder="1" applyAlignment="1" applyProtection="1">
      <alignment horizontal="left" vertical="center"/>
      <protection locked="0" hidden="1"/>
    </xf>
    <xf numFmtId="0" fontId="3" fillId="0" borderId="138" xfId="0" applyFont="1" applyBorder="1" applyAlignment="1" applyProtection="1">
      <alignment horizontal="left" vertical="center"/>
      <protection locked="0" hidden="1"/>
    </xf>
    <xf numFmtId="0" fontId="3" fillId="18" borderId="42" xfId="0" applyFont="1" applyFill="1" applyBorder="1" applyAlignment="1" applyProtection="1">
      <alignment horizontal="left"/>
      <protection locked="0" hidden="1"/>
    </xf>
    <xf numFmtId="0" fontId="3" fillId="18" borderId="136" xfId="0" applyFont="1" applyFill="1" applyBorder="1" applyAlignment="1" applyProtection="1">
      <alignment horizontal="left"/>
      <protection locked="0" hidden="1"/>
    </xf>
    <xf numFmtId="0" fontId="3" fillId="0" borderId="136" xfId="0" applyFont="1" applyBorder="1" applyAlignment="1" applyProtection="1">
      <alignment horizontal="left" vertical="center"/>
      <protection locked="0" hidden="1"/>
    </xf>
    <xf numFmtId="0" fontId="3" fillId="0" borderId="43" xfId="0" applyFont="1" applyBorder="1" applyAlignment="1" applyProtection="1">
      <alignment horizontal="left" vertical="center"/>
      <protection locked="0" hidden="1"/>
    </xf>
    <xf numFmtId="14" fontId="3" fillId="0" borderId="116" xfId="0" applyNumberFormat="1" applyFont="1" applyBorder="1" applyAlignment="1" applyProtection="1">
      <alignment horizontal="center" vertical="center"/>
      <protection locked="0" hidden="1"/>
    </xf>
    <xf numFmtId="14" fontId="3" fillId="0" borderId="137" xfId="0" applyNumberFormat="1" applyFont="1" applyBorder="1" applyAlignment="1" applyProtection="1">
      <alignment horizontal="center" vertical="center"/>
      <protection locked="0" hidden="1"/>
    </xf>
    <xf numFmtId="14" fontId="3" fillId="0" borderId="138" xfId="0" applyNumberFormat="1" applyFont="1" applyBorder="1" applyAlignment="1" applyProtection="1">
      <alignment horizontal="center" vertical="center"/>
      <protection locked="0" hidden="1"/>
    </xf>
    <xf numFmtId="0" fontId="3" fillId="18" borderId="42" xfId="0" applyFont="1" applyFill="1" applyBorder="1" applyProtection="1">
      <protection locked="0" hidden="1"/>
    </xf>
    <xf numFmtId="0" fontId="3" fillId="18" borderId="136" xfId="0" applyFont="1" applyFill="1" applyBorder="1" applyProtection="1">
      <protection locked="0" hidden="1"/>
    </xf>
    <xf numFmtId="0" fontId="3" fillId="0" borderId="136" xfId="0" applyFont="1" applyBorder="1" applyAlignment="1" applyProtection="1">
      <alignment horizontal="center" vertical="center"/>
      <protection locked="0" hidden="1"/>
    </xf>
    <xf numFmtId="0" fontId="3" fillId="18" borderId="44" xfId="0" applyFont="1" applyFill="1" applyBorder="1" applyProtection="1">
      <protection locked="0" hidden="1"/>
    </xf>
    <xf numFmtId="0" fontId="3" fillId="18" borderId="45" xfId="0" applyFont="1" applyFill="1" applyBorder="1" applyProtection="1">
      <protection locked="0" hidden="1"/>
    </xf>
    <xf numFmtId="0" fontId="3" fillId="0" borderId="45" xfId="0" applyFont="1" applyBorder="1" applyAlignment="1" applyProtection="1">
      <alignment horizontal="left" vertical="center"/>
      <protection locked="0" hidden="1"/>
    </xf>
    <xf numFmtId="0" fontId="3" fillId="0" borderId="46" xfId="0" applyFont="1" applyBorder="1" applyAlignment="1" applyProtection="1">
      <alignment horizontal="left" vertical="center"/>
      <protection locked="0" hidden="1"/>
    </xf>
    <xf numFmtId="0" fontId="3" fillId="18" borderId="50" xfId="0" applyFont="1" applyFill="1" applyBorder="1" applyAlignment="1" applyProtection="1">
      <alignment horizontal="left" vertical="center"/>
      <protection locked="0" hidden="1"/>
    </xf>
    <xf numFmtId="0" fontId="3" fillId="18" borderId="110" xfId="0" applyFont="1" applyFill="1" applyBorder="1" applyAlignment="1" applyProtection="1">
      <alignment horizontal="left" vertical="center"/>
      <protection locked="0" hidden="1"/>
    </xf>
    <xf numFmtId="0" fontId="3" fillId="0" borderId="34" xfId="0" applyFont="1" applyBorder="1" applyAlignment="1" applyProtection="1">
      <alignment horizontal="left" vertical="center"/>
      <protection locked="0" hidden="1"/>
    </xf>
    <xf numFmtId="0" fontId="3" fillId="0" borderId="33" xfId="0" applyFont="1" applyBorder="1" applyAlignment="1" applyProtection="1">
      <alignment horizontal="left" vertical="center"/>
      <protection locked="0" hidden="1"/>
    </xf>
    <xf numFmtId="0" fontId="3" fillId="0" borderId="32" xfId="0" applyFont="1" applyBorder="1" applyAlignment="1" applyProtection="1">
      <alignment horizontal="left" vertical="center"/>
      <protection locked="0" hidden="1"/>
    </xf>
    <xf numFmtId="0" fontId="0" fillId="19" borderId="53" xfId="0" applyFill="1" applyBorder="1" applyAlignment="1" applyProtection="1">
      <alignment vertical="center"/>
      <protection locked="0" hidden="1"/>
    </xf>
    <xf numFmtId="0" fontId="0" fillId="19" borderId="52" xfId="0" applyFill="1" applyBorder="1" applyAlignment="1" applyProtection="1">
      <alignment vertical="center"/>
      <protection locked="0" hidden="1"/>
    </xf>
    <xf numFmtId="0" fontId="0" fillId="19" borderId="54" xfId="0" applyFill="1" applyBorder="1" applyAlignment="1" applyProtection="1">
      <alignment vertical="center"/>
      <protection locked="0" hidden="1"/>
    </xf>
    <xf numFmtId="0" fontId="0" fillId="0" borderId="12" xfId="0" applyBorder="1" applyAlignment="1" applyProtection="1">
      <alignment horizontal="left" vertical="top" wrapText="1"/>
      <protection locked="0" hidden="1"/>
    </xf>
    <xf numFmtId="0" fontId="0" fillId="0" borderId="0" xfId="0" applyAlignment="1" applyProtection="1">
      <alignment horizontal="left" vertical="top"/>
      <protection locked="0" hidden="1"/>
    </xf>
    <xf numFmtId="0" fontId="0" fillId="0" borderId="17" xfId="0" applyBorder="1" applyAlignment="1" applyProtection="1">
      <alignment horizontal="left" vertical="top"/>
      <protection locked="0" hidden="1"/>
    </xf>
    <xf numFmtId="0" fontId="0" fillId="0" borderId="12" xfId="0" applyBorder="1" applyAlignment="1" applyProtection="1">
      <alignment horizontal="left" vertical="top"/>
      <protection locked="0" hidden="1"/>
    </xf>
    <xf numFmtId="0" fontId="0" fillId="0" borderId="50" xfId="0" applyBorder="1" applyAlignment="1" applyProtection="1">
      <alignment horizontal="left" vertical="top"/>
      <protection locked="0" hidden="1"/>
    </xf>
    <xf numFmtId="0" fontId="0" fillId="0" borderId="110" xfId="0" applyBorder="1" applyAlignment="1" applyProtection="1">
      <alignment horizontal="left" vertical="top"/>
      <protection locked="0" hidden="1"/>
    </xf>
    <xf numFmtId="0" fontId="0" fillId="0" borderId="108" xfId="0" applyBorder="1" applyAlignment="1" applyProtection="1">
      <alignment horizontal="left" vertical="top"/>
      <protection locked="0" hidden="1"/>
    </xf>
    <xf numFmtId="0" fontId="147" fillId="0" borderId="37" xfId="0" applyFont="1" applyBorder="1" applyAlignment="1" applyProtection="1">
      <alignment horizontal="center"/>
      <protection locked="0" hidden="1"/>
    </xf>
    <xf numFmtId="0" fontId="147" fillId="0" borderId="38" xfId="0" applyFont="1" applyBorder="1" applyAlignment="1" applyProtection="1">
      <alignment horizontal="center"/>
      <protection locked="0" hidden="1"/>
    </xf>
    <xf numFmtId="0" fontId="147" fillId="0" borderId="39" xfId="0" applyFont="1" applyBorder="1" applyAlignment="1" applyProtection="1">
      <alignment horizontal="center"/>
      <protection locked="0" hidden="1"/>
    </xf>
    <xf numFmtId="0" fontId="134" fillId="0" borderId="37" xfId="0" applyFont="1" applyBorder="1" applyAlignment="1" applyProtection="1">
      <alignment horizontal="center" vertical="center"/>
      <protection locked="0" hidden="1"/>
    </xf>
    <xf numFmtId="0" fontId="134" fillId="0" borderId="38" xfId="0" applyFont="1" applyBorder="1" applyAlignment="1" applyProtection="1">
      <alignment horizontal="center" vertical="center"/>
      <protection locked="0" hidden="1"/>
    </xf>
    <xf numFmtId="0" fontId="134" fillId="0" borderId="39" xfId="0" applyFont="1" applyBorder="1" applyAlignment="1" applyProtection="1">
      <alignment horizontal="center" vertical="center"/>
      <protection locked="0" hidden="1"/>
    </xf>
    <xf numFmtId="0" fontId="0" fillId="0" borderId="40" xfId="0" applyBorder="1" applyAlignment="1" applyProtection="1">
      <alignment horizontal="left"/>
      <protection locked="0" hidden="1"/>
    </xf>
    <xf numFmtId="0" fontId="0" fillId="0" borderId="36" xfId="0" applyBorder="1" applyAlignment="1" applyProtection="1">
      <alignment horizontal="left"/>
      <protection locked="0" hidden="1"/>
    </xf>
    <xf numFmtId="0" fontId="0" fillId="0" borderId="36" xfId="0" applyBorder="1" applyAlignment="1" applyProtection="1">
      <alignment horizontal="center"/>
      <protection locked="0" hidden="1"/>
    </xf>
    <xf numFmtId="0" fontId="0" fillId="0" borderId="41" xfId="0" applyBorder="1" applyAlignment="1" applyProtection="1">
      <alignment horizontal="center"/>
      <protection locked="0" hidden="1"/>
    </xf>
    <xf numFmtId="0" fontId="0" fillId="0" borderId="42" xfId="0" applyBorder="1" applyAlignment="1" applyProtection="1">
      <alignment horizontal="left"/>
      <protection locked="0" hidden="1"/>
    </xf>
    <xf numFmtId="0" fontId="0" fillId="0" borderId="136" xfId="0" applyBorder="1" applyAlignment="1" applyProtection="1">
      <alignment horizontal="left"/>
      <protection locked="0" hidden="1"/>
    </xf>
    <xf numFmtId="0" fontId="0" fillId="0" borderId="136" xfId="0" applyBorder="1" applyAlignment="1" applyProtection="1">
      <alignment horizontal="center"/>
      <protection locked="0" hidden="1"/>
    </xf>
    <xf numFmtId="0" fontId="0" fillId="0" borderId="43" xfId="0" applyBorder="1" applyAlignment="1" applyProtection="1">
      <alignment horizontal="center"/>
      <protection locked="0" hidden="1"/>
    </xf>
    <xf numFmtId="0" fontId="21" fillId="18" borderId="0" xfId="38" applyFont="1" applyFill="1" applyAlignment="1" applyProtection="1">
      <alignment horizontal="left" vertical="center"/>
      <protection locked="0" hidden="1"/>
    </xf>
    <xf numFmtId="0" fontId="3" fillId="0" borderId="117" xfId="0" applyFont="1" applyBorder="1" applyAlignment="1" applyProtection="1">
      <alignment horizontal="left" vertical="center"/>
      <protection locked="0" hidden="1"/>
    </xf>
    <xf numFmtId="0" fontId="3" fillId="18" borderId="0" xfId="0" applyFont="1" applyFill="1" applyProtection="1">
      <protection locked="0" hidden="1"/>
    </xf>
    <xf numFmtId="0" fontId="3" fillId="0" borderId="116" xfId="0" applyFont="1" applyBorder="1" applyAlignment="1" applyProtection="1">
      <alignment horizontal="center" vertical="center"/>
      <protection locked="0" hidden="1"/>
    </xf>
    <xf numFmtId="0" fontId="3" fillId="0" borderId="137" xfId="0" applyFont="1" applyBorder="1" applyAlignment="1" applyProtection="1">
      <alignment horizontal="center" vertical="center"/>
      <protection locked="0" hidden="1"/>
    </xf>
    <xf numFmtId="0" fontId="3" fillId="0" borderId="117" xfId="0" applyFont="1" applyBorder="1" applyAlignment="1" applyProtection="1">
      <alignment horizontal="center" vertical="center"/>
      <protection locked="0" hidden="1"/>
    </xf>
    <xf numFmtId="0" fontId="0" fillId="0" borderId="44" xfId="0" applyBorder="1" applyAlignment="1" applyProtection="1">
      <alignment horizontal="left"/>
      <protection locked="0" hidden="1"/>
    </xf>
    <xf numFmtId="0" fontId="0" fillId="0" borderId="45" xfId="0" applyBorder="1" applyAlignment="1" applyProtection="1">
      <alignment horizontal="left"/>
      <protection locked="0" hidden="1"/>
    </xf>
    <xf numFmtId="0" fontId="0" fillId="0" borderId="45" xfId="0" applyBorder="1" applyAlignment="1" applyProtection="1">
      <alignment horizontal="center"/>
      <protection locked="0" hidden="1"/>
    </xf>
    <xf numFmtId="0" fontId="0" fillId="0" borderId="46" xfId="0" applyBorder="1" applyAlignment="1" applyProtection="1">
      <alignment horizontal="center"/>
      <protection locked="0" hidden="1"/>
    </xf>
    <xf numFmtId="0" fontId="0" fillId="19" borderId="53" xfId="0" applyFill="1" applyBorder="1" applyAlignment="1" applyProtection="1">
      <alignment vertical="center" wrapText="1"/>
      <protection locked="0" hidden="1"/>
    </xf>
    <xf numFmtId="0" fontId="0" fillId="19" borderId="52" xfId="0" applyFill="1" applyBorder="1" applyAlignment="1" applyProtection="1">
      <alignment vertical="center" wrapText="1"/>
      <protection locked="0" hidden="1"/>
    </xf>
    <xf numFmtId="0" fontId="0" fillId="19" borderId="54" xfId="0" applyFill="1" applyBorder="1" applyAlignment="1" applyProtection="1">
      <alignment vertical="center" wrapText="1"/>
      <protection locked="0" hidden="1"/>
    </xf>
    <xf numFmtId="0" fontId="0" fillId="0" borderId="15" xfId="0" applyBorder="1" applyAlignment="1" applyProtection="1">
      <alignment horizontal="left" vertical="top" wrapText="1"/>
      <protection locked="0" hidden="1"/>
    </xf>
    <xf numFmtId="0" fontId="0" fillId="0" borderId="16" xfId="0" applyBorder="1" applyAlignment="1" applyProtection="1">
      <alignment horizontal="left" vertical="top" wrapText="1"/>
      <protection locked="0" hidden="1"/>
    </xf>
    <xf numFmtId="0" fontId="0" fillId="0" borderId="28" xfId="0" applyBorder="1" applyAlignment="1" applyProtection="1">
      <alignment horizontal="left" vertical="top" wrapText="1"/>
      <protection locked="0" hidden="1"/>
    </xf>
    <xf numFmtId="0" fontId="0" fillId="0" borderId="0" xfId="0" applyAlignment="1" applyProtection="1">
      <alignment horizontal="left" vertical="top" wrapText="1"/>
      <protection locked="0" hidden="1"/>
    </xf>
    <xf numFmtId="0" fontId="0" fillId="0" borderId="17" xfId="0" applyBorder="1" applyAlignment="1" applyProtection="1">
      <alignment horizontal="left" vertical="top" wrapText="1"/>
      <protection locked="0" hidden="1"/>
    </xf>
    <xf numFmtId="0" fontId="0" fillId="0" borderId="50" xfId="0" applyBorder="1" applyAlignment="1" applyProtection="1">
      <alignment horizontal="left" vertical="top" wrapText="1"/>
      <protection locked="0" hidden="1"/>
    </xf>
    <xf numFmtId="0" fontId="0" fillId="0" borderId="110" xfId="0" applyBorder="1" applyAlignment="1" applyProtection="1">
      <alignment horizontal="left" vertical="top" wrapText="1"/>
      <protection locked="0" hidden="1"/>
    </xf>
    <xf numFmtId="0" fontId="0" fillId="0" borderId="108" xfId="0" applyBorder="1" applyAlignment="1" applyProtection="1">
      <alignment horizontal="left" vertical="top" wrapText="1"/>
      <protection locked="0" hidden="1"/>
    </xf>
    <xf numFmtId="0" fontId="2" fillId="0" borderId="0" xfId="0" applyFont="1" applyProtection="1">
      <protection locked="0" hidden="1"/>
    </xf>
    <xf numFmtId="0" fontId="3" fillId="0" borderId="22" xfId="0" applyFont="1" applyBorder="1" applyProtection="1">
      <protection locked="0" hidden="1"/>
    </xf>
    <xf numFmtId="0" fontId="3" fillId="0" borderId="0" xfId="0" applyFont="1" applyProtection="1">
      <protection locked="0" hidden="1"/>
    </xf>
    <xf numFmtId="0" fontId="0" fillId="19" borderId="113" xfId="0" applyFill="1" applyBorder="1" applyAlignment="1" applyProtection="1">
      <alignment horizontal="center"/>
      <protection locked="0" hidden="1"/>
    </xf>
    <xf numFmtId="0" fontId="2" fillId="0" borderId="0" xfId="0" applyFont="1" applyAlignment="1" applyProtection="1">
      <alignment horizontal="left"/>
      <protection locked="0" hidden="1"/>
    </xf>
    <xf numFmtId="0" fontId="3" fillId="0" borderId="119" xfId="0" applyFont="1" applyBorder="1" applyAlignment="1" applyProtection="1">
      <alignment horizontal="left" vertical="top" shrinkToFit="1"/>
      <protection locked="0" hidden="1"/>
    </xf>
    <xf numFmtId="0" fontId="3" fillId="0" borderId="113" xfId="0" applyFont="1" applyBorder="1" applyAlignment="1" applyProtection="1">
      <alignment horizontal="left" vertical="top" shrinkToFit="1"/>
      <protection locked="0" hidden="1"/>
    </xf>
    <xf numFmtId="0" fontId="3" fillId="0" borderId="114" xfId="0" applyFont="1" applyBorder="1" applyAlignment="1" applyProtection="1">
      <alignment horizontal="left" vertical="top" shrinkToFit="1"/>
      <protection locked="0" hidden="1"/>
    </xf>
    <xf numFmtId="0" fontId="3" fillId="0" borderId="19" xfId="0" applyFont="1" applyBorder="1" applyAlignment="1" applyProtection="1">
      <alignment horizontal="left" vertical="top" shrinkToFit="1"/>
      <protection locked="0" hidden="1"/>
    </xf>
    <xf numFmtId="0" fontId="3" fillId="0" borderId="11" xfId="0" applyFont="1" applyBorder="1" applyAlignment="1" applyProtection="1">
      <alignment horizontal="left" vertical="top" shrinkToFit="1"/>
      <protection locked="0" hidden="1"/>
    </xf>
    <xf numFmtId="0" fontId="3" fillId="0" borderId="13" xfId="0" applyFont="1" applyBorder="1" applyAlignment="1" applyProtection="1">
      <alignment horizontal="left" vertical="top" shrinkToFit="1"/>
      <protection locked="0" hidden="1"/>
    </xf>
  </cellXfs>
  <cellStyles count="67">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Comma [0] 2" xfId="64" xr:uid="{360CE3AA-A2BE-4865-A7EB-F6B1366E57EE}"/>
    <cellStyle name="Date" xfId="60" xr:uid="{53F9FC95-DB03-4A99-875B-9791E6E9032F}"/>
    <cellStyle name="Explanatory Text 2" xfId="29" xr:uid="{00000000-0005-0000-0000-00001B000000}"/>
    <cellStyle name="Good 2" xfId="30" xr:uid="{00000000-0005-0000-0000-00001C000000}"/>
    <cellStyle name="Heading 1 2" xfId="31" xr:uid="{00000000-0005-0000-0000-00001D000000}"/>
    <cellStyle name="Heading 1 3" xfId="58" xr:uid="{B909FEDC-45EB-4124-B9F2-71533CF2844C}"/>
    <cellStyle name="Heading 2 2" xfId="32" xr:uid="{00000000-0005-0000-0000-00001E000000}"/>
    <cellStyle name="Heading 2 3" xfId="61" xr:uid="{6FEDD6EE-7036-4151-ADAA-F9572AF1AF1E}"/>
    <cellStyle name="Heading 3 2" xfId="33" xr:uid="{00000000-0005-0000-0000-00001F000000}"/>
    <cellStyle name="Heading 3 2 2" xfId="50" xr:uid="{00000000-0005-0000-0000-000020000000}"/>
    <cellStyle name="Heading 3 3" xfId="49" xr:uid="{00000000-0005-0000-0000-000021000000}"/>
    <cellStyle name="Heading 3 4" xfId="51" xr:uid="{00000000-0005-0000-0000-000022000000}"/>
    <cellStyle name="Heading 3 5" xfId="52" xr:uid="{00000000-0005-0000-0000-000023000000}"/>
    <cellStyle name="Heading 3 6" xfId="59" xr:uid="{3EDB8C7A-17EF-4688-877E-4CAC43CA8633}"/>
    <cellStyle name="Heading 4 2" xfId="34" xr:uid="{00000000-0005-0000-0000-000024000000}"/>
    <cellStyle name="Heading 4 3" xfId="62" xr:uid="{7CEF7952-5322-433B-8284-7F5918E3FED0}"/>
    <cellStyle name="Hyperlink" xfId="54" builtinId="8"/>
    <cellStyle name="Hyperlink 2" xfId="65" xr:uid="{A77C6150-E913-4B30-B593-74EC4C433E6C}"/>
    <cellStyle name="Input 2" xfId="35" xr:uid="{00000000-0005-0000-0000-000026000000}"/>
    <cellStyle name="Linked Cell 2" xfId="36" xr:uid="{00000000-0005-0000-0000-000027000000}"/>
    <cellStyle name="Neutral 2" xfId="37" xr:uid="{00000000-0005-0000-0000-000028000000}"/>
    <cellStyle name="Normal" xfId="0" builtinId="0"/>
    <cellStyle name="Normal 2" xfId="38" xr:uid="{00000000-0005-0000-0000-00002A000000}"/>
    <cellStyle name="Normal 3" xfId="44" xr:uid="{00000000-0005-0000-0000-00002B000000}"/>
    <cellStyle name="Normal 3 2" xfId="45" xr:uid="{00000000-0005-0000-0000-00002C000000}"/>
    <cellStyle name="Normal 4" xfId="46" xr:uid="{00000000-0005-0000-0000-00002D000000}"/>
    <cellStyle name="Normal 5" xfId="47" xr:uid="{00000000-0005-0000-0000-00002E000000}"/>
    <cellStyle name="Normal 6" xfId="48" xr:uid="{00000000-0005-0000-0000-00002F000000}"/>
    <cellStyle name="Normal 7" xfId="1" xr:uid="{00000000-0005-0000-0000-000030000000}"/>
    <cellStyle name="Normal 8" xfId="57" xr:uid="{22CEF502-D8CC-4BE3-AB01-11F38071F4DA}"/>
    <cellStyle name="Normal 9" xfId="66" xr:uid="{F7400BD2-28DA-49FC-AA37-CF1688FCB042}"/>
    <cellStyle name="Normal_GAGE R&amp;R" xfId="53" xr:uid="{00000000-0005-0000-0000-000031000000}"/>
    <cellStyle name="Note 2" xfId="39" xr:uid="{00000000-0005-0000-0000-000032000000}"/>
    <cellStyle name="Output 2" xfId="40" xr:uid="{00000000-0005-0000-0000-000033000000}"/>
    <cellStyle name="Percent 2" xfId="63" xr:uid="{23990C23-11A3-4613-B57C-3A45F0B04A27}"/>
    <cellStyle name="Title 2" xfId="41" xr:uid="{00000000-0005-0000-0000-000034000000}"/>
    <cellStyle name="Title 3" xfId="56" xr:uid="{EA89B988-891C-4140-ABFF-DD9D6F9C2684}"/>
    <cellStyle name="Total 2" xfId="42" xr:uid="{00000000-0005-0000-0000-000035000000}"/>
    <cellStyle name="Warning Text 2" xfId="43" xr:uid="{00000000-0005-0000-0000-000036000000}"/>
    <cellStyle name="zHiddenText" xfId="55" xr:uid="{BAE56FF1-8D7B-42BC-89A6-14A5E53400CD}"/>
  </cellStyles>
  <dxfs count="60">
    <dxf>
      <fill>
        <patternFill>
          <bgColor theme="1"/>
        </patternFill>
      </fill>
    </dxf>
    <dxf>
      <fill>
        <patternFill>
          <bgColor theme="1"/>
        </patternFill>
      </fill>
    </dxf>
    <dxf>
      <fill>
        <patternFill>
          <bgColor theme="1"/>
        </patternFill>
      </fill>
    </dxf>
    <dxf>
      <fill>
        <patternFill>
          <bgColor theme="1"/>
        </patternFill>
      </fill>
    </dxf>
    <dxf>
      <font>
        <b/>
        <i val="0"/>
        <color rgb="FFFF0000"/>
      </font>
    </dxf>
    <dxf>
      <font>
        <b/>
        <i val="0"/>
        <strike val="0"/>
        <color rgb="FFFF0000"/>
      </font>
    </dxf>
    <dxf>
      <font>
        <b/>
        <i val="0"/>
        <color rgb="FFFF0000"/>
      </font>
    </dxf>
    <dxf>
      <font>
        <b/>
        <i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B050"/>
      </font>
    </dxf>
    <dxf>
      <font>
        <color rgb="FFFFFF00"/>
      </font>
      <fill>
        <patternFill>
          <bgColor theme="1"/>
        </patternFill>
      </fill>
    </dxf>
    <dxf>
      <font>
        <color rgb="FFFF0000"/>
      </font>
      <fill>
        <patternFill>
          <bgColor theme="0"/>
        </patternFill>
      </fill>
    </dxf>
    <dxf>
      <font>
        <color rgb="FF9C0006"/>
      </font>
      <fill>
        <patternFill>
          <bgColor rgb="FFFFC7CE"/>
        </patternFill>
      </fill>
    </dxf>
    <dxf>
      <font>
        <color rgb="FF00B050"/>
      </font>
    </dxf>
    <dxf>
      <font>
        <color rgb="FFFF0000"/>
      </font>
    </dxf>
    <dxf>
      <font>
        <color rgb="FF00B050"/>
      </font>
    </dxf>
    <dxf>
      <font>
        <color rgb="FF00B050"/>
      </font>
    </dxf>
    <dxf>
      <font>
        <color rgb="FFFFFF00"/>
      </font>
      <fill>
        <patternFill>
          <bgColor theme="1"/>
        </patternFill>
      </fill>
    </dxf>
    <dxf>
      <font>
        <color rgb="FFFF0000"/>
      </font>
      <fill>
        <patternFill>
          <bgColor theme="0"/>
        </patternFill>
      </fill>
    </dxf>
    <dxf>
      <font>
        <color rgb="FF9C0006"/>
      </font>
      <fill>
        <patternFill>
          <bgColor rgb="FFFFC7CE"/>
        </patternFill>
      </fill>
    </dxf>
    <dxf>
      <font>
        <color rgb="FF00B050"/>
      </font>
    </dxf>
    <dxf>
      <font>
        <color rgb="FFFF0000"/>
      </font>
    </dxf>
    <dxf>
      <font>
        <color rgb="FF00B050"/>
      </font>
    </dxf>
    <dxf>
      <fill>
        <patternFill patternType="none">
          <fgColor indexed="64"/>
          <bgColor auto="1"/>
        </patternFill>
      </fill>
      <border>
        <top style="thin">
          <color theme="6" tint="0.39994506668294322"/>
        </top>
        <bottom style="thin">
          <color theme="6" tint="0.39994506668294322"/>
        </bottom>
      </border>
    </dxf>
    <dxf>
      <font>
        <color theme="0"/>
      </font>
      <fill>
        <patternFill>
          <bgColor theme="1" tint="0.34998626667073579"/>
        </patternFill>
      </fill>
      <border diagonalUp="0" diagonalDown="0">
        <left/>
        <right/>
        <top/>
        <bottom/>
        <vertical/>
        <horizontal/>
      </border>
    </dxf>
    <dxf>
      <font>
        <color theme="8" tint="-0.499984740745262"/>
      </font>
      <border diagonalUp="0" diagonalDown="0">
        <left/>
        <right style="thin">
          <color theme="6" tint="0.39994506668294322"/>
        </right>
        <top/>
        <bottom/>
        <vertical/>
        <horizontal/>
      </border>
    </dxf>
  </dxfs>
  <tableStyles count="1" defaultTableStyle="TableStyleMedium2" defaultPivotStyle="PivotStyleLight16">
    <tableStyle name="Gantt Table Style" pivot="0" count="3" xr9:uid="{FF033879-091E-4192-8B65-5219464B4421}">
      <tableStyleElement type="wholeTable" dxfId="59"/>
      <tableStyleElement type="headerRow" dxfId="58"/>
      <tableStyleElement type="firstRowStripe" dxfId="57"/>
    </tableStyle>
  </tableStyles>
  <colors>
    <mruColors>
      <color rgb="FFFF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63" Type="http://schemas.openxmlformats.org/officeDocument/2006/relationships/externalLink" Target="externalLinks/externalLink23.xml"/><Relationship Id="rId6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3" Type="http://schemas.openxmlformats.org/officeDocument/2006/relationships/externalLink" Target="externalLinks/externalLink13.xml"/><Relationship Id="rId58" Type="http://schemas.openxmlformats.org/officeDocument/2006/relationships/externalLink" Target="externalLinks/externalLink1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2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56" Type="http://schemas.openxmlformats.org/officeDocument/2006/relationships/externalLink" Target="externalLinks/externalLink16.xml"/><Relationship Id="rId64" Type="http://schemas.openxmlformats.org/officeDocument/2006/relationships/externalLink" Target="externalLinks/externalLink24.xml"/><Relationship Id="rId69"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externalLink" Target="externalLinks/externalLink11.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59" Type="http://schemas.openxmlformats.org/officeDocument/2006/relationships/externalLink" Target="externalLinks/externalLink1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xml"/><Relationship Id="rId54" Type="http://schemas.openxmlformats.org/officeDocument/2006/relationships/externalLink" Target="externalLinks/externalLink14.xml"/><Relationship Id="rId62" Type="http://schemas.openxmlformats.org/officeDocument/2006/relationships/externalLink" Target="externalLinks/externalLink2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 Id="rId57" Type="http://schemas.openxmlformats.org/officeDocument/2006/relationships/externalLink" Target="externalLinks/externalLink1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externalLink" Target="externalLinks/externalLink12.xml"/><Relationship Id="rId60" Type="http://schemas.openxmlformats.org/officeDocument/2006/relationships/externalLink" Target="externalLinks/externalLink20.xml"/><Relationship Id="rId65" Type="http://schemas.openxmlformats.org/officeDocument/2006/relationships/externalLink" Target="externalLinks/externalLink25.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10.xml"/><Relationship Id="rId55" Type="http://schemas.openxmlformats.org/officeDocument/2006/relationships/externalLink" Target="externalLinks/externalLink15.xml"/><Relationship Id="rId7" Type="http://schemas.openxmlformats.org/officeDocument/2006/relationships/worksheet" Target="worksheets/sheet7.xml"/><Relationship Id="rId71"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A</a:t>
            </a:r>
          </a:p>
        </c:rich>
      </c:tx>
      <c:layout>
        <c:manualLayout>
          <c:xMode val="edge"/>
          <c:yMode val="edge"/>
          <c:x val="0.36678223396815879"/>
          <c:y val="4.7826657537373043E-2"/>
        </c:manualLayout>
      </c:layout>
      <c:overlay val="0"/>
      <c:spPr>
        <a:noFill/>
        <a:ln w="25400">
          <a:noFill/>
        </a:ln>
      </c:spPr>
    </c:title>
    <c:autoTitleDeleted val="0"/>
    <c:plotArea>
      <c:layout>
        <c:manualLayout>
          <c:layoutTarget val="inner"/>
          <c:xMode val="edge"/>
          <c:yMode val="edge"/>
          <c:x val="0.11418692355795905"/>
          <c:y val="0.16956629733969941"/>
          <c:w val="0.59169587661851508"/>
          <c:h val="0.63043879780144652"/>
        </c:manualLayout>
      </c:layout>
      <c:lineChart>
        <c:grouping val="standard"/>
        <c:varyColors val="0"/>
        <c:ser>
          <c:idx val="0"/>
          <c:order val="0"/>
          <c:tx>
            <c:v>R - OP1</c:v>
          </c:tx>
          <c:spPr>
            <a:ln w="12700">
              <a:solidFill>
                <a:srgbClr val="000000"/>
              </a:solidFill>
              <a:prstDash val="solid"/>
            </a:ln>
          </c:spPr>
          <c:marker>
            <c:symbol val="diamond"/>
            <c:size val="5"/>
            <c:spPr>
              <a:solidFill>
                <a:srgbClr val="FF0000"/>
              </a:solidFill>
              <a:ln>
                <a:solidFill>
                  <a:srgbClr val="000000"/>
                </a:solidFill>
                <a:prstDash val="solid"/>
              </a:ln>
            </c:spPr>
          </c:marker>
          <c:val>
            <c:numRef>
              <c:f>'8a. GR&amp;R'!$C$14:$L$14</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DC58-4F61-AE74-79242FB75D7D}"/>
            </c:ext>
          </c:extLst>
        </c:ser>
        <c:ser>
          <c:idx val="1"/>
          <c:order val="1"/>
          <c:tx>
            <c:strRef>
              <c:f>'8a. GR&amp;R'!$B$37</c:f>
              <c:strCache>
                <c:ptCount val="1"/>
                <c:pt idx="0">
                  <c:v>UCL-R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'8a. GR&amp;R'!$C$37:$L$37</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DC58-4F61-AE74-79242FB75D7D}"/>
            </c:ext>
          </c:extLst>
        </c:ser>
        <c:ser>
          <c:idx val="2"/>
          <c:order val="2"/>
          <c:tx>
            <c:strRef>
              <c:f>'8a. GR&amp;R'!$B$38</c:f>
              <c:strCache>
                <c:ptCount val="1"/>
                <c:pt idx="0">
                  <c:v>LCL-R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'8a. GR&amp;R'!$C$38:$L$38</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DC58-4F61-AE74-79242FB75D7D}"/>
            </c:ext>
          </c:extLst>
        </c:ser>
        <c:ser>
          <c:idx val="3"/>
          <c:order val="3"/>
          <c:tx>
            <c:strRef>
              <c:f>'8a. GR&amp;R'!$B$39</c:f>
              <c:strCache>
                <c:ptCount val="1"/>
                <c:pt idx="0">
                  <c:v>RBARBAR</c:v>
                </c:pt>
              </c:strCache>
            </c:strRef>
          </c:tx>
          <c:spPr>
            <a:ln w="25400">
              <a:solidFill>
                <a:srgbClr val="000000"/>
              </a:solidFill>
              <a:prstDash val="lgDash"/>
            </a:ln>
          </c:spPr>
          <c:marker>
            <c:symbol val="none"/>
          </c:marker>
          <c:val>
            <c:numRef>
              <c:f>'8a. GR&amp;R'!$C$39:$L$39</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DC58-4F61-AE74-79242FB75D7D}"/>
            </c:ext>
          </c:extLst>
        </c:ser>
        <c:dLbls>
          <c:showLegendKey val="0"/>
          <c:showVal val="0"/>
          <c:showCatName val="0"/>
          <c:showSerName val="0"/>
          <c:showPercent val="0"/>
          <c:showBubbleSize val="0"/>
        </c:dLbls>
        <c:marker val="1"/>
        <c:smooth val="0"/>
        <c:axId val="704411552"/>
        <c:axId val="1"/>
      </c:lineChart>
      <c:catAx>
        <c:axId val="70441155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04411552"/>
        <c:crosses val="autoZero"/>
        <c:crossBetween val="midCat"/>
      </c:valAx>
      <c:spPr>
        <a:noFill/>
        <a:ln w="25400">
          <a:noFill/>
        </a:ln>
      </c:spPr>
    </c:plotArea>
    <c:legend>
      <c:legendPos val="r"/>
      <c:layout>
        <c:manualLayout>
          <c:xMode val="edge"/>
          <c:yMode val="edge"/>
          <c:x val="0.71626342987403391"/>
          <c:y val="0.22174027159648524"/>
          <c:w val="0.24740507133840106"/>
          <c:h val="0.43913328768686521"/>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C</a:t>
            </a:r>
          </a:p>
        </c:rich>
      </c:tx>
      <c:layout>
        <c:manualLayout>
          <c:xMode val="edge"/>
          <c:yMode val="edge"/>
          <c:x val="0.36363682249509022"/>
          <c:y val="4.7619615729851954E-2"/>
        </c:manualLayout>
      </c:layout>
      <c:overlay val="0"/>
      <c:spPr>
        <a:noFill/>
        <a:ln w="25400">
          <a:noFill/>
        </a:ln>
      </c:spPr>
    </c:title>
    <c:autoTitleDeleted val="0"/>
    <c:plotArea>
      <c:layout>
        <c:manualLayout>
          <c:layoutTarget val="inner"/>
          <c:xMode val="edge"/>
          <c:yMode val="edge"/>
          <c:x val="0.13111904901129323"/>
          <c:y val="0.22078085416030327"/>
          <c:w val="0.59615460950468002"/>
          <c:h val="0.58009087171530671"/>
        </c:manualLayout>
      </c:layout>
      <c:lineChart>
        <c:grouping val="standard"/>
        <c:varyColors val="0"/>
        <c:ser>
          <c:idx val="0"/>
          <c:order val="0"/>
          <c:tx>
            <c:v>Xavg - OP3</c:v>
          </c:tx>
          <c:spPr>
            <a:ln w="12700">
              <a:solidFill>
                <a:srgbClr val="000000"/>
              </a:solidFill>
              <a:prstDash val="solid"/>
            </a:ln>
          </c:spPr>
          <c:marker>
            <c:symbol val="diamond"/>
            <c:size val="5"/>
            <c:spPr>
              <a:solidFill>
                <a:srgbClr val="FF0000"/>
              </a:solidFill>
              <a:ln>
                <a:solidFill>
                  <a:srgbClr val="000000"/>
                </a:solidFill>
                <a:prstDash val="solid"/>
              </a:ln>
            </c:spPr>
          </c:marker>
          <c:val>
            <c:numRef>
              <c:f>'8a. GR&amp;R'!$C$31:$L$31</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D2A0-4A9A-A37B-7D01120DDEFE}"/>
            </c:ext>
          </c:extLst>
        </c:ser>
        <c:ser>
          <c:idx val="1"/>
          <c:order val="1"/>
          <c:tx>
            <c:strRef>
              <c:f>'8a. GR&amp;R'!$B$41</c:f>
              <c:strCache>
                <c:ptCount val="1"/>
                <c:pt idx="0">
                  <c:v>UCL-XBAR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'8a. GR&amp;R'!$C$41:$L$41</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D2A0-4A9A-A37B-7D01120DDEFE}"/>
            </c:ext>
          </c:extLst>
        </c:ser>
        <c:ser>
          <c:idx val="2"/>
          <c:order val="2"/>
          <c:tx>
            <c:strRef>
              <c:f>'8a. GR&amp;R'!$B$42</c:f>
              <c:strCache>
                <c:ptCount val="1"/>
                <c:pt idx="0">
                  <c:v>LCL-XBAR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'8a. GR&amp;R'!$C$42:$L$42</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D2A0-4A9A-A37B-7D01120DDEFE}"/>
            </c:ext>
          </c:extLst>
        </c:ser>
        <c:ser>
          <c:idx val="3"/>
          <c:order val="3"/>
          <c:tx>
            <c:strRef>
              <c:f>'8a. GR&amp;R'!$B$40</c:f>
              <c:strCache>
                <c:ptCount val="1"/>
                <c:pt idx="0">
                  <c:v>XBARBAR</c:v>
                </c:pt>
              </c:strCache>
            </c:strRef>
          </c:tx>
          <c:spPr>
            <a:ln w="25400">
              <a:solidFill>
                <a:srgbClr val="000000"/>
              </a:solidFill>
              <a:prstDash val="lgDash"/>
            </a:ln>
          </c:spPr>
          <c:marker>
            <c:symbol val="none"/>
          </c:marker>
          <c:val>
            <c:numRef>
              <c:f>'8a. GR&amp;R'!$C$40:$L$40</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D2A0-4A9A-A37B-7D01120DDEFE}"/>
            </c:ext>
          </c:extLst>
        </c:ser>
        <c:dLbls>
          <c:showLegendKey val="0"/>
          <c:showVal val="0"/>
          <c:showCatName val="0"/>
          <c:showSerName val="0"/>
          <c:showPercent val="0"/>
          <c:showBubbleSize val="0"/>
        </c:dLbls>
        <c:marker val="1"/>
        <c:smooth val="0"/>
        <c:axId val="702897264"/>
        <c:axId val="1"/>
      </c:lineChart>
      <c:catAx>
        <c:axId val="70289726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02897264"/>
        <c:crosses val="autoZero"/>
        <c:crossBetween val="midCat"/>
      </c:valAx>
      <c:spPr>
        <a:noFill/>
        <a:ln w="25400">
          <a:noFill/>
        </a:ln>
      </c:spPr>
    </c:plotArea>
    <c:legend>
      <c:legendPos val="r"/>
      <c:layout>
        <c:manualLayout>
          <c:xMode val="edge"/>
          <c:yMode val="edge"/>
          <c:x val="0.72727364499018043"/>
          <c:y val="0.26839997273068139"/>
          <c:w val="0.26223799166712547"/>
          <c:h val="0.43723284589426326"/>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B</a:t>
            </a:r>
          </a:p>
        </c:rich>
      </c:tx>
      <c:layout>
        <c:manualLayout>
          <c:xMode val="edge"/>
          <c:yMode val="edge"/>
          <c:x val="0.37152891695829682"/>
          <c:y val="3.0172413793103453E-2"/>
        </c:manualLayout>
      </c:layout>
      <c:overlay val="0"/>
      <c:spPr>
        <a:noFill/>
        <a:ln w="25400">
          <a:noFill/>
        </a:ln>
      </c:spPr>
    </c:title>
    <c:autoTitleDeleted val="0"/>
    <c:plotArea>
      <c:layout>
        <c:manualLayout>
          <c:layoutTarget val="inner"/>
          <c:xMode val="edge"/>
          <c:yMode val="edge"/>
          <c:x val="0.19270890509810373"/>
          <c:y val="0.20689666058594833"/>
          <c:w val="0.6059045754886323"/>
          <c:h val="0.59482789918460144"/>
        </c:manualLayout>
      </c:layout>
      <c:lineChart>
        <c:grouping val="standard"/>
        <c:varyColors val="0"/>
        <c:ser>
          <c:idx val="0"/>
          <c:order val="0"/>
          <c:tx>
            <c:v>R - OP2</c:v>
          </c:tx>
          <c:spPr>
            <a:ln w="12700">
              <a:solidFill>
                <a:srgbClr val="000000"/>
              </a:solidFill>
              <a:prstDash val="solid"/>
            </a:ln>
          </c:spPr>
          <c:marker>
            <c:symbol val="diamond"/>
            <c:size val="5"/>
            <c:spPr>
              <a:solidFill>
                <a:srgbClr val="FF0000"/>
              </a:solidFill>
              <a:ln>
                <a:solidFill>
                  <a:srgbClr val="000000"/>
                </a:solidFill>
                <a:prstDash val="solid"/>
              </a:ln>
            </c:spPr>
          </c:marker>
          <c:val>
            <c:numRef>
              <c:f>'8a. GR&amp;R'!$C$23:$L$23</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507A-48AB-9BBB-A2187922B6E6}"/>
            </c:ext>
          </c:extLst>
        </c:ser>
        <c:ser>
          <c:idx val="1"/>
          <c:order val="1"/>
          <c:tx>
            <c:strRef>
              <c:f>'8a. GR&amp;R'!$B$37</c:f>
              <c:strCache>
                <c:ptCount val="1"/>
                <c:pt idx="0">
                  <c:v>UCL-R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'8a. GR&amp;R'!$C$37:$L$37</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507A-48AB-9BBB-A2187922B6E6}"/>
            </c:ext>
          </c:extLst>
        </c:ser>
        <c:ser>
          <c:idx val="2"/>
          <c:order val="2"/>
          <c:tx>
            <c:strRef>
              <c:f>'8a. GR&amp;R'!$B$38</c:f>
              <c:strCache>
                <c:ptCount val="1"/>
                <c:pt idx="0">
                  <c:v>LCL-R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'8a. GR&amp;R'!$C$38:$L$38</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507A-48AB-9BBB-A2187922B6E6}"/>
            </c:ext>
          </c:extLst>
        </c:ser>
        <c:ser>
          <c:idx val="3"/>
          <c:order val="3"/>
          <c:tx>
            <c:strRef>
              <c:f>'8a. GR&amp;R'!$B$39</c:f>
              <c:strCache>
                <c:ptCount val="1"/>
                <c:pt idx="0">
                  <c:v>RBARBAR</c:v>
                </c:pt>
              </c:strCache>
            </c:strRef>
          </c:tx>
          <c:spPr>
            <a:ln w="25400">
              <a:solidFill>
                <a:srgbClr val="000000"/>
              </a:solidFill>
              <a:prstDash val="lgDash"/>
            </a:ln>
          </c:spPr>
          <c:marker>
            <c:symbol val="none"/>
          </c:marker>
          <c:val>
            <c:numRef>
              <c:f>'8a. GR&amp;R'!$C$39:$L$39</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507A-48AB-9BBB-A2187922B6E6}"/>
            </c:ext>
          </c:extLst>
        </c:ser>
        <c:dLbls>
          <c:showLegendKey val="0"/>
          <c:showVal val="0"/>
          <c:showCatName val="0"/>
          <c:showSerName val="0"/>
          <c:showPercent val="0"/>
          <c:showBubbleSize val="0"/>
        </c:dLbls>
        <c:marker val="1"/>
        <c:smooth val="0"/>
        <c:axId val="710450696"/>
        <c:axId val="1"/>
      </c:lineChart>
      <c:catAx>
        <c:axId val="71045069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10450696"/>
        <c:crosses val="autoZero"/>
        <c:crossBetween val="midCat"/>
      </c:valAx>
      <c:spPr>
        <a:noFill/>
        <a:ln w="25400">
          <a:noFill/>
        </a:ln>
      </c:spPr>
    </c:plotArea>
    <c:legend>
      <c:legendPos val="r"/>
      <c:layout>
        <c:manualLayout>
          <c:xMode val="edge"/>
          <c:yMode val="edge"/>
          <c:x val="0.74132172280548259"/>
          <c:y val="0.26724137931034486"/>
          <c:w val="0.24826457239720034"/>
          <c:h val="0.43534482758620696"/>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C</a:t>
            </a:r>
          </a:p>
        </c:rich>
      </c:tx>
      <c:layout>
        <c:manualLayout>
          <c:xMode val="edge"/>
          <c:yMode val="edge"/>
          <c:x val="0.3688674385244991"/>
          <c:y val="4.6413502109704644E-2"/>
        </c:manualLayout>
      </c:layout>
      <c:overlay val="0"/>
      <c:spPr>
        <a:noFill/>
        <a:ln w="25400">
          <a:noFill/>
        </a:ln>
      </c:spPr>
    </c:title>
    <c:autoTitleDeleted val="0"/>
    <c:plotArea>
      <c:layout>
        <c:manualLayout>
          <c:layoutTarget val="inner"/>
          <c:xMode val="edge"/>
          <c:yMode val="edge"/>
          <c:x val="0.12521186799513703"/>
          <c:y val="0.24050769176092832"/>
          <c:w val="0.6023706081928214"/>
          <c:h val="0.56540404729762095"/>
        </c:manualLayout>
      </c:layout>
      <c:lineChart>
        <c:grouping val="standard"/>
        <c:varyColors val="0"/>
        <c:ser>
          <c:idx val="0"/>
          <c:order val="0"/>
          <c:tx>
            <c:v>R - OP3</c:v>
          </c:tx>
          <c:spPr>
            <a:ln w="12700">
              <a:solidFill>
                <a:srgbClr val="000000"/>
              </a:solidFill>
              <a:prstDash val="solid"/>
            </a:ln>
          </c:spPr>
          <c:marker>
            <c:symbol val="diamond"/>
            <c:size val="5"/>
            <c:spPr>
              <a:solidFill>
                <a:srgbClr val="FF0000"/>
              </a:solidFill>
              <a:ln>
                <a:solidFill>
                  <a:srgbClr val="000000"/>
                </a:solidFill>
                <a:prstDash val="solid"/>
              </a:ln>
            </c:spPr>
          </c:marker>
          <c:val>
            <c:numRef>
              <c:f>'8a. GR&amp;R'!$C$32:$L$32</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8782-405B-B496-57B82B85D2C7}"/>
            </c:ext>
          </c:extLst>
        </c:ser>
        <c:ser>
          <c:idx val="1"/>
          <c:order val="1"/>
          <c:tx>
            <c:strRef>
              <c:f>'8a. GR&amp;R'!$B$37</c:f>
              <c:strCache>
                <c:ptCount val="1"/>
                <c:pt idx="0">
                  <c:v>UCL-R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'8a. GR&amp;R'!$C$37:$L$37</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8782-405B-B496-57B82B85D2C7}"/>
            </c:ext>
          </c:extLst>
        </c:ser>
        <c:ser>
          <c:idx val="2"/>
          <c:order val="2"/>
          <c:tx>
            <c:strRef>
              <c:f>'8a. GR&amp;R'!$B$38</c:f>
              <c:strCache>
                <c:ptCount val="1"/>
                <c:pt idx="0">
                  <c:v>LCL-R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'8a. GR&amp;R'!$C$38:$L$38</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8782-405B-B496-57B82B85D2C7}"/>
            </c:ext>
          </c:extLst>
        </c:ser>
        <c:ser>
          <c:idx val="3"/>
          <c:order val="3"/>
          <c:tx>
            <c:strRef>
              <c:f>'8a. GR&amp;R'!$B$39</c:f>
              <c:strCache>
                <c:ptCount val="1"/>
                <c:pt idx="0">
                  <c:v>RBARBAR</c:v>
                </c:pt>
              </c:strCache>
            </c:strRef>
          </c:tx>
          <c:spPr>
            <a:ln w="25400">
              <a:solidFill>
                <a:srgbClr val="000000"/>
              </a:solidFill>
              <a:prstDash val="lgDash"/>
            </a:ln>
          </c:spPr>
          <c:marker>
            <c:symbol val="none"/>
          </c:marker>
          <c:val>
            <c:numRef>
              <c:f>'8a. GR&amp;R'!$C$39:$L$39</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8782-405B-B496-57B82B85D2C7}"/>
            </c:ext>
          </c:extLst>
        </c:ser>
        <c:dLbls>
          <c:showLegendKey val="0"/>
          <c:showVal val="0"/>
          <c:showCatName val="0"/>
          <c:showSerName val="0"/>
          <c:showPercent val="0"/>
          <c:showBubbleSize val="0"/>
        </c:dLbls>
        <c:marker val="1"/>
        <c:smooth val="0"/>
        <c:axId val="558756000"/>
        <c:axId val="1"/>
      </c:lineChart>
      <c:catAx>
        <c:axId val="5587560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58756000"/>
        <c:crosses val="autoZero"/>
        <c:crossBetween val="midCat"/>
      </c:valAx>
      <c:spPr>
        <a:noFill/>
        <a:ln w="25400">
          <a:noFill/>
        </a:ln>
      </c:spPr>
    </c:plotArea>
    <c:legend>
      <c:legendPos val="r"/>
      <c:layout>
        <c:manualLayout>
          <c:xMode val="edge"/>
          <c:yMode val="edge"/>
          <c:x val="0.73773487704899821"/>
          <c:y val="0.26160503671218316"/>
          <c:w val="0.24196344111808354"/>
          <c:h val="0.42616255246575196"/>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B</a:t>
            </a:r>
          </a:p>
        </c:rich>
      </c:tx>
      <c:layout>
        <c:manualLayout>
          <c:xMode val="edge"/>
          <c:yMode val="edge"/>
          <c:x val="0.37335547900262472"/>
          <c:y val="4.8458149779735685E-2"/>
        </c:manualLayout>
      </c:layout>
      <c:overlay val="0"/>
      <c:spPr>
        <a:noFill/>
        <a:ln w="25400">
          <a:noFill/>
        </a:ln>
      </c:spPr>
    </c:title>
    <c:autoTitleDeleted val="0"/>
    <c:plotArea>
      <c:layout>
        <c:manualLayout>
          <c:layoutTarget val="inner"/>
          <c:xMode val="edge"/>
          <c:yMode val="edge"/>
          <c:x val="0.12171059962459344"/>
          <c:y val="0.27312863456117464"/>
          <c:w val="0.61677668728679091"/>
          <c:h val="0.52423076633515775"/>
        </c:manualLayout>
      </c:layout>
      <c:lineChart>
        <c:grouping val="standard"/>
        <c:varyColors val="0"/>
        <c:ser>
          <c:idx val="0"/>
          <c:order val="0"/>
          <c:tx>
            <c:v>Xavg - OP2</c:v>
          </c:tx>
          <c:spPr>
            <a:ln w="12700">
              <a:solidFill>
                <a:srgbClr val="000000"/>
              </a:solidFill>
              <a:prstDash val="solid"/>
            </a:ln>
          </c:spPr>
          <c:marker>
            <c:symbol val="diamond"/>
            <c:size val="5"/>
            <c:spPr>
              <a:solidFill>
                <a:srgbClr val="FF0000"/>
              </a:solidFill>
              <a:ln>
                <a:solidFill>
                  <a:srgbClr val="000000"/>
                </a:solidFill>
                <a:prstDash val="solid"/>
              </a:ln>
            </c:spPr>
          </c:marker>
          <c:val>
            <c:numRef>
              <c:f>'8a. GR&amp;R'!$C$22:$L$22</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706D-4433-9CCA-1869D3523C99}"/>
            </c:ext>
          </c:extLst>
        </c:ser>
        <c:ser>
          <c:idx val="1"/>
          <c:order val="1"/>
          <c:tx>
            <c:strRef>
              <c:f>'8a. GR&amp;R'!$B$41</c:f>
              <c:strCache>
                <c:ptCount val="1"/>
                <c:pt idx="0">
                  <c:v>UCL-XBAR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'8a. GR&amp;R'!$C$41:$L$41</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706D-4433-9CCA-1869D3523C99}"/>
            </c:ext>
          </c:extLst>
        </c:ser>
        <c:ser>
          <c:idx val="2"/>
          <c:order val="2"/>
          <c:tx>
            <c:strRef>
              <c:f>'8a. GR&amp;R'!$B$42</c:f>
              <c:strCache>
                <c:ptCount val="1"/>
                <c:pt idx="0">
                  <c:v>LCL-XBAR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'8a. GR&amp;R'!$C$42:$L$42</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706D-4433-9CCA-1869D3523C99}"/>
            </c:ext>
          </c:extLst>
        </c:ser>
        <c:ser>
          <c:idx val="3"/>
          <c:order val="3"/>
          <c:tx>
            <c:strRef>
              <c:f>'8a. GR&amp;R'!$B$40</c:f>
              <c:strCache>
                <c:ptCount val="1"/>
                <c:pt idx="0">
                  <c:v>XBARBAR</c:v>
                </c:pt>
              </c:strCache>
            </c:strRef>
          </c:tx>
          <c:spPr>
            <a:ln w="25400">
              <a:solidFill>
                <a:srgbClr val="000000"/>
              </a:solidFill>
              <a:prstDash val="lgDash"/>
            </a:ln>
          </c:spPr>
          <c:marker>
            <c:symbol val="none"/>
          </c:marker>
          <c:val>
            <c:numRef>
              <c:f>'8a. GR&amp;R'!$C$40:$L$40</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706D-4433-9CCA-1869D3523C99}"/>
            </c:ext>
          </c:extLst>
        </c:ser>
        <c:dLbls>
          <c:showLegendKey val="0"/>
          <c:showVal val="0"/>
          <c:showCatName val="0"/>
          <c:showSerName val="0"/>
          <c:showPercent val="0"/>
          <c:showBubbleSize val="0"/>
        </c:dLbls>
        <c:marker val="1"/>
        <c:smooth val="0"/>
        <c:axId val="701238008"/>
        <c:axId val="1"/>
      </c:lineChart>
      <c:catAx>
        <c:axId val="7012380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01238008"/>
        <c:crosses val="autoZero"/>
        <c:crossBetween val="midCat"/>
      </c:valAx>
      <c:spPr>
        <a:noFill/>
        <a:ln w="25400">
          <a:noFill/>
        </a:ln>
      </c:spPr>
    </c:plotArea>
    <c:legend>
      <c:legendPos val="r"/>
      <c:layout>
        <c:manualLayout>
          <c:xMode val="edge"/>
          <c:yMode val="edge"/>
          <c:x val="0.74177674747893363"/>
          <c:y val="0.28634476857793661"/>
          <c:w val="0.24671074216051936"/>
          <c:h val="0.44493507694798068"/>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A</a:t>
            </a:r>
          </a:p>
        </c:rich>
      </c:tx>
      <c:layout>
        <c:manualLayout>
          <c:xMode val="edge"/>
          <c:yMode val="edge"/>
          <c:x val="0.3646022344552064"/>
          <c:y val="4.9327942751550669E-2"/>
        </c:manualLayout>
      </c:layout>
      <c:overlay val="0"/>
      <c:spPr>
        <a:noFill/>
        <a:ln w="25400">
          <a:noFill/>
        </a:ln>
      </c:spPr>
    </c:title>
    <c:autoTitleDeleted val="0"/>
    <c:plotArea>
      <c:layout>
        <c:manualLayout>
          <c:layoutTarget val="inner"/>
          <c:xMode val="edge"/>
          <c:yMode val="edge"/>
          <c:x val="0.12920373522757939"/>
          <c:y val="0.26906021065216118"/>
          <c:w val="0.61062039251390254"/>
          <c:h val="0.5246674107717143"/>
        </c:manualLayout>
      </c:layout>
      <c:lineChart>
        <c:grouping val="standard"/>
        <c:varyColors val="0"/>
        <c:ser>
          <c:idx val="0"/>
          <c:order val="0"/>
          <c:tx>
            <c:v>Xavg - OP1</c:v>
          </c:tx>
          <c:spPr>
            <a:ln w="12700">
              <a:solidFill>
                <a:srgbClr val="000000"/>
              </a:solidFill>
              <a:prstDash val="solid"/>
            </a:ln>
          </c:spPr>
          <c:marker>
            <c:symbol val="diamond"/>
            <c:size val="5"/>
            <c:spPr>
              <a:solidFill>
                <a:srgbClr val="FF0000"/>
              </a:solidFill>
              <a:ln>
                <a:solidFill>
                  <a:srgbClr val="000000"/>
                </a:solidFill>
                <a:prstDash val="solid"/>
              </a:ln>
            </c:spPr>
          </c:marker>
          <c:val>
            <c:numRef>
              <c:f>'8a. GR&amp;R'!$C$13:$L$13</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6FF2-4EA9-96B5-BAD523F5925C}"/>
            </c:ext>
          </c:extLst>
        </c:ser>
        <c:ser>
          <c:idx val="1"/>
          <c:order val="1"/>
          <c:tx>
            <c:strRef>
              <c:f>'8a. GR&amp;R'!$B$41</c:f>
              <c:strCache>
                <c:ptCount val="1"/>
                <c:pt idx="0">
                  <c:v>UCL-XBAR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'8a. GR&amp;R'!$C$41:$L$41</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6FF2-4EA9-96B5-BAD523F5925C}"/>
            </c:ext>
          </c:extLst>
        </c:ser>
        <c:ser>
          <c:idx val="2"/>
          <c:order val="2"/>
          <c:tx>
            <c:strRef>
              <c:f>'8a. GR&amp;R'!$B$42</c:f>
              <c:strCache>
                <c:ptCount val="1"/>
                <c:pt idx="0">
                  <c:v>LCL-XBAR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'8a. GR&amp;R'!$C$42:$L$42</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6FF2-4EA9-96B5-BAD523F5925C}"/>
            </c:ext>
          </c:extLst>
        </c:ser>
        <c:ser>
          <c:idx val="3"/>
          <c:order val="3"/>
          <c:tx>
            <c:strRef>
              <c:f>'8a. GR&amp;R'!$B$40</c:f>
              <c:strCache>
                <c:ptCount val="1"/>
                <c:pt idx="0">
                  <c:v>XBARBAR</c:v>
                </c:pt>
              </c:strCache>
            </c:strRef>
          </c:tx>
          <c:spPr>
            <a:ln w="25400">
              <a:solidFill>
                <a:srgbClr val="000000"/>
              </a:solidFill>
              <a:prstDash val="lgDash"/>
            </a:ln>
          </c:spPr>
          <c:marker>
            <c:symbol val="none"/>
          </c:marker>
          <c:val>
            <c:numRef>
              <c:f>'8a. GR&amp;R'!$C$40:$L$40</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6FF2-4EA9-96B5-BAD523F5925C}"/>
            </c:ext>
          </c:extLst>
        </c:ser>
        <c:dLbls>
          <c:showLegendKey val="0"/>
          <c:showVal val="0"/>
          <c:showCatName val="0"/>
          <c:showSerName val="0"/>
          <c:showPercent val="0"/>
          <c:showBubbleSize val="0"/>
        </c:dLbls>
        <c:marker val="1"/>
        <c:smooth val="0"/>
        <c:axId val="608444392"/>
        <c:axId val="1"/>
      </c:lineChart>
      <c:catAx>
        <c:axId val="60844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08444392"/>
        <c:crosses val="autoZero"/>
        <c:crossBetween val="midCat"/>
      </c:valAx>
      <c:spPr>
        <a:noFill/>
        <a:ln w="25400">
          <a:noFill/>
        </a:ln>
      </c:spPr>
    </c:plotArea>
    <c:legend>
      <c:legendPos val="r"/>
      <c:layout>
        <c:manualLayout>
          <c:xMode val="edge"/>
          <c:yMode val="edge"/>
          <c:x val="0.72035514366013986"/>
          <c:y val="0.26009145157303765"/>
          <c:w val="0.26548719020741873"/>
          <c:h val="0.45291774066358287"/>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A</a:t>
            </a:r>
          </a:p>
        </c:rich>
      </c:tx>
      <c:layout>
        <c:manualLayout>
          <c:xMode val="edge"/>
          <c:yMode val="edge"/>
          <c:x val="0.36678223396815879"/>
          <c:y val="4.7826657537373043E-2"/>
        </c:manualLayout>
      </c:layout>
      <c:overlay val="0"/>
      <c:spPr>
        <a:noFill/>
        <a:ln w="25400">
          <a:noFill/>
        </a:ln>
      </c:spPr>
    </c:title>
    <c:autoTitleDeleted val="0"/>
    <c:plotArea>
      <c:layout>
        <c:manualLayout>
          <c:layoutTarget val="inner"/>
          <c:xMode val="edge"/>
          <c:yMode val="edge"/>
          <c:x val="0.11418692355795905"/>
          <c:y val="0.16956629733969941"/>
          <c:w val="0.59169587661851508"/>
          <c:h val="0.63043879780144652"/>
        </c:manualLayout>
      </c:layout>
      <c:lineChart>
        <c:grouping val="standard"/>
        <c:varyColors val="0"/>
        <c:ser>
          <c:idx val="0"/>
          <c:order val="0"/>
          <c:tx>
            <c:v>R - OP1</c:v>
          </c:tx>
          <c:spPr>
            <a:ln w="12700">
              <a:solidFill>
                <a:srgbClr val="000000"/>
              </a:solidFill>
              <a:prstDash val="solid"/>
            </a:ln>
          </c:spPr>
          <c:marker>
            <c:symbol val="diamond"/>
            <c:size val="5"/>
            <c:spPr>
              <a:solidFill>
                <a:srgbClr val="FF0000"/>
              </a:solidFill>
              <a:ln>
                <a:solidFill>
                  <a:srgbClr val="000000"/>
                </a:solidFill>
                <a:prstDash val="solid"/>
              </a:ln>
            </c:spPr>
          </c:marker>
          <c:val>
            <c:numRef>
              <c:f>'8c. ANOVA GR&amp;R'!$C$14:$L$14</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BDA8-4D65-9ED5-88A1E2C82146}"/>
            </c:ext>
          </c:extLst>
        </c:ser>
        <c:ser>
          <c:idx val="1"/>
          <c:order val="1"/>
          <c:tx>
            <c:strRef>
              <c:f>'8c. ANOVA GR&amp;R'!$B$37</c:f>
              <c:strCache>
                <c:ptCount val="1"/>
                <c:pt idx="0">
                  <c:v>UCL-R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'8c. ANOVA GR&amp;R'!$C$37:$L$37</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BDA8-4D65-9ED5-88A1E2C82146}"/>
            </c:ext>
          </c:extLst>
        </c:ser>
        <c:ser>
          <c:idx val="2"/>
          <c:order val="2"/>
          <c:tx>
            <c:strRef>
              <c:f>'8c. ANOVA GR&amp;R'!$B$38</c:f>
              <c:strCache>
                <c:ptCount val="1"/>
                <c:pt idx="0">
                  <c:v>LCL-R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'8c. ANOVA GR&amp;R'!$C$38:$L$38</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BDA8-4D65-9ED5-88A1E2C82146}"/>
            </c:ext>
          </c:extLst>
        </c:ser>
        <c:ser>
          <c:idx val="3"/>
          <c:order val="3"/>
          <c:tx>
            <c:strRef>
              <c:f>'8c. ANOVA GR&amp;R'!$B$39</c:f>
              <c:strCache>
                <c:ptCount val="1"/>
                <c:pt idx="0">
                  <c:v>RBARBAR</c:v>
                </c:pt>
              </c:strCache>
            </c:strRef>
          </c:tx>
          <c:spPr>
            <a:ln w="25400">
              <a:solidFill>
                <a:srgbClr val="000000"/>
              </a:solidFill>
              <a:prstDash val="lgDash"/>
            </a:ln>
          </c:spPr>
          <c:marker>
            <c:symbol val="none"/>
          </c:marker>
          <c:val>
            <c:numRef>
              <c:f>'8c. ANOVA GR&amp;R'!$C$39:$L$39</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BDA8-4D65-9ED5-88A1E2C82146}"/>
            </c:ext>
          </c:extLst>
        </c:ser>
        <c:dLbls>
          <c:showLegendKey val="0"/>
          <c:showVal val="0"/>
          <c:showCatName val="0"/>
          <c:showSerName val="0"/>
          <c:showPercent val="0"/>
          <c:showBubbleSize val="0"/>
        </c:dLbls>
        <c:marker val="1"/>
        <c:smooth val="0"/>
        <c:axId val="704411552"/>
        <c:axId val="1"/>
      </c:lineChart>
      <c:catAx>
        <c:axId val="70441155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04411552"/>
        <c:crosses val="autoZero"/>
        <c:crossBetween val="midCat"/>
      </c:valAx>
      <c:spPr>
        <a:noFill/>
        <a:ln w="25400">
          <a:noFill/>
        </a:ln>
      </c:spPr>
    </c:plotArea>
    <c:legend>
      <c:legendPos val="r"/>
      <c:layout>
        <c:manualLayout>
          <c:xMode val="edge"/>
          <c:yMode val="edge"/>
          <c:x val="0.71626342987403391"/>
          <c:y val="0.22174027159648524"/>
          <c:w val="0.24740507133840106"/>
          <c:h val="0.43913328768686521"/>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orientation="landscape" horizontalDpi="-4"/>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C</a:t>
            </a:r>
          </a:p>
        </c:rich>
      </c:tx>
      <c:layout>
        <c:manualLayout>
          <c:xMode val="edge"/>
          <c:yMode val="edge"/>
          <c:x val="0.36363682249509022"/>
          <c:y val="4.7619615729851954E-2"/>
        </c:manualLayout>
      </c:layout>
      <c:overlay val="0"/>
      <c:spPr>
        <a:noFill/>
        <a:ln w="25400">
          <a:noFill/>
        </a:ln>
      </c:spPr>
    </c:title>
    <c:autoTitleDeleted val="0"/>
    <c:plotArea>
      <c:layout>
        <c:manualLayout>
          <c:layoutTarget val="inner"/>
          <c:xMode val="edge"/>
          <c:yMode val="edge"/>
          <c:x val="0.13111904901129323"/>
          <c:y val="0.22078085416030327"/>
          <c:w val="0.59615460950468002"/>
          <c:h val="0.58009087171530671"/>
        </c:manualLayout>
      </c:layout>
      <c:lineChart>
        <c:grouping val="standard"/>
        <c:varyColors val="0"/>
        <c:ser>
          <c:idx val="0"/>
          <c:order val="0"/>
          <c:tx>
            <c:v>Xavg - OP3</c:v>
          </c:tx>
          <c:spPr>
            <a:ln w="12700">
              <a:solidFill>
                <a:srgbClr val="000000"/>
              </a:solidFill>
              <a:prstDash val="solid"/>
            </a:ln>
          </c:spPr>
          <c:marker>
            <c:symbol val="diamond"/>
            <c:size val="5"/>
            <c:spPr>
              <a:solidFill>
                <a:srgbClr val="FF0000"/>
              </a:solidFill>
              <a:ln>
                <a:solidFill>
                  <a:srgbClr val="000000"/>
                </a:solidFill>
                <a:prstDash val="solid"/>
              </a:ln>
            </c:spPr>
          </c:marker>
          <c:val>
            <c:numRef>
              <c:f>'8c. ANOVA GR&amp;R'!$C$31:$L$31</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88D4-496B-BB71-7A8A7C46100B}"/>
            </c:ext>
          </c:extLst>
        </c:ser>
        <c:ser>
          <c:idx val="1"/>
          <c:order val="1"/>
          <c:tx>
            <c:strRef>
              <c:f>'8c. ANOVA GR&amp;R'!$B$41</c:f>
              <c:strCache>
                <c:ptCount val="1"/>
                <c:pt idx="0">
                  <c:v>UCL-XBAR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'8c. ANOVA GR&amp;R'!$C$41:$L$41</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88D4-496B-BB71-7A8A7C46100B}"/>
            </c:ext>
          </c:extLst>
        </c:ser>
        <c:ser>
          <c:idx val="2"/>
          <c:order val="2"/>
          <c:tx>
            <c:strRef>
              <c:f>'8c. ANOVA GR&amp;R'!$B$42</c:f>
              <c:strCache>
                <c:ptCount val="1"/>
                <c:pt idx="0">
                  <c:v>LCL-XBAR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'8c. ANOVA GR&amp;R'!$C$42:$L$42</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88D4-496B-BB71-7A8A7C46100B}"/>
            </c:ext>
          </c:extLst>
        </c:ser>
        <c:ser>
          <c:idx val="3"/>
          <c:order val="3"/>
          <c:tx>
            <c:strRef>
              <c:f>'8c. ANOVA GR&amp;R'!$B$40</c:f>
              <c:strCache>
                <c:ptCount val="1"/>
                <c:pt idx="0">
                  <c:v>XBARBAR</c:v>
                </c:pt>
              </c:strCache>
            </c:strRef>
          </c:tx>
          <c:spPr>
            <a:ln w="25400">
              <a:solidFill>
                <a:srgbClr val="000000"/>
              </a:solidFill>
              <a:prstDash val="lgDash"/>
            </a:ln>
          </c:spPr>
          <c:marker>
            <c:symbol val="none"/>
          </c:marker>
          <c:val>
            <c:numRef>
              <c:f>'8c. ANOVA GR&amp;R'!$C$40:$L$40</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88D4-496B-BB71-7A8A7C46100B}"/>
            </c:ext>
          </c:extLst>
        </c:ser>
        <c:dLbls>
          <c:showLegendKey val="0"/>
          <c:showVal val="0"/>
          <c:showCatName val="0"/>
          <c:showSerName val="0"/>
          <c:showPercent val="0"/>
          <c:showBubbleSize val="0"/>
        </c:dLbls>
        <c:marker val="1"/>
        <c:smooth val="0"/>
        <c:axId val="702897264"/>
        <c:axId val="1"/>
      </c:lineChart>
      <c:catAx>
        <c:axId val="70289726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02897264"/>
        <c:crosses val="autoZero"/>
        <c:crossBetween val="midCat"/>
      </c:valAx>
      <c:spPr>
        <a:noFill/>
        <a:ln w="25400">
          <a:noFill/>
        </a:ln>
      </c:spPr>
    </c:plotArea>
    <c:legend>
      <c:legendPos val="r"/>
      <c:layout>
        <c:manualLayout>
          <c:xMode val="edge"/>
          <c:yMode val="edge"/>
          <c:x val="0.72727364499018043"/>
          <c:y val="0.26839997273068139"/>
          <c:w val="0.26223799166712547"/>
          <c:h val="0.43723284589426326"/>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B</a:t>
            </a:r>
          </a:p>
        </c:rich>
      </c:tx>
      <c:layout>
        <c:manualLayout>
          <c:xMode val="edge"/>
          <c:yMode val="edge"/>
          <c:x val="0.37152891695829682"/>
          <c:y val="3.0172413793103453E-2"/>
        </c:manualLayout>
      </c:layout>
      <c:overlay val="0"/>
      <c:spPr>
        <a:noFill/>
        <a:ln w="25400">
          <a:noFill/>
        </a:ln>
      </c:spPr>
    </c:title>
    <c:autoTitleDeleted val="0"/>
    <c:plotArea>
      <c:layout>
        <c:manualLayout>
          <c:layoutTarget val="inner"/>
          <c:xMode val="edge"/>
          <c:yMode val="edge"/>
          <c:x val="0.19270890509810373"/>
          <c:y val="0.20689666058594833"/>
          <c:w val="0.6059045754886323"/>
          <c:h val="0.59482789918460144"/>
        </c:manualLayout>
      </c:layout>
      <c:lineChart>
        <c:grouping val="standard"/>
        <c:varyColors val="0"/>
        <c:ser>
          <c:idx val="0"/>
          <c:order val="0"/>
          <c:tx>
            <c:v>R - OP2</c:v>
          </c:tx>
          <c:spPr>
            <a:ln w="12700">
              <a:solidFill>
                <a:srgbClr val="000000"/>
              </a:solidFill>
              <a:prstDash val="solid"/>
            </a:ln>
          </c:spPr>
          <c:marker>
            <c:symbol val="diamond"/>
            <c:size val="5"/>
            <c:spPr>
              <a:solidFill>
                <a:srgbClr val="FF0000"/>
              </a:solidFill>
              <a:ln>
                <a:solidFill>
                  <a:srgbClr val="000000"/>
                </a:solidFill>
                <a:prstDash val="solid"/>
              </a:ln>
            </c:spPr>
          </c:marker>
          <c:val>
            <c:numRef>
              <c:f>'8c. ANOVA GR&amp;R'!$C$23:$L$23</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C07E-44CD-AEB4-8BFB8E42264A}"/>
            </c:ext>
          </c:extLst>
        </c:ser>
        <c:ser>
          <c:idx val="1"/>
          <c:order val="1"/>
          <c:tx>
            <c:strRef>
              <c:f>'8c. ANOVA GR&amp;R'!$B$37</c:f>
              <c:strCache>
                <c:ptCount val="1"/>
                <c:pt idx="0">
                  <c:v>UCL-R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'8c. ANOVA GR&amp;R'!$C$37:$L$37</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C07E-44CD-AEB4-8BFB8E42264A}"/>
            </c:ext>
          </c:extLst>
        </c:ser>
        <c:ser>
          <c:idx val="2"/>
          <c:order val="2"/>
          <c:tx>
            <c:strRef>
              <c:f>'8c. ANOVA GR&amp;R'!$B$38</c:f>
              <c:strCache>
                <c:ptCount val="1"/>
                <c:pt idx="0">
                  <c:v>LCL-R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'8c. ANOVA GR&amp;R'!$C$38:$L$38</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C07E-44CD-AEB4-8BFB8E42264A}"/>
            </c:ext>
          </c:extLst>
        </c:ser>
        <c:ser>
          <c:idx val="3"/>
          <c:order val="3"/>
          <c:tx>
            <c:strRef>
              <c:f>'8c. ANOVA GR&amp;R'!$B$39</c:f>
              <c:strCache>
                <c:ptCount val="1"/>
                <c:pt idx="0">
                  <c:v>RBARBAR</c:v>
                </c:pt>
              </c:strCache>
            </c:strRef>
          </c:tx>
          <c:spPr>
            <a:ln w="25400">
              <a:solidFill>
                <a:srgbClr val="000000"/>
              </a:solidFill>
              <a:prstDash val="lgDash"/>
            </a:ln>
          </c:spPr>
          <c:marker>
            <c:symbol val="none"/>
          </c:marker>
          <c:val>
            <c:numRef>
              <c:f>'8c. ANOVA GR&amp;R'!$C$39:$L$39</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C07E-44CD-AEB4-8BFB8E42264A}"/>
            </c:ext>
          </c:extLst>
        </c:ser>
        <c:dLbls>
          <c:showLegendKey val="0"/>
          <c:showVal val="0"/>
          <c:showCatName val="0"/>
          <c:showSerName val="0"/>
          <c:showPercent val="0"/>
          <c:showBubbleSize val="0"/>
        </c:dLbls>
        <c:marker val="1"/>
        <c:smooth val="0"/>
        <c:axId val="710450696"/>
        <c:axId val="1"/>
      </c:lineChart>
      <c:catAx>
        <c:axId val="71045069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10450696"/>
        <c:crosses val="autoZero"/>
        <c:crossBetween val="midCat"/>
      </c:valAx>
      <c:spPr>
        <a:noFill/>
        <a:ln w="25400">
          <a:noFill/>
        </a:ln>
      </c:spPr>
    </c:plotArea>
    <c:legend>
      <c:legendPos val="r"/>
      <c:layout>
        <c:manualLayout>
          <c:xMode val="edge"/>
          <c:yMode val="edge"/>
          <c:x val="0.74132172280548259"/>
          <c:y val="0.26724137931034486"/>
          <c:w val="0.24826457239720034"/>
          <c:h val="0.43534482758620696"/>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C</a:t>
            </a:r>
          </a:p>
        </c:rich>
      </c:tx>
      <c:layout>
        <c:manualLayout>
          <c:xMode val="edge"/>
          <c:yMode val="edge"/>
          <c:x val="0.3688674385244991"/>
          <c:y val="4.6413502109704644E-2"/>
        </c:manualLayout>
      </c:layout>
      <c:overlay val="0"/>
      <c:spPr>
        <a:noFill/>
        <a:ln w="25400">
          <a:noFill/>
        </a:ln>
      </c:spPr>
    </c:title>
    <c:autoTitleDeleted val="0"/>
    <c:plotArea>
      <c:layout>
        <c:manualLayout>
          <c:layoutTarget val="inner"/>
          <c:xMode val="edge"/>
          <c:yMode val="edge"/>
          <c:x val="0.12521186799513703"/>
          <c:y val="0.24050769176092832"/>
          <c:w val="0.6023706081928214"/>
          <c:h val="0.56540404729762095"/>
        </c:manualLayout>
      </c:layout>
      <c:lineChart>
        <c:grouping val="standard"/>
        <c:varyColors val="0"/>
        <c:ser>
          <c:idx val="0"/>
          <c:order val="0"/>
          <c:tx>
            <c:v>R - OP3</c:v>
          </c:tx>
          <c:spPr>
            <a:ln w="12700">
              <a:solidFill>
                <a:srgbClr val="000000"/>
              </a:solidFill>
              <a:prstDash val="solid"/>
            </a:ln>
          </c:spPr>
          <c:marker>
            <c:symbol val="diamond"/>
            <c:size val="5"/>
            <c:spPr>
              <a:solidFill>
                <a:srgbClr val="FF0000"/>
              </a:solidFill>
              <a:ln>
                <a:solidFill>
                  <a:srgbClr val="000000"/>
                </a:solidFill>
                <a:prstDash val="solid"/>
              </a:ln>
            </c:spPr>
          </c:marker>
          <c:val>
            <c:numRef>
              <c:f>'8c. ANOVA GR&amp;R'!$C$32:$L$32</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588D-458C-9DBB-2F3C039C933A}"/>
            </c:ext>
          </c:extLst>
        </c:ser>
        <c:ser>
          <c:idx val="1"/>
          <c:order val="1"/>
          <c:tx>
            <c:strRef>
              <c:f>'8c. ANOVA GR&amp;R'!$B$37</c:f>
              <c:strCache>
                <c:ptCount val="1"/>
                <c:pt idx="0">
                  <c:v>UCL-R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'8c. ANOVA GR&amp;R'!$C$37:$L$37</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588D-458C-9DBB-2F3C039C933A}"/>
            </c:ext>
          </c:extLst>
        </c:ser>
        <c:ser>
          <c:idx val="2"/>
          <c:order val="2"/>
          <c:tx>
            <c:strRef>
              <c:f>'8c. ANOVA GR&amp;R'!$B$38</c:f>
              <c:strCache>
                <c:ptCount val="1"/>
                <c:pt idx="0">
                  <c:v>LCL-R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'8c. ANOVA GR&amp;R'!$C$38:$L$38</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588D-458C-9DBB-2F3C039C933A}"/>
            </c:ext>
          </c:extLst>
        </c:ser>
        <c:ser>
          <c:idx val="3"/>
          <c:order val="3"/>
          <c:tx>
            <c:strRef>
              <c:f>'8c. ANOVA GR&amp;R'!$B$39</c:f>
              <c:strCache>
                <c:ptCount val="1"/>
                <c:pt idx="0">
                  <c:v>RBARBAR</c:v>
                </c:pt>
              </c:strCache>
            </c:strRef>
          </c:tx>
          <c:spPr>
            <a:ln w="25400">
              <a:solidFill>
                <a:srgbClr val="000000"/>
              </a:solidFill>
              <a:prstDash val="lgDash"/>
            </a:ln>
          </c:spPr>
          <c:marker>
            <c:symbol val="none"/>
          </c:marker>
          <c:val>
            <c:numRef>
              <c:f>'8c. ANOVA GR&amp;R'!$C$39:$L$39</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588D-458C-9DBB-2F3C039C933A}"/>
            </c:ext>
          </c:extLst>
        </c:ser>
        <c:dLbls>
          <c:showLegendKey val="0"/>
          <c:showVal val="0"/>
          <c:showCatName val="0"/>
          <c:showSerName val="0"/>
          <c:showPercent val="0"/>
          <c:showBubbleSize val="0"/>
        </c:dLbls>
        <c:marker val="1"/>
        <c:smooth val="0"/>
        <c:axId val="558756000"/>
        <c:axId val="1"/>
      </c:lineChart>
      <c:catAx>
        <c:axId val="5587560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58756000"/>
        <c:crosses val="autoZero"/>
        <c:crossBetween val="midCat"/>
      </c:valAx>
      <c:spPr>
        <a:noFill/>
        <a:ln w="25400">
          <a:noFill/>
        </a:ln>
      </c:spPr>
    </c:plotArea>
    <c:legend>
      <c:legendPos val="r"/>
      <c:layout>
        <c:manualLayout>
          <c:xMode val="edge"/>
          <c:yMode val="edge"/>
          <c:x val="0.73773487704899821"/>
          <c:y val="0.26160503671218316"/>
          <c:w val="0.24196344111808354"/>
          <c:h val="0.42616255246575196"/>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B</a:t>
            </a:r>
          </a:p>
        </c:rich>
      </c:tx>
      <c:layout>
        <c:manualLayout>
          <c:xMode val="edge"/>
          <c:yMode val="edge"/>
          <c:x val="0.37335547900262472"/>
          <c:y val="4.8458149779735685E-2"/>
        </c:manualLayout>
      </c:layout>
      <c:overlay val="0"/>
      <c:spPr>
        <a:noFill/>
        <a:ln w="25400">
          <a:noFill/>
        </a:ln>
      </c:spPr>
    </c:title>
    <c:autoTitleDeleted val="0"/>
    <c:plotArea>
      <c:layout>
        <c:manualLayout>
          <c:layoutTarget val="inner"/>
          <c:xMode val="edge"/>
          <c:yMode val="edge"/>
          <c:x val="0.12171059962459344"/>
          <c:y val="0.27312863456117464"/>
          <c:w val="0.61677668728679091"/>
          <c:h val="0.52423076633515775"/>
        </c:manualLayout>
      </c:layout>
      <c:lineChart>
        <c:grouping val="standard"/>
        <c:varyColors val="0"/>
        <c:ser>
          <c:idx val="0"/>
          <c:order val="0"/>
          <c:tx>
            <c:v>Xavg - OP2</c:v>
          </c:tx>
          <c:spPr>
            <a:ln w="12700">
              <a:solidFill>
                <a:srgbClr val="000000"/>
              </a:solidFill>
              <a:prstDash val="solid"/>
            </a:ln>
          </c:spPr>
          <c:marker>
            <c:symbol val="diamond"/>
            <c:size val="5"/>
            <c:spPr>
              <a:solidFill>
                <a:srgbClr val="FF0000"/>
              </a:solidFill>
              <a:ln>
                <a:solidFill>
                  <a:srgbClr val="000000"/>
                </a:solidFill>
                <a:prstDash val="solid"/>
              </a:ln>
            </c:spPr>
          </c:marker>
          <c:val>
            <c:numRef>
              <c:f>'8c. ANOVA GR&amp;R'!$C$22:$L$22</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B486-45CC-814A-7B505FCE5700}"/>
            </c:ext>
          </c:extLst>
        </c:ser>
        <c:ser>
          <c:idx val="1"/>
          <c:order val="1"/>
          <c:tx>
            <c:strRef>
              <c:f>'8c. ANOVA GR&amp;R'!$B$41</c:f>
              <c:strCache>
                <c:ptCount val="1"/>
                <c:pt idx="0">
                  <c:v>UCL-XBAR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'8c. ANOVA GR&amp;R'!$C$41:$L$41</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B486-45CC-814A-7B505FCE5700}"/>
            </c:ext>
          </c:extLst>
        </c:ser>
        <c:ser>
          <c:idx val="2"/>
          <c:order val="2"/>
          <c:tx>
            <c:strRef>
              <c:f>'8c. ANOVA GR&amp;R'!$B$42</c:f>
              <c:strCache>
                <c:ptCount val="1"/>
                <c:pt idx="0">
                  <c:v>LCL-XBAR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'8c. ANOVA GR&amp;R'!$C$42:$L$42</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B486-45CC-814A-7B505FCE5700}"/>
            </c:ext>
          </c:extLst>
        </c:ser>
        <c:ser>
          <c:idx val="3"/>
          <c:order val="3"/>
          <c:tx>
            <c:strRef>
              <c:f>'8c. ANOVA GR&amp;R'!$B$40</c:f>
              <c:strCache>
                <c:ptCount val="1"/>
                <c:pt idx="0">
                  <c:v>XBARBAR</c:v>
                </c:pt>
              </c:strCache>
            </c:strRef>
          </c:tx>
          <c:spPr>
            <a:ln w="25400">
              <a:solidFill>
                <a:srgbClr val="000000"/>
              </a:solidFill>
              <a:prstDash val="lgDash"/>
            </a:ln>
          </c:spPr>
          <c:marker>
            <c:symbol val="none"/>
          </c:marker>
          <c:val>
            <c:numRef>
              <c:f>'8c. ANOVA GR&amp;R'!$C$40:$L$40</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B486-45CC-814A-7B505FCE5700}"/>
            </c:ext>
          </c:extLst>
        </c:ser>
        <c:dLbls>
          <c:showLegendKey val="0"/>
          <c:showVal val="0"/>
          <c:showCatName val="0"/>
          <c:showSerName val="0"/>
          <c:showPercent val="0"/>
          <c:showBubbleSize val="0"/>
        </c:dLbls>
        <c:marker val="1"/>
        <c:smooth val="0"/>
        <c:axId val="701238008"/>
        <c:axId val="1"/>
      </c:lineChart>
      <c:catAx>
        <c:axId val="7012380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01238008"/>
        <c:crosses val="autoZero"/>
        <c:crossBetween val="midCat"/>
      </c:valAx>
      <c:spPr>
        <a:noFill/>
        <a:ln w="25400">
          <a:noFill/>
        </a:ln>
      </c:spPr>
    </c:plotArea>
    <c:legend>
      <c:legendPos val="r"/>
      <c:layout>
        <c:manualLayout>
          <c:xMode val="edge"/>
          <c:yMode val="edge"/>
          <c:x val="0.74177674747893363"/>
          <c:y val="0.28634476857793661"/>
          <c:w val="0.24671074216051936"/>
          <c:h val="0.44493507694798068"/>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orientation="landscape" horizontalDpi="-4"/>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A</a:t>
            </a:r>
          </a:p>
        </c:rich>
      </c:tx>
      <c:layout>
        <c:manualLayout>
          <c:xMode val="edge"/>
          <c:yMode val="edge"/>
          <c:x val="0.3646022344552064"/>
          <c:y val="4.9327942751550669E-2"/>
        </c:manualLayout>
      </c:layout>
      <c:overlay val="0"/>
      <c:spPr>
        <a:noFill/>
        <a:ln w="25400">
          <a:noFill/>
        </a:ln>
      </c:spPr>
    </c:title>
    <c:autoTitleDeleted val="0"/>
    <c:plotArea>
      <c:layout>
        <c:manualLayout>
          <c:layoutTarget val="inner"/>
          <c:xMode val="edge"/>
          <c:yMode val="edge"/>
          <c:x val="0.12920373522757939"/>
          <c:y val="0.26906021065216118"/>
          <c:w val="0.61062039251390254"/>
          <c:h val="0.5246674107717143"/>
        </c:manualLayout>
      </c:layout>
      <c:lineChart>
        <c:grouping val="standard"/>
        <c:varyColors val="0"/>
        <c:ser>
          <c:idx val="0"/>
          <c:order val="0"/>
          <c:tx>
            <c:v>Xavg - OP1</c:v>
          </c:tx>
          <c:spPr>
            <a:ln w="12700">
              <a:solidFill>
                <a:srgbClr val="000000"/>
              </a:solidFill>
              <a:prstDash val="solid"/>
            </a:ln>
          </c:spPr>
          <c:marker>
            <c:symbol val="diamond"/>
            <c:size val="5"/>
            <c:spPr>
              <a:solidFill>
                <a:srgbClr val="FF0000"/>
              </a:solidFill>
              <a:ln>
                <a:solidFill>
                  <a:srgbClr val="000000"/>
                </a:solidFill>
                <a:prstDash val="solid"/>
              </a:ln>
            </c:spPr>
          </c:marker>
          <c:val>
            <c:numRef>
              <c:f>'8c. ANOVA GR&amp;R'!$C$13:$L$13</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7030-46F6-AF9B-F4537430A627}"/>
            </c:ext>
          </c:extLst>
        </c:ser>
        <c:ser>
          <c:idx val="1"/>
          <c:order val="1"/>
          <c:tx>
            <c:strRef>
              <c:f>'8c. ANOVA GR&amp;R'!$B$41</c:f>
              <c:strCache>
                <c:ptCount val="1"/>
                <c:pt idx="0">
                  <c:v>UCL-XBAR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'8c. ANOVA GR&amp;R'!$C$41:$L$41</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7030-46F6-AF9B-F4537430A627}"/>
            </c:ext>
          </c:extLst>
        </c:ser>
        <c:ser>
          <c:idx val="2"/>
          <c:order val="2"/>
          <c:tx>
            <c:strRef>
              <c:f>'8c. ANOVA GR&amp;R'!$B$42</c:f>
              <c:strCache>
                <c:ptCount val="1"/>
                <c:pt idx="0">
                  <c:v>LCL-XBAR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'8c. ANOVA GR&amp;R'!$C$42:$L$42</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7030-46F6-AF9B-F4537430A627}"/>
            </c:ext>
          </c:extLst>
        </c:ser>
        <c:ser>
          <c:idx val="3"/>
          <c:order val="3"/>
          <c:tx>
            <c:strRef>
              <c:f>'8c. ANOVA GR&amp;R'!$B$40</c:f>
              <c:strCache>
                <c:ptCount val="1"/>
                <c:pt idx="0">
                  <c:v>XBARBAR</c:v>
                </c:pt>
              </c:strCache>
            </c:strRef>
          </c:tx>
          <c:spPr>
            <a:ln w="25400">
              <a:solidFill>
                <a:srgbClr val="000000"/>
              </a:solidFill>
              <a:prstDash val="lgDash"/>
            </a:ln>
          </c:spPr>
          <c:marker>
            <c:symbol val="none"/>
          </c:marker>
          <c:val>
            <c:numRef>
              <c:f>'8c. ANOVA GR&amp;R'!$C$40:$L$40</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7030-46F6-AF9B-F4537430A627}"/>
            </c:ext>
          </c:extLst>
        </c:ser>
        <c:dLbls>
          <c:showLegendKey val="0"/>
          <c:showVal val="0"/>
          <c:showCatName val="0"/>
          <c:showSerName val="0"/>
          <c:showPercent val="0"/>
          <c:showBubbleSize val="0"/>
        </c:dLbls>
        <c:marker val="1"/>
        <c:smooth val="0"/>
        <c:axId val="608444392"/>
        <c:axId val="1"/>
      </c:lineChart>
      <c:catAx>
        <c:axId val="60844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08444392"/>
        <c:crosses val="autoZero"/>
        <c:crossBetween val="midCat"/>
      </c:valAx>
      <c:spPr>
        <a:noFill/>
        <a:ln w="25400">
          <a:noFill/>
        </a:ln>
      </c:spPr>
    </c:plotArea>
    <c:legend>
      <c:legendPos val="r"/>
      <c:layout>
        <c:manualLayout>
          <c:xMode val="edge"/>
          <c:yMode val="edge"/>
          <c:x val="0.72035514366013986"/>
          <c:y val="0.26009145157303765"/>
          <c:w val="0.26548719020741873"/>
          <c:h val="0.45291774066358287"/>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X-bar Chart</a:t>
            </a:r>
          </a:p>
        </c:rich>
      </c:tx>
      <c:layout>
        <c:manualLayout>
          <c:xMode val="edge"/>
          <c:yMode val="edge"/>
          <c:x val="0.37829912023460427"/>
          <c:y val="4.5454545454545463E-2"/>
        </c:manualLayout>
      </c:layout>
      <c:overlay val="0"/>
      <c:spPr>
        <a:noFill/>
        <a:ln w="25400">
          <a:noFill/>
        </a:ln>
      </c:spPr>
    </c:title>
    <c:autoTitleDeleted val="0"/>
    <c:plotArea>
      <c:layout>
        <c:manualLayout>
          <c:layoutTarget val="inner"/>
          <c:xMode val="edge"/>
          <c:yMode val="edge"/>
          <c:x val="0.15835777126099709"/>
          <c:y val="0.33522727272727293"/>
          <c:w val="0.80058651026392957"/>
          <c:h val="0.3295454545454547"/>
        </c:manualLayout>
      </c:layout>
      <c:lineChart>
        <c:grouping val="standard"/>
        <c:varyColors val="0"/>
        <c:ser>
          <c:idx val="0"/>
          <c:order val="0"/>
          <c:tx>
            <c:strRef>
              <c:f>'11. IPS - .5455'!$H$28</c:f>
              <c:strCache>
                <c:ptCount val="1"/>
                <c:pt idx="0">
                  <c:v>Average</c:v>
                </c:pt>
              </c:strCache>
            </c:strRef>
          </c:tx>
          <c:spPr>
            <a:ln w="12700">
              <a:solidFill>
                <a:srgbClr val="000000"/>
              </a:solidFill>
              <a:prstDash val="solid"/>
            </a:ln>
          </c:spPr>
          <c:marker>
            <c:symbol val="square"/>
            <c:size val="5"/>
            <c:spPr>
              <a:solidFill>
                <a:srgbClr val="FF0000"/>
              </a:solidFill>
              <a:ln>
                <a:solidFill>
                  <a:srgbClr val="000000"/>
                </a:solidFill>
                <a:prstDash val="solid"/>
              </a:ln>
            </c:spPr>
          </c:marker>
          <c:val>
            <c:numRef>
              <c:f>'11. IPS - .5455'!$H$29:$H$34</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CF98-4BDB-B86B-6E269E4078B8}"/>
            </c:ext>
          </c:extLst>
        </c:ser>
        <c:ser>
          <c:idx val="1"/>
          <c:order val="1"/>
          <c:tx>
            <c:strRef>
              <c:f>'11. IPS - .5455'!$B$74</c:f>
              <c:strCache>
                <c:ptCount val="1"/>
                <c:pt idx="0">
                  <c:v>UCL</c:v>
                </c:pt>
              </c:strCache>
            </c:strRef>
          </c:tx>
          <c:spPr>
            <a:ln w="12700">
              <a:solidFill>
                <a:srgbClr val="000000"/>
              </a:solidFill>
              <a:prstDash val="sysDash"/>
            </a:ln>
          </c:spPr>
          <c:marker>
            <c:symbol val="none"/>
          </c:marker>
          <c:val>
            <c:numRef>
              <c:f>'11. IPS - .5455'!$B$75:$B$80</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CF98-4BDB-B86B-6E269E4078B8}"/>
            </c:ext>
          </c:extLst>
        </c:ser>
        <c:ser>
          <c:idx val="2"/>
          <c:order val="2"/>
          <c:tx>
            <c:strRef>
              <c:f>'11. IPS - .5455'!$C$74</c:f>
              <c:strCache>
                <c:ptCount val="1"/>
                <c:pt idx="0">
                  <c:v>LCL</c:v>
                </c:pt>
              </c:strCache>
            </c:strRef>
          </c:tx>
          <c:spPr>
            <a:ln w="12700">
              <a:solidFill>
                <a:srgbClr val="000000"/>
              </a:solidFill>
              <a:prstDash val="sysDash"/>
            </a:ln>
          </c:spPr>
          <c:marker>
            <c:symbol val="none"/>
          </c:marker>
          <c:val>
            <c:numRef>
              <c:f>'11. IPS - .5455'!$C$75:$C$80</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CF98-4BDB-B86B-6E269E4078B8}"/>
            </c:ext>
          </c:extLst>
        </c:ser>
        <c:ser>
          <c:idx val="3"/>
          <c:order val="3"/>
          <c:tx>
            <c:strRef>
              <c:f>'11. IPS - .5455'!$D$74</c:f>
              <c:strCache>
                <c:ptCount val="1"/>
                <c:pt idx="0">
                  <c:v>Mean</c:v>
                </c:pt>
              </c:strCache>
            </c:strRef>
          </c:tx>
          <c:spPr>
            <a:ln w="12700">
              <a:solidFill>
                <a:srgbClr val="000000"/>
              </a:solidFill>
              <a:prstDash val="solid"/>
            </a:ln>
          </c:spPr>
          <c:marker>
            <c:symbol val="none"/>
          </c:marker>
          <c:val>
            <c:numRef>
              <c:f>'11. IPS - .5455'!$D$75:$D$80</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CF98-4BDB-B86B-6E269E4078B8}"/>
            </c:ext>
          </c:extLst>
        </c:ser>
        <c:dLbls>
          <c:showLegendKey val="0"/>
          <c:showVal val="0"/>
          <c:showCatName val="0"/>
          <c:showSerName val="0"/>
          <c:showPercent val="0"/>
          <c:showBubbleSize val="0"/>
        </c:dLbls>
        <c:marker val="1"/>
        <c:smooth val="0"/>
        <c:axId val="221575808"/>
        <c:axId val="223691136"/>
      </c:lineChart>
      <c:catAx>
        <c:axId val="2215758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23691136"/>
        <c:crosses val="autoZero"/>
        <c:auto val="0"/>
        <c:lblAlgn val="ctr"/>
        <c:lblOffset val="100"/>
        <c:tickLblSkip val="1"/>
        <c:tickMarkSkip val="1"/>
        <c:noMultiLvlLbl val="0"/>
      </c:catAx>
      <c:valAx>
        <c:axId val="223691136"/>
        <c:scaling>
          <c:orientation val="minMax"/>
        </c:scaling>
        <c:delete val="0"/>
        <c:axPos val="l"/>
        <c:numFmt formatCode="0.0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21575808"/>
        <c:crosses val="autoZero"/>
        <c:crossBetween val="midCat"/>
      </c:valAx>
      <c:spPr>
        <a:noFill/>
        <a:ln w="25400">
          <a:noFill/>
        </a:ln>
      </c:spPr>
    </c:plotArea>
    <c:legend>
      <c:legendPos val="r"/>
      <c:layout>
        <c:manualLayout>
          <c:xMode val="edge"/>
          <c:yMode val="edge"/>
          <c:x val="0.15777403191170028"/>
          <c:y val="0.87030720591744182"/>
          <c:w val="0.77739518630552473"/>
          <c:h val="7.9636125029825908E-2"/>
        </c:manualLayout>
      </c:layout>
      <c:overlay val="0"/>
      <c:spPr>
        <a:solidFill>
          <a:srgbClr val="FFFFFF"/>
        </a:solidFill>
        <a:ln w="3175">
          <a:solidFill>
            <a:srgbClr val="000000"/>
          </a:solidFill>
          <a:prstDash val="solid"/>
        </a:ln>
      </c:spPr>
      <c:txPr>
        <a:bodyPr/>
        <a:lstStyle/>
        <a:p>
          <a:pPr>
            <a:defRPr sz="420" b="0" i="0" u="none" strike="noStrike" baseline="0">
              <a:solidFill>
                <a:srgbClr val="000000"/>
              </a:solidFill>
              <a:latin typeface="Times New Roman"/>
              <a:ea typeface="Times New Roman"/>
              <a:cs typeface="Times New Roman"/>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S Sans Serif"/>
          <a:ea typeface="MS Sans Serif"/>
          <a:cs typeface="MS Sans Serif"/>
        </a:defRPr>
      </a:pPr>
      <a:endParaRPr lang="en-US"/>
    </a:p>
  </c:txPr>
  <c:printSettings>
    <c:headerFooter alignWithMargins="0">
      <c:oddHeader>&amp;f</c:oddHeader>
      <c:oddFooter>Page &amp;p</c:oddFooter>
    </c:headerFooter>
    <c:pageMargins b="1" l="0.75000000000000155" r="0.75000000000000155" t="1" header="0.5" footer="0.5"/>
    <c:pageSetup orientation="portrait" horizontalDpi="-4" verticalDpi="-4"/>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R-bar Chart</a:t>
            </a:r>
          </a:p>
        </c:rich>
      </c:tx>
      <c:layout>
        <c:manualLayout>
          <c:xMode val="edge"/>
          <c:yMode val="edge"/>
          <c:x val="0.37829924412601573"/>
          <c:y val="4.6242774566473958E-2"/>
        </c:manualLayout>
      </c:layout>
      <c:overlay val="0"/>
      <c:spPr>
        <a:noFill/>
        <a:ln w="25400">
          <a:noFill/>
        </a:ln>
      </c:spPr>
    </c:title>
    <c:autoTitleDeleted val="0"/>
    <c:plotArea>
      <c:layout>
        <c:manualLayout>
          <c:layoutTarget val="inner"/>
          <c:xMode val="edge"/>
          <c:yMode val="edge"/>
          <c:x val="0.12012012012012017"/>
          <c:y val="0.32369942196531792"/>
          <c:w val="0.77477477477477519"/>
          <c:h val="0.32369942196531792"/>
        </c:manualLayout>
      </c:layout>
      <c:lineChart>
        <c:grouping val="standard"/>
        <c:varyColors val="0"/>
        <c:ser>
          <c:idx val="0"/>
          <c:order val="0"/>
          <c:tx>
            <c:strRef>
              <c:f>'11. IPS - .5455'!$I$28</c:f>
              <c:strCache>
                <c:ptCount val="1"/>
                <c:pt idx="0">
                  <c:v>Range</c:v>
                </c:pt>
              </c:strCache>
            </c:strRef>
          </c:tx>
          <c:spPr>
            <a:ln w="12700">
              <a:solidFill>
                <a:srgbClr val="000000"/>
              </a:solidFill>
              <a:prstDash val="solid"/>
            </a:ln>
          </c:spPr>
          <c:marker>
            <c:symbol val="square"/>
            <c:size val="5"/>
            <c:spPr>
              <a:solidFill>
                <a:srgbClr val="FF0000"/>
              </a:solidFill>
              <a:ln>
                <a:solidFill>
                  <a:srgbClr val="000000"/>
                </a:solidFill>
                <a:prstDash val="solid"/>
              </a:ln>
            </c:spPr>
          </c:marker>
          <c:val>
            <c:numRef>
              <c:f>'11. IPS - .5455'!$I$29:$I$34</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9DDE-45A5-BFFC-A1B88F5DF26A}"/>
            </c:ext>
          </c:extLst>
        </c:ser>
        <c:ser>
          <c:idx val="1"/>
          <c:order val="1"/>
          <c:tx>
            <c:strRef>
              <c:f>'11. IPS - .5455'!$G$74</c:f>
              <c:strCache>
                <c:ptCount val="1"/>
                <c:pt idx="0">
                  <c:v>UCL</c:v>
                </c:pt>
              </c:strCache>
            </c:strRef>
          </c:tx>
          <c:spPr>
            <a:ln w="12700">
              <a:solidFill>
                <a:srgbClr val="000000"/>
              </a:solidFill>
              <a:prstDash val="sysDash"/>
            </a:ln>
          </c:spPr>
          <c:marker>
            <c:symbol val="none"/>
          </c:marker>
          <c:val>
            <c:numRef>
              <c:f>'11. IPS - .5455'!$G$75:$G$80</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9DDE-45A5-BFFC-A1B88F5DF26A}"/>
            </c:ext>
          </c:extLst>
        </c:ser>
        <c:ser>
          <c:idx val="2"/>
          <c:order val="2"/>
          <c:tx>
            <c:strRef>
              <c:f>'11. IPS - .5455'!$H$74</c:f>
              <c:strCache>
                <c:ptCount val="1"/>
                <c:pt idx="0">
                  <c:v>Mean</c:v>
                </c:pt>
              </c:strCache>
            </c:strRef>
          </c:tx>
          <c:spPr>
            <a:ln w="12700">
              <a:solidFill>
                <a:srgbClr val="000000"/>
              </a:solidFill>
              <a:prstDash val="solid"/>
            </a:ln>
          </c:spPr>
          <c:marker>
            <c:symbol val="none"/>
          </c:marker>
          <c:val>
            <c:numRef>
              <c:f>'11. IPS - .5455'!$H$75:$H$80</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9DDE-45A5-BFFC-A1B88F5DF26A}"/>
            </c:ext>
          </c:extLst>
        </c:ser>
        <c:dLbls>
          <c:showLegendKey val="0"/>
          <c:showVal val="0"/>
          <c:showCatName val="0"/>
          <c:showSerName val="0"/>
          <c:showPercent val="0"/>
          <c:showBubbleSize val="0"/>
        </c:dLbls>
        <c:marker val="1"/>
        <c:smooth val="0"/>
        <c:axId val="224275456"/>
        <c:axId val="224293632"/>
      </c:lineChart>
      <c:catAx>
        <c:axId val="2242754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24293632"/>
        <c:crosses val="autoZero"/>
        <c:auto val="0"/>
        <c:lblAlgn val="ctr"/>
        <c:lblOffset val="100"/>
        <c:tickLblSkip val="1"/>
        <c:tickMarkSkip val="1"/>
        <c:noMultiLvlLbl val="0"/>
      </c:catAx>
      <c:valAx>
        <c:axId val="224293632"/>
        <c:scaling>
          <c:orientation val="minMax"/>
        </c:scaling>
        <c:delete val="0"/>
        <c:axPos val="l"/>
        <c:numFmt formatCode="0.0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24275456"/>
        <c:crosses val="autoZero"/>
        <c:crossBetween val="midCat"/>
      </c:valAx>
      <c:spPr>
        <a:noFill/>
        <a:ln w="25400">
          <a:noFill/>
        </a:ln>
      </c:spPr>
    </c:plotArea>
    <c:legend>
      <c:legendPos val="r"/>
      <c:layout>
        <c:manualLayout>
          <c:xMode val="edge"/>
          <c:yMode val="edge"/>
          <c:x val="0.19039259732173119"/>
          <c:y val="0.869061338430962"/>
          <c:w val="0.7469245623576336"/>
          <c:h val="8.1112375403941506E-2"/>
        </c:manualLayout>
      </c:layout>
      <c:overlay val="0"/>
      <c:spPr>
        <a:solidFill>
          <a:srgbClr val="FFFFFF"/>
        </a:solidFill>
        <a:ln w="3175">
          <a:solidFill>
            <a:srgbClr val="000000"/>
          </a:solidFill>
          <a:prstDash val="solid"/>
        </a:ln>
      </c:spPr>
      <c:txPr>
        <a:bodyPr/>
        <a:lstStyle/>
        <a:p>
          <a:pPr>
            <a:defRPr sz="420" b="0" i="0" u="none" strike="noStrike" baseline="0">
              <a:solidFill>
                <a:srgbClr val="000000"/>
              </a:solidFill>
              <a:latin typeface="Times New Roman"/>
              <a:ea typeface="Times New Roman"/>
              <a:cs typeface="Times New Roman"/>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S Sans Serif"/>
          <a:ea typeface="MS Sans Serif"/>
          <a:cs typeface="MS Sans Serif"/>
        </a:defRPr>
      </a:pPr>
      <a:endParaRPr lang="en-US"/>
    </a:p>
  </c:txPr>
  <c:printSettings>
    <c:headerFooter alignWithMargins="0">
      <c:oddHeader>&amp;F</c:oddHeader>
      <c:oddFooter>Page &amp;P</c:oddFooter>
    </c:headerFooter>
    <c:pageMargins b="1" l="0.75000000000000155" r="0.75000000000000155" t="1" header="0.5" footer="0.5"/>
    <c:pageSetup orientation="landscape" horizontalDpi="-4"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X-bar Chart</a:t>
            </a:r>
          </a:p>
        </c:rich>
      </c:tx>
      <c:layout>
        <c:manualLayout>
          <c:xMode val="edge"/>
          <c:yMode val="edge"/>
          <c:x val="0.37829912023460427"/>
          <c:y val="4.5454545454545463E-2"/>
        </c:manualLayout>
      </c:layout>
      <c:overlay val="0"/>
      <c:spPr>
        <a:noFill/>
        <a:ln w="25400">
          <a:noFill/>
        </a:ln>
      </c:spPr>
    </c:title>
    <c:autoTitleDeleted val="0"/>
    <c:plotArea>
      <c:layout>
        <c:manualLayout>
          <c:layoutTarget val="inner"/>
          <c:xMode val="edge"/>
          <c:yMode val="edge"/>
          <c:x val="0.15835777126099709"/>
          <c:y val="0.33522727272727293"/>
          <c:w val="0.80058651026392957"/>
          <c:h val="0.3295454545454547"/>
        </c:manualLayout>
      </c:layout>
      <c:lineChart>
        <c:grouping val="standard"/>
        <c:varyColors val="0"/>
        <c:ser>
          <c:idx val="0"/>
          <c:order val="0"/>
          <c:tx>
            <c:strRef>
              <c:f>'11. IPS - .000 TP'!$H$28</c:f>
              <c:strCache>
                <c:ptCount val="1"/>
                <c:pt idx="0">
                  <c:v>Average</c:v>
                </c:pt>
              </c:strCache>
            </c:strRef>
          </c:tx>
          <c:spPr>
            <a:ln w="12700">
              <a:solidFill>
                <a:srgbClr val="000000"/>
              </a:solidFill>
              <a:prstDash val="solid"/>
            </a:ln>
          </c:spPr>
          <c:marker>
            <c:symbol val="square"/>
            <c:size val="5"/>
            <c:spPr>
              <a:solidFill>
                <a:srgbClr val="FF0000"/>
              </a:solidFill>
              <a:ln>
                <a:solidFill>
                  <a:srgbClr val="000000"/>
                </a:solidFill>
                <a:prstDash val="solid"/>
              </a:ln>
            </c:spPr>
          </c:marker>
          <c:val>
            <c:numRef>
              <c:f>'11. IPS - .000 TP'!$H$29:$H$34</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7528-47E5-90C5-EADB6A89EB37}"/>
            </c:ext>
          </c:extLst>
        </c:ser>
        <c:ser>
          <c:idx val="1"/>
          <c:order val="1"/>
          <c:tx>
            <c:strRef>
              <c:f>'11. IPS - .000 TP'!$B$74</c:f>
              <c:strCache>
                <c:ptCount val="1"/>
                <c:pt idx="0">
                  <c:v>UCL</c:v>
                </c:pt>
              </c:strCache>
            </c:strRef>
          </c:tx>
          <c:spPr>
            <a:ln w="12700">
              <a:solidFill>
                <a:srgbClr val="000000"/>
              </a:solidFill>
              <a:prstDash val="sysDash"/>
            </a:ln>
          </c:spPr>
          <c:marker>
            <c:symbol val="none"/>
          </c:marker>
          <c:val>
            <c:numRef>
              <c:f>'11. IPS - .000 TP'!$B$75:$B$80</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7528-47E5-90C5-EADB6A89EB37}"/>
            </c:ext>
          </c:extLst>
        </c:ser>
        <c:ser>
          <c:idx val="2"/>
          <c:order val="2"/>
          <c:tx>
            <c:strRef>
              <c:f>'11. IPS - .000 TP'!$C$74</c:f>
              <c:strCache>
                <c:ptCount val="1"/>
                <c:pt idx="0">
                  <c:v>LCL</c:v>
                </c:pt>
              </c:strCache>
            </c:strRef>
          </c:tx>
          <c:spPr>
            <a:ln w="12700">
              <a:solidFill>
                <a:srgbClr val="000000"/>
              </a:solidFill>
              <a:prstDash val="sysDash"/>
            </a:ln>
          </c:spPr>
          <c:marker>
            <c:symbol val="none"/>
          </c:marker>
          <c:val>
            <c:numRef>
              <c:f>'11. IPS - .000 TP'!$C$75:$C$80</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7528-47E5-90C5-EADB6A89EB37}"/>
            </c:ext>
          </c:extLst>
        </c:ser>
        <c:ser>
          <c:idx val="3"/>
          <c:order val="3"/>
          <c:tx>
            <c:strRef>
              <c:f>'11. IPS - .000 TP'!$D$74</c:f>
              <c:strCache>
                <c:ptCount val="1"/>
                <c:pt idx="0">
                  <c:v>Mean</c:v>
                </c:pt>
              </c:strCache>
            </c:strRef>
          </c:tx>
          <c:spPr>
            <a:ln w="12700">
              <a:solidFill>
                <a:srgbClr val="000000"/>
              </a:solidFill>
              <a:prstDash val="solid"/>
            </a:ln>
          </c:spPr>
          <c:marker>
            <c:symbol val="none"/>
          </c:marker>
          <c:val>
            <c:numRef>
              <c:f>'11. IPS - .000 TP'!$D$75:$D$80</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7528-47E5-90C5-EADB6A89EB37}"/>
            </c:ext>
          </c:extLst>
        </c:ser>
        <c:dLbls>
          <c:showLegendKey val="0"/>
          <c:showVal val="0"/>
          <c:showCatName val="0"/>
          <c:showSerName val="0"/>
          <c:showPercent val="0"/>
          <c:showBubbleSize val="0"/>
        </c:dLbls>
        <c:marker val="1"/>
        <c:smooth val="0"/>
        <c:axId val="221575808"/>
        <c:axId val="223691136"/>
      </c:lineChart>
      <c:catAx>
        <c:axId val="2215758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23691136"/>
        <c:crosses val="autoZero"/>
        <c:auto val="0"/>
        <c:lblAlgn val="ctr"/>
        <c:lblOffset val="100"/>
        <c:tickLblSkip val="1"/>
        <c:tickMarkSkip val="1"/>
        <c:noMultiLvlLbl val="0"/>
      </c:catAx>
      <c:valAx>
        <c:axId val="223691136"/>
        <c:scaling>
          <c:orientation val="minMax"/>
        </c:scaling>
        <c:delete val="0"/>
        <c:axPos val="l"/>
        <c:numFmt formatCode="0.0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21575808"/>
        <c:crosses val="autoZero"/>
        <c:crossBetween val="midCat"/>
      </c:valAx>
      <c:spPr>
        <a:noFill/>
        <a:ln w="25400">
          <a:noFill/>
        </a:ln>
      </c:spPr>
    </c:plotArea>
    <c:legend>
      <c:legendPos val="r"/>
      <c:layout>
        <c:manualLayout>
          <c:xMode val="edge"/>
          <c:yMode val="edge"/>
          <c:x val="0.15777403191170028"/>
          <c:y val="0.87030720591744182"/>
          <c:w val="0.77739518630552473"/>
          <c:h val="7.9636125029825908E-2"/>
        </c:manualLayout>
      </c:layout>
      <c:overlay val="0"/>
      <c:spPr>
        <a:solidFill>
          <a:srgbClr val="FFFFFF"/>
        </a:solidFill>
        <a:ln w="3175">
          <a:solidFill>
            <a:srgbClr val="000000"/>
          </a:solidFill>
          <a:prstDash val="solid"/>
        </a:ln>
      </c:spPr>
      <c:txPr>
        <a:bodyPr/>
        <a:lstStyle/>
        <a:p>
          <a:pPr>
            <a:defRPr sz="420" b="0" i="0" u="none" strike="noStrike" baseline="0">
              <a:solidFill>
                <a:srgbClr val="000000"/>
              </a:solidFill>
              <a:latin typeface="Times New Roman"/>
              <a:ea typeface="Times New Roman"/>
              <a:cs typeface="Times New Roman"/>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S Sans Serif"/>
          <a:ea typeface="MS Sans Serif"/>
          <a:cs typeface="MS Sans Serif"/>
        </a:defRPr>
      </a:pPr>
      <a:endParaRPr lang="en-US"/>
    </a:p>
  </c:txPr>
  <c:printSettings>
    <c:headerFooter alignWithMargins="0">
      <c:oddHeader>&amp;f</c:oddHeader>
      <c:oddFooter>Page &amp;p</c:oddFooter>
    </c:headerFooter>
    <c:pageMargins b="1" l="0.75000000000000155" r="0.75000000000000155" t="1" header="0.5" footer="0.5"/>
    <c:pageSetup orientation="portrait" horizontalDpi="-4" verticalDpi="-4"/>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R-bar Chart</a:t>
            </a:r>
          </a:p>
        </c:rich>
      </c:tx>
      <c:layout>
        <c:manualLayout>
          <c:xMode val="edge"/>
          <c:yMode val="edge"/>
          <c:x val="0.37829924412601573"/>
          <c:y val="4.6242774566473958E-2"/>
        </c:manualLayout>
      </c:layout>
      <c:overlay val="0"/>
      <c:spPr>
        <a:noFill/>
        <a:ln w="25400">
          <a:noFill/>
        </a:ln>
      </c:spPr>
    </c:title>
    <c:autoTitleDeleted val="0"/>
    <c:plotArea>
      <c:layout>
        <c:manualLayout>
          <c:layoutTarget val="inner"/>
          <c:xMode val="edge"/>
          <c:yMode val="edge"/>
          <c:x val="0.12012012012012017"/>
          <c:y val="0.32369942196531792"/>
          <c:w val="0.77477477477477519"/>
          <c:h val="0.32369942196531792"/>
        </c:manualLayout>
      </c:layout>
      <c:lineChart>
        <c:grouping val="standard"/>
        <c:varyColors val="0"/>
        <c:ser>
          <c:idx val="0"/>
          <c:order val="0"/>
          <c:tx>
            <c:strRef>
              <c:f>'11. IPS - .000 TP'!$I$28</c:f>
              <c:strCache>
                <c:ptCount val="1"/>
                <c:pt idx="0">
                  <c:v>Range</c:v>
                </c:pt>
              </c:strCache>
            </c:strRef>
          </c:tx>
          <c:spPr>
            <a:ln w="12700">
              <a:solidFill>
                <a:srgbClr val="000000"/>
              </a:solidFill>
              <a:prstDash val="solid"/>
            </a:ln>
          </c:spPr>
          <c:marker>
            <c:symbol val="square"/>
            <c:size val="5"/>
            <c:spPr>
              <a:solidFill>
                <a:srgbClr val="FF0000"/>
              </a:solidFill>
              <a:ln>
                <a:solidFill>
                  <a:srgbClr val="000000"/>
                </a:solidFill>
                <a:prstDash val="solid"/>
              </a:ln>
            </c:spPr>
          </c:marker>
          <c:val>
            <c:numRef>
              <c:f>'11. IPS - .000 TP'!$I$29:$I$34</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C0C2-4868-BD2E-6EC12E4E808E}"/>
            </c:ext>
          </c:extLst>
        </c:ser>
        <c:ser>
          <c:idx val="1"/>
          <c:order val="1"/>
          <c:tx>
            <c:strRef>
              <c:f>'11. IPS - .000 TP'!$G$74</c:f>
              <c:strCache>
                <c:ptCount val="1"/>
                <c:pt idx="0">
                  <c:v>UCL</c:v>
                </c:pt>
              </c:strCache>
            </c:strRef>
          </c:tx>
          <c:spPr>
            <a:ln w="12700">
              <a:solidFill>
                <a:srgbClr val="000000"/>
              </a:solidFill>
              <a:prstDash val="sysDash"/>
            </a:ln>
          </c:spPr>
          <c:marker>
            <c:symbol val="none"/>
          </c:marker>
          <c:val>
            <c:numRef>
              <c:f>'11. IPS - .000 TP'!$G$75:$G$80</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C0C2-4868-BD2E-6EC12E4E808E}"/>
            </c:ext>
          </c:extLst>
        </c:ser>
        <c:ser>
          <c:idx val="2"/>
          <c:order val="2"/>
          <c:tx>
            <c:strRef>
              <c:f>'11. IPS - .000 TP'!$H$74</c:f>
              <c:strCache>
                <c:ptCount val="1"/>
                <c:pt idx="0">
                  <c:v>Mean</c:v>
                </c:pt>
              </c:strCache>
            </c:strRef>
          </c:tx>
          <c:spPr>
            <a:ln w="12700">
              <a:solidFill>
                <a:srgbClr val="000000"/>
              </a:solidFill>
              <a:prstDash val="solid"/>
            </a:ln>
          </c:spPr>
          <c:marker>
            <c:symbol val="none"/>
          </c:marker>
          <c:val>
            <c:numRef>
              <c:f>'11. IPS - .000 TP'!$H$75:$H$80</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C0C2-4868-BD2E-6EC12E4E808E}"/>
            </c:ext>
          </c:extLst>
        </c:ser>
        <c:dLbls>
          <c:showLegendKey val="0"/>
          <c:showVal val="0"/>
          <c:showCatName val="0"/>
          <c:showSerName val="0"/>
          <c:showPercent val="0"/>
          <c:showBubbleSize val="0"/>
        </c:dLbls>
        <c:marker val="1"/>
        <c:smooth val="0"/>
        <c:axId val="224275456"/>
        <c:axId val="224293632"/>
      </c:lineChart>
      <c:catAx>
        <c:axId val="2242754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24293632"/>
        <c:crosses val="autoZero"/>
        <c:auto val="0"/>
        <c:lblAlgn val="ctr"/>
        <c:lblOffset val="100"/>
        <c:tickLblSkip val="1"/>
        <c:tickMarkSkip val="1"/>
        <c:noMultiLvlLbl val="0"/>
      </c:catAx>
      <c:valAx>
        <c:axId val="224293632"/>
        <c:scaling>
          <c:orientation val="minMax"/>
        </c:scaling>
        <c:delete val="0"/>
        <c:axPos val="l"/>
        <c:numFmt formatCode="0.0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24275456"/>
        <c:crosses val="autoZero"/>
        <c:crossBetween val="midCat"/>
      </c:valAx>
      <c:spPr>
        <a:noFill/>
        <a:ln w="25400">
          <a:noFill/>
        </a:ln>
      </c:spPr>
    </c:plotArea>
    <c:legend>
      <c:legendPos val="r"/>
      <c:layout>
        <c:manualLayout>
          <c:xMode val="edge"/>
          <c:yMode val="edge"/>
          <c:x val="0.19039259732173119"/>
          <c:y val="0.869061338430962"/>
          <c:w val="0.7469245623576336"/>
          <c:h val="8.1112375403941506E-2"/>
        </c:manualLayout>
      </c:layout>
      <c:overlay val="0"/>
      <c:spPr>
        <a:solidFill>
          <a:srgbClr val="FFFFFF"/>
        </a:solidFill>
        <a:ln w="3175">
          <a:solidFill>
            <a:srgbClr val="000000"/>
          </a:solidFill>
          <a:prstDash val="solid"/>
        </a:ln>
      </c:spPr>
      <c:txPr>
        <a:bodyPr/>
        <a:lstStyle/>
        <a:p>
          <a:pPr>
            <a:defRPr sz="420" b="0" i="0" u="none" strike="noStrike" baseline="0">
              <a:solidFill>
                <a:srgbClr val="000000"/>
              </a:solidFill>
              <a:latin typeface="Times New Roman"/>
              <a:ea typeface="Times New Roman"/>
              <a:cs typeface="Times New Roman"/>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S Sans Serif"/>
          <a:ea typeface="MS Sans Serif"/>
          <a:cs typeface="MS Sans Serif"/>
        </a:defRPr>
      </a:pPr>
      <a:endParaRPr lang="en-US"/>
    </a:p>
  </c:txPr>
  <c:printSettings>
    <c:headerFooter alignWithMargins="0">
      <c:oddHeader>&amp;F</c:oddHeader>
      <c:oddFooter>Page &amp;P</c:oddFooter>
    </c:headerFooter>
    <c:pageMargins b="1" l="0.75000000000000155" r="0.75000000000000155" t="1" header="0.5" footer="0.5"/>
    <c:pageSetup orientation="landscape" horizontalDpi="-4" verticalDpi="0"/>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2" Type="http://schemas.openxmlformats.org/officeDocument/2006/relationships/image" Target="cid:image003.png@01D9D1B6.264F3B00" TargetMode="External"/><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image" Target="cid:image003.png@01D9D1B6.264F3B00" TargetMode="External"/><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2" Type="http://schemas.openxmlformats.org/officeDocument/2006/relationships/image" Target="cid:image003.png@01D9D1B6.264F3B00" TargetMode="External"/><Relationship Id="rId1" Type="http://schemas.openxmlformats.org/officeDocument/2006/relationships/image" Target="../media/image7.png"/></Relationships>
</file>

<file path=xl/drawings/_rels/drawing26.xml.rels><?xml version="1.0" encoding="UTF-8" standalone="yes"?>
<Relationships xmlns="http://schemas.openxmlformats.org/package/2006/relationships"><Relationship Id="rId3" Type="http://schemas.openxmlformats.org/officeDocument/2006/relationships/image" Target="cid:image003.png@01D9D1B6.264F3B00" TargetMode="External"/><Relationship Id="rId2" Type="http://schemas.openxmlformats.org/officeDocument/2006/relationships/image" Target="../media/image9.png"/><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3</xdr:col>
      <xdr:colOff>446314</xdr:colOff>
      <xdr:row>26</xdr:row>
      <xdr:rowOff>43543</xdr:rowOff>
    </xdr:from>
    <xdr:to>
      <xdr:col>4</xdr:col>
      <xdr:colOff>97971</xdr:colOff>
      <xdr:row>26</xdr:row>
      <xdr:rowOff>272143</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2389414" y="6120493"/>
          <a:ext cx="299357" cy="2286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100"/>
        </a:p>
      </xdr:txBody>
    </xdr:sp>
    <xdr:clientData/>
  </xdr:twoCellAnchor>
  <xdr:twoCellAnchor>
    <xdr:from>
      <xdr:col>3</xdr:col>
      <xdr:colOff>457199</xdr:colOff>
      <xdr:row>24</xdr:row>
      <xdr:rowOff>48985</xdr:rowOff>
    </xdr:from>
    <xdr:to>
      <xdr:col>4</xdr:col>
      <xdr:colOff>97970</xdr:colOff>
      <xdr:row>24</xdr:row>
      <xdr:rowOff>277585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400299" y="5583010"/>
          <a:ext cx="288471" cy="2286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2</xdr:col>
      <xdr:colOff>303712</xdr:colOff>
      <xdr:row>0</xdr:row>
      <xdr:rowOff>30480</xdr:rowOff>
    </xdr:from>
    <xdr:to>
      <xdr:col>8</xdr:col>
      <xdr:colOff>1229375</xdr:colOff>
      <xdr:row>2</xdr:row>
      <xdr:rowOff>137160</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697083" y="30480"/>
          <a:ext cx="4986035" cy="9884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xdr:row>
      <xdr:rowOff>19050</xdr:rowOff>
    </xdr:from>
    <xdr:to>
      <xdr:col>12</xdr:col>
      <xdr:colOff>190500</xdr:colOff>
      <xdr:row>31</xdr:row>
      <xdr:rowOff>9525</xdr:rowOff>
    </xdr:to>
    <xdr:sp macro="" textlink="">
      <xdr:nvSpPr>
        <xdr:cNvPr id="3" name="TextBox 1">
          <a:extLst>
            <a:ext uri="{FF2B5EF4-FFF2-40B4-BE49-F238E27FC236}">
              <a16:creationId xmlns:a16="http://schemas.microsoft.com/office/drawing/2014/main" id="{00000000-0008-0000-0400-000003000000}"/>
            </a:ext>
          </a:extLst>
        </xdr:cNvPr>
        <xdr:cNvSpPr txBox="1"/>
      </xdr:nvSpPr>
      <xdr:spPr>
        <a:xfrm>
          <a:off x="619125" y="199159"/>
          <a:ext cx="6817302" cy="5393748"/>
        </a:xfrm>
        <a:prstGeom prst="rect">
          <a:avLst/>
        </a:prstGeom>
        <a:solidFill>
          <a:schemeClr val="lt1"/>
        </a:solidFill>
        <a:ln w="1905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print must be bubbled using the following criteria.</a:t>
          </a:r>
        </a:p>
        <a:p>
          <a:r>
            <a:rPr lang="en-US" sz="1100" baseline="0"/>
            <a:t>*The notes must be bubbled first</a:t>
          </a:r>
        </a:p>
        <a:p>
          <a:r>
            <a:rPr lang="en-US" sz="1100" baseline="0"/>
            <a:t>*A dimension that has a x2 or more call out must show</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*Bubbles must follow top left to bottom left - Clockwise</a:t>
          </a:r>
          <a:endParaRPr lang="en-US">
            <a:effectLst/>
          </a:endParaRPr>
        </a:p>
      </xdr:txBody>
    </xdr:sp>
    <xdr:clientData/>
  </xdr:twoCellAnchor>
  <xdr:oneCellAnchor>
    <xdr:from>
      <xdr:col>14</xdr:col>
      <xdr:colOff>121920</xdr:colOff>
      <xdr:row>19</xdr:row>
      <xdr:rowOff>160020</xdr:rowOff>
    </xdr:from>
    <xdr:ext cx="184731" cy="264560"/>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8656320" y="3634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7</xdr:col>
      <xdr:colOff>276225</xdr:colOff>
      <xdr:row>14</xdr:row>
      <xdr:rowOff>352425</xdr:rowOff>
    </xdr:from>
    <xdr:to>
      <xdr:col>7</xdr:col>
      <xdr:colOff>276225</xdr:colOff>
      <xdr:row>14</xdr:row>
      <xdr:rowOff>352425</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4895850" y="2019300"/>
          <a:ext cx="0" cy="0"/>
        </a:xfrm>
        <a:prstGeom prst="line">
          <a:avLst/>
        </a:prstGeom>
        <a:noFill/>
        <a:ln w="9525">
          <a:solidFill>
            <a:srgbClr val="000000"/>
          </a:solidFill>
          <a:round/>
          <a:headEnd/>
          <a:tailEnd/>
        </a:ln>
      </xdr:spPr>
    </xdr:sp>
    <xdr:clientData/>
  </xdr:twoCellAnchor>
  <xdr:twoCellAnchor>
    <xdr:from>
      <xdr:col>7</xdr:col>
      <xdr:colOff>276225</xdr:colOff>
      <xdr:row>13</xdr:row>
      <xdr:rowOff>352425</xdr:rowOff>
    </xdr:from>
    <xdr:to>
      <xdr:col>7</xdr:col>
      <xdr:colOff>276225</xdr:colOff>
      <xdr:row>13</xdr:row>
      <xdr:rowOff>352425</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4895850" y="1857375"/>
          <a:ext cx="0" cy="0"/>
        </a:xfrm>
        <a:prstGeom prst="line">
          <a:avLst/>
        </a:prstGeom>
        <a:noFill/>
        <a:ln w="9525">
          <a:solidFill>
            <a:srgbClr val="000000"/>
          </a:solidFill>
          <a:round/>
          <a:headEnd/>
          <a:tailEnd/>
        </a:ln>
      </xdr:spPr>
    </xdr:sp>
    <xdr:clientData/>
  </xdr:twoCellAnchor>
  <xdr:twoCellAnchor>
    <xdr:from>
      <xdr:col>7</xdr:col>
      <xdr:colOff>276225</xdr:colOff>
      <xdr:row>33</xdr:row>
      <xdr:rowOff>0</xdr:rowOff>
    </xdr:from>
    <xdr:to>
      <xdr:col>7</xdr:col>
      <xdr:colOff>276225</xdr:colOff>
      <xdr:row>33</xdr:row>
      <xdr:rowOff>0</xdr:rowOff>
    </xdr:to>
    <xdr:sp macro="" textlink="">
      <xdr:nvSpPr>
        <xdr:cNvPr id="4" name="Line 4">
          <a:extLst>
            <a:ext uri="{FF2B5EF4-FFF2-40B4-BE49-F238E27FC236}">
              <a16:creationId xmlns:a16="http://schemas.microsoft.com/office/drawing/2014/main" id="{00000000-0008-0000-0500-000004000000}"/>
            </a:ext>
          </a:extLst>
        </xdr:cNvPr>
        <xdr:cNvSpPr>
          <a:spLocks noChangeShapeType="1"/>
        </xdr:cNvSpPr>
      </xdr:nvSpPr>
      <xdr:spPr bwMode="auto">
        <a:xfrm>
          <a:off x="4895850" y="5467350"/>
          <a:ext cx="0" cy="0"/>
        </a:xfrm>
        <a:prstGeom prst="line">
          <a:avLst/>
        </a:prstGeom>
        <a:noFill/>
        <a:ln w="9525">
          <a:solidFill>
            <a:srgbClr val="000000"/>
          </a:solidFill>
          <a:round/>
          <a:headEnd/>
          <a:tailEnd/>
        </a:ln>
      </xdr:spPr>
    </xdr:sp>
    <xdr:clientData/>
  </xdr:twoCellAnchor>
  <xdr:twoCellAnchor>
    <xdr:from>
      <xdr:col>7</xdr:col>
      <xdr:colOff>276225</xdr:colOff>
      <xdr:row>31</xdr:row>
      <xdr:rowOff>352425</xdr:rowOff>
    </xdr:from>
    <xdr:to>
      <xdr:col>7</xdr:col>
      <xdr:colOff>276225</xdr:colOff>
      <xdr:row>31</xdr:row>
      <xdr:rowOff>352425</xdr:rowOff>
    </xdr:to>
    <xdr:sp macro="" textlink="">
      <xdr:nvSpPr>
        <xdr:cNvPr id="5" name="Line 5">
          <a:extLst>
            <a:ext uri="{FF2B5EF4-FFF2-40B4-BE49-F238E27FC236}">
              <a16:creationId xmlns:a16="http://schemas.microsoft.com/office/drawing/2014/main" id="{00000000-0008-0000-0500-000005000000}"/>
            </a:ext>
          </a:extLst>
        </xdr:cNvPr>
        <xdr:cNvSpPr>
          <a:spLocks noChangeShapeType="1"/>
        </xdr:cNvSpPr>
      </xdr:nvSpPr>
      <xdr:spPr bwMode="auto">
        <a:xfrm>
          <a:off x="4895850" y="5276850"/>
          <a:ext cx="0"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276225</xdr:colOff>
      <xdr:row>14</xdr:row>
      <xdr:rowOff>352425</xdr:rowOff>
    </xdr:from>
    <xdr:to>
      <xdr:col>7</xdr:col>
      <xdr:colOff>276225</xdr:colOff>
      <xdr:row>14</xdr:row>
      <xdr:rowOff>352425</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7067550" y="4943475"/>
          <a:ext cx="0" cy="0"/>
        </a:xfrm>
        <a:prstGeom prst="line">
          <a:avLst/>
        </a:prstGeom>
        <a:noFill/>
        <a:ln w="9525">
          <a:solidFill>
            <a:srgbClr val="000000"/>
          </a:solidFill>
          <a:round/>
          <a:headEnd/>
          <a:tailEnd/>
        </a:ln>
      </xdr:spPr>
    </xdr:sp>
    <xdr:clientData/>
  </xdr:twoCellAnchor>
  <xdr:twoCellAnchor>
    <xdr:from>
      <xdr:col>7</xdr:col>
      <xdr:colOff>276225</xdr:colOff>
      <xdr:row>13</xdr:row>
      <xdr:rowOff>352425</xdr:rowOff>
    </xdr:from>
    <xdr:to>
      <xdr:col>7</xdr:col>
      <xdr:colOff>276225</xdr:colOff>
      <xdr:row>13</xdr:row>
      <xdr:rowOff>352425</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7067550" y="4752975"/>
          <a:ext cx="0" cy="0"/>
        </a:xfrm>
        <a:prstGeom prst="line">
          <a:avLst/>
        </a:prstGeom>
        <a:noFill/>
        <a:ln w="9525">
          <a:solidFill>
            <a:srgbClr val="000000"/>
          </a:solidFill>
          <a:round/>
          <a:headEnd/>
          <a:tailEnd/>
        </a:ln>
      </xdr:spPr>
    </xdr:sp>
    <xdr:clientData/>
  </xdr:twoCellAnchor>
  <xdr:twoCellAnchor>
    <xdr:from>
      <xdr:col>7</xdr:col>
      <xdr:colOff>276225</xdr:colOff>
      <xdr:row>33</xdr:row>
      <xdr:rowOff>0</xdr:rowOff>
    </xdr:from>
    <xdr:to>
      <xdr:col>7</xdr:col>
      <xdr:colOff>276225</xdr:colOff>
      <xdr:row>33</xdr:row>
      <xdr:rowOff>0</xdr:rowOff>
    </xdr:to>
    <xdr:sp macro="" textlink="">
      <xdr:nvSpPr>
        <xdr:cNvPr id="4" name="Line 4">
          <a:extLst>
            <a:ext uri="{FF2B5EF4-FFF2-40B4-BE49-F238E27FC236}">
              <a16:creationId xmlns:a16="http://schemas.microsoft.com/office/drawing/2014/main" id="{00000000-0008-0000-0600-000004000000}"/>
            </a:ext>
          </a:extLst>
        </xdr:cNvPr>
        <xdr:cNvSpPr>
          <a:spLocks noChangeShapeType="1"/>
        </xdr:cNvSpPr>
      </xdr:nvSpPr>
      <xdr:spPr bwMode="auto">
        <a:xfrm>
          <a:off x="7067550" y="8372475"/>
          <a:ext cx="0" cy="0"/>
        </a:xfrm>
        <a:prstGeom prst="line">
          <a:avLst/>
        </a:prstGeom>
        <a:noFill/>
        <a:ln w="9525">
          <a:solidFill>
            <a:srgbClr val="000000"/>
          </a:solidFill>
          <a:round/>
          <a:headEnd/>
          <a:tailEnd/>
        </a:ln>
      </xdr:spPr>
    </xdr:sp>
    <xdr:clientData/>
  </xdr:twoCellAnchor>
  <xdr:twoCellAnchor>
    <xdr:from>
      <xdr:col>7</xdr:col>
      <xdr:colOff>276225</xdr:colOff>
      <xdr:row>31</xdr:row>
      <xdr:rowOff>352425</xdr:rowOff>
    </xdr:from>
    <xdr:to>
      <xdr:col>7</xdr:col>
      <xdr:colOff>276225</xdr:colOff>
      <xdr:row>31</xdr:row>
      <xdr:rowOff>352425</xdr:rowOff>
    </xdr:to>
    <xdr:sp macro="" textlink="">
      <xdr:nvSpPr>
        <xdr:cNvPr id="5" name="Line 5">
          <a:extLst>
            <a:ext uri="{FF2B5EF4-FFF2-40B4-BE49-F238E27FC236}">
              <a16:creationId xmlns:a16="http://schemas.microsoft.com/office/drawing/2014/main" id="{00000000-0008-0000-0600-000005000000}"/>
            </a:ext>
          </a:extLst>
        </xdr:cNvPr>
        <xdr:cNvSpPr>
          <a:spLocks noChangeShapeType="1"/>
        </xdr:cNvSpPr>
      </xdr:nvSpPr>
      <xdr:spPr bwMode="auto">
        <a:xfrm>
          <a:off x="7067550" y="8181975"/>
          <a:ext cx="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276225</xdr:colOff>
      <xdr:row>14</xdr:row>
      <xdr:rowOff>352425</xdr:rowOff>
    </xdr:from>
    <xdr:to>
      <xdr:col>7</xdr:col>
      <xdr:colOff>276225</xdr:colOff>
      <xdr:row>14</xdr:row>
      <xdr:rowOff>352425</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7067550" y="4943475"/>
          <a:ext cx="0" cy="0"/>
        </a:xfrm>
        <a:prstGeom prst="line">
          <a:avLst/>
        </a:prstGeom>
        <a:noFill/>
        <a:ln w="9525">
          <a:solidFill>
            <a:srgbClr val="000000"/>
          </a:solidFill>
          <a:round/>
          <a:headEnd/>
          <a:tailEnd/>
        </a:ln>
      </xdr:spPr>
    </xdr:sp>
    <xdr:clientData/>
  </xdr:twoCellAnchor>
  <xdr:twoCellAnchor>
    <xdr:from>
      <xdr:col>7</xdr:col>
      <xdr:colOff>276225</xdr:colOff>
      <xdr:row>13</xdr:row>
      <xdr:rowOff>352425</xdr:rowOff>
    </xdr:from>
    <xdr:to>
      <xdr:col>7</xdr:col>
      <xdr:colOff>276225</xdr:colOff>
      <xdr:row>13</xdr:row>
      <xdr:rowOff>352425</xdr:rowOff>
    </xdr:to>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a:off x="7067550" y="4752975"/>
          <a:ext cx="0" cy="0"/>
        </a:xfrm>
        <a:prstGeom prst="line">
          <a:avLst/>
        </a:prstGeom>
        <a:noFill/>
        <a:ln w="9525">
          <a:solidFill>
            <a:srgbClr val="000000"/>
          </a:solidFill>
          <a:round/>
          <a:headEnd/>
          <a:tailEnd/>
        </a:ln>
      </xdr:spPr>
    </xdr:sp>
    <xdr:clientData/>
  </xdr:twoCellAnchor>
  <xdr:twoCellAnchor>
    <xdr:from>
      <xdr:col>7</xdr:col>
      <xdr:colOff>276225</xdr:colOff>
      <xdr:row>33</xdr:row>
      <xdr:rowOff>0</xdr:rowOff>
    </xdr:from>
    <xdr:to>
      <xdr:col>7</xdr:col>
      <xdr:colOff>276225</xdr:colOff>
      <xdr:row>33</xdr:row>
      <xdr:rowOff>0</xdr:rowOff>
    </xdr:to>
    <xdr:sp macro="" textlink="">
      <xdr:nvSpPr>
        <xdr:cNvPr id="4" name="Line 4">
          <a:extLst>
            <a:ext uri="{FF2B5EF4-FFF2-40B4-BE49-F238E27FC236}">
              <a16:creationId xmlns:a16="http://schemas.microsoft.com/office/drawing/2014/main" id="{00000000-0008-0000-0900-000004000000}"/>
            </a:ext>
          </a:extLst>
        </xdr:cNvPr>
        <xdr:cNvSpPr>
          <a:spLocks noChangeShapeType="1"/>
        </xdr:cNvSpPr>
      </xdr:nvSpPr>
      <xdr:spPr bwMode="auto">
        <a:xfrm>
          <a:off x="7067550" y="8372475"/>
          <a:ext cx="0" cy="0"/>
        </a:xfrm>
        <a:prstGeom prst="line">
          <a:avLst/>
        </a:prstGeom>
        <a:noFill/>
        <a:ln w="9525">
          <a:solidFill>
            <a:srgbClr val="000000"/>
          </a:solidFill>
          <a:round/>
          <a:headEnd/>
          <a:tailEnd/>
        </a:ln>
      </xdr:spPr>
    </xdr:sp>
    <xdr:clientData/>
  </xdr:twoCellAnchor>
  <xdr:twoCellAnchor>
    <xdr:from>
      <xdr:col>7</xdr:col>
      <xdr:colOff>276225</xdr:colOff>
      <xdr:row>31</xdr:row>
      <xdr:rowOff>352425</xdr:rowOff>
    </xdr:from>
    <xdr:to>
      <xdr:col>7</xdr:col>
      <xdr:colOff>276225</xdr:colOff>
      <xdr:row>31</xdr:row>
      <xdr:rowOff>352425</xdr:rowOff>
    </xdr:to>
    <xdr:sp macro="" textlink="">
      <xdr:nvSpPr>
        <xdr:cNvPr id="5" name="Line 5">
          <a:extLst>
            <a:ext uri="{FF2B5EF4-FFF2-40B4-BE49-F238E27FC236}">
              <a16:creationId xmlns:a16="http://schemas.microsoft.com/office/drawing/2014/main" id="{00000000-0008-0000-0900-000005000000}"/>
            </a:ext>
          </a:extLst>
        </xdr:cNvPr>
        <xdr:cNvSpPr>
          <a:spLocks noChangeShapeType="1"/>
        </xdr:cNvSpPr>
      </xdr:nvSpPr>
      <xdr:spPr bwMode="auto">
        <a:xfrm>
          <a:off x="7067550" y="8181975"/>
          <a:ext cx="0"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80010</xdr:colOff>
      <xdr:row>7</xdr:row>
      <xdr:rowOff>41910</xdr:rowOff>
    </xdr:from>
    <xdr:to>
      <xdr:col>1</xdr:col>
      <xdr:colOff>220980</xdr:colOff>
      <xdr:row>8</xdr:row>
      <xdr:rowOff>83820</xdr:rowOff>
    </xdr:to>
    <xdr:sp macro="" textlink="">
      <xdr:nvSpPr>
        <xdr:cNvPr id="2" name="Oval 1">
          <a:extLst>
            <a:ext uri="{FF2B5EF4-FFF2-40B4-BE49-F238E27FC236}">
              <a16:creationId xmlns:a16="http://schemas.microsoft.com/office/drawing/2014/main" id="{00000000-0008-0000-0A00-000002000000}"/>
            </a:ext>
          </a:extLst>
        </xdr:cNvPr>
        <xdr:cNvSpPr>
          <a:spLocks noChangeArrowheads="1"/>
        </xdr:cNvSpPr>
      </xdr:nvSpPr>
      <xdr:spPr bwMode="auto">
        <a:xfrm>
          <a:off x="217170" y="1078230"/>
          <a:ext cx="140970" cy="140970"/>
        </a:xfrm>
        <a:prstGeom prst="ellipse">
          <a:avLst/>
        </a:prstGeom>
        <a:noFill/>
        <a:ln w="9525">
          <a:solidFill>
            <a:srgbClr val="000000"/>
          </a:solidFill>
          <a:round/>
          <a:headEnd/>
          <a:tailEnd/>
        </a:ln>
      </xdr:spPr>
    </xdr:sp>
    <xdr:clientData/>
  </xdr:twoCellAnchor>
  <xdr:twoCellAnchor>
    <xdr:from>
      <xdr:col>3</xdr:col>
      <xdr:colOff>188384</xdr:colOff>
      <xdr:row>12</xdr:row>
      <xdr:rowOff>94191</xdr:rowOff>
    </xdr:from>
    <xdr:to>
      <xdr:col>3</xdr:col>
      <xdr:colOff>321734</xdr:colOff>
      <xdr:row>13</xdr:row>
      <xdr:rowOff>84666</xdr:rowOff>
    </xdr:to>
    <xdr:sp macro="" textlink="">
      <xdr:nvSpPr>
        <xdr:cNvPr id="7" name="Drawing 8">
          <a:extLst>
            <a:ext uri="{FF2B5EF4-FFF2-40B4-BE49-F238E27FC236}">
              <a16:creationId xmlns:a16="http://schemas.microsoft.com/office/drawing/2014/main" id="{00000000-0008-0000-0A00-000007000000}"/>
            </a:ext>
          </a:extLst>
        </xdr:cNvPr>
        <xdr:cNvSpPr>
          <a:spLocks/>
        </xdr:cNvSpPr>
      </xdr:nvSpPr>
      <xdr:spPr bwMode="auto">
        <a:xfrm>
          <a:off x="1238251" y="1787524"/>
          <a:ext cx="133350" cy="159809"/>
        </a:xfrm>
        <a:custGeom>
          <a:avLst/>
          <a:gdLst>
            <a:gd name="T0" fmla="*/ 0 w 16384"/>
            <a:gd name="T1" fmla="*/ 2147483647 h 16384"/>
            <a:gd name="T2" fmla="*/ 0 w 16384"/>
            <a:gd name="T3" fmla="*/ 2147483647 h 16384"/>
            <a:gd name="T4" fmla="*/ 2147483647 w 16384"/>
            <a:gd name="T5" fmla="*/ 2147483647 h 16384"/>
            <a:gd name="T6" fmla="*/ 2147483647 w 16384"/>
            <a:gd name="T7" fmla="*/ 2147483647 h 16384"/>
            <a:gd name="T8" fmla="*/ 2147483647 w 16384"/>
            <a:gd name="T9" fmla="*/ 2147483647 h 16384"/>
            <a:gd name="T10" fmla="*/ 2147483647 w 16384"/>
            <a:gd name="T11" fmla="*/ 0 h 16384"/>
            <a:gd name="T12" fmla="*/ 2147483647 w 16384"/>
            <a:gd name="T13" fmla="*/ 2147483647 h 16384"/>
            <a:gd name="T14" fmla="*/ 0 w 16384"/>
            <a:gd name="T15" fmla="*/ 2147483647 h 16384"/>
            <a:gd name="T16" fmla="*/ 0 60000 65536"/>
            <a:gd name="T17" fmla="*/ 0 60000 65536"/>
            <a:gd name="T18" fmla="*/ 0 60000 65536"/>
            <a:gd name="T19" fmla="*/ 0 60000 65536"/>
            <a:gd name="T20" fmla="*/ 0 60000 65536"/>
            <a:gd name="T21" fmla="*/ 0 60000 65536"/>
            <a:gd name="T22" fmla="*/ 0 60000 65536"/>
            <a:gd name="T23" fmla="*/ 0 60000 65536"/>
            <a:gd name="T24" fmla="*/ 0 w 16384"/>
            <a:gd name="T25" fmla="*/ 0 h 16384"/>
            <a:gd name="T26" fmla="*/ 16384 w 16384"/>
            <a:gd name="T27" fmla="*/ 16384 h 1638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6384" h="16384">
              <a:moveTo>
                <a:pt x="0" y="3511"/>
              </a:moveTo>
              <a:lnTo>
                <a:pt x="0" y="12873"/>
              </a:lnTo>
              <a:lnTo>
                <a:pt x="10034" y="12873"/>
              </a:lnTo>
              <a:lnTo>
                <a:pt x="10034" y="16384"/>
              </a:lnTo>
              <a:lnTo>
                <a:pt x="16384" y="8192"/>
              </a:lnTo>
              <a:lnTo>
                <a:pt x="10034" y="0"/>
              </a:lnTo>
              <a:lnTo>
                <a:pt x="10034" y="3511"/>
              </a:lnTo>
              <a:lnTo>
                <a:pt x="0" y="3511"/>
              </a:lnTo>
              <a:close/>
            </a:path>
          </a:pathLst>
        </a:custGeom>
        <a:noFill/>
        <a:ln w="9525" cap="flat">
          <a:solidFill>
            <a:srgbClr val="000000"/>
          </a:solidFill>
          <a:prstDash val="solid"/>
          <a:round/>
          <a:headEnd/>
          <a:tailEnd/>
        </a:ln>
      </xdr:spPr>
    </xdr:sp>
    <xdr:clientData/>
  </xdr:twoCellAnchor>
  <xdr:twoCellAnchor>
    <xdr:from>
      <xdr:col>4</xdr:col>
      <xdr:colOff>182880</xdr:colOff>
      <xdr:row>12</xdr:row>
      <xdr:rowOff>107526</xdr:rowOff>
    </xdr:from>
    <xdr:to>
      <xdr:col>4</xdr:col>
      <xdr:colOff>299085</xdr:colOff>
      <xdr:row>13</xdr:row>
      <xdr:rowOff>62017</xdr:rowOff>
    </xdr:to>
    <xdr:sp macro="" textlink="">
      <xdr:nvSpPr>
        <xdr:cNvPr id="8" name="Rectangle 9">
          <a:extLst>
            <a:ext uri="{FF2B5EF4-FFF2-40B4-BE49-F238E27FC236}">
              <a16:creationId xmlns:a16="http://schemas.microsoft.com/office/drawing/2014/main" id="{00000000-0008-0000-0A00-000008000000}"/>
            </a:ext>
          </a:extLst>
        </xdr:cNvPr>
        <xdr:cNvSpPr>
          <a:spLocks noChangeArrowheads="1"/>
        </xdr:cNvSpPr>
      </xdr:nvSpPr>
      <xdr:spPr bwMode="auto">
        <a:xfrm>
          <a:off x="1689947" y="1800859"/>
          <a:ext cx="116205" cy="123825"/>
        </a:xfrm>
        <a:prstGeom prst="rect">
          <a:avLst/>
        </a:prstGeom>
        <a:noFill/>
        <a:ln w="9525">
          <a:solidFill>
            <a:srgbClr val="000000"/>
          </a:solidFill>
          <a:miter lim="800000"/>
          <a:headEnd/>
          <a:tailEnd/>
        </a:ln>
      </xdr:spPr>
    </xdr:sp>
    <xdr:clientData/>
  </xdr:twoCellAnchor>
  <xdr:twoCellAnchor>
    <xdr:from>
      <xdr:col>6</xdr:col>
      <xdr:colOff>108161</xdr:colOff>
      <xdr:row>12</xdr:row>
      <xdr:rowOff>106679</xdr:rowOff>
    </xdr:from>
    <xdr:to>
      <xdr:col>6</xdr:col>
      <xdr:colOff>270086</xdr:colOff>
      <xdr:row>13</xdr:row>
      <xdr:rowOff>51645</xdr:rowOff>
    </xdr:to>
    <xdr:sp macro="" textlink="">
      <xdr:nvSpPr>
        <xdr:cNvPr id="9" name="Drawing 10">
          <a:extLst>
            <a:ext uri="{FF2B5EF4-FFF2-40B4-BE49-F238E27FC236}">
              <a16:creationId xmlns:a16="http://schemas.microsoft.com/office/drawing/2014/main" id="{00000000-0008-0000-0A00-000009000000}"/>
            </a:ext>
          </a:extLst>
        </xdr:cNvPr>
        <xdr:cNvSpPr>
          <a:spLocks/>
        </xdr:cNvSpPr>
      </xdr:nvSpPr>
      <xdr:spPr bwMode="auto">
        <a:xfrm>
          <a:off x="2529628" y="1800012"/>
          <a:ext cx="161925" cy="114300"/>
        </a:xfrm>
        <a:custGeom>
          <a:avLst/>
          <a:gdLst>
            <a:gd name="T0" fmla="*/ 2147483647 w 16384"/>
            <a:gd name="T1" fmla="*/ 2147483647 h 16384"/>
            <a:gd name="T2" fmla="*/ 2147483647 w 16384"/>
            <a:gd name="T3" fmla="*/ 0 h 16384"/>
            <a:gd name="T4" fmla="*/ 0 w 16384"/>
            <a:gd name="T5" fmla="*/ 0 h 16384"/>
            <a:gd name="T6" fmla="*/ 2147483647 w 16384"/>
            <a:gd name="T7" fmla="*/ 2147483647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8192" y="16384"/>
              </a:moveTo>
              <a:lnTo>
                <a:pt x="16384" y="0"/>
              </a:lnTo>
              <a:lnTo>
                <a:pt x="0" y="0"/>
              </a:lnTo>
              <a:lnTo>
                <a:pt x="8192" y="16384"/>
              </a:lnTo>
              <a:close/>
            </a:path>
          </a:pathLst>
        </a:custGeom>
        <a:noFill/>
        <a:ln w="9525" cap="flat">
          <a:solidFill>
            <a:srgbClr val="000000"/>
          </a:solidFill>
          <a:prstDash val="solid"/>
          <a:round/>
          <a:headEnd/>
          <a:tailEnd/>
        </a:ln>
      </xdr:spPr>
    </xdr:sp>
    <xdr:clientData/>
  </xdr:twoCellAnchor>
  <xdr:twoCellAnchor>
    <xdr:from>
      <xdr:col>5</xdr:col>
      <xdr:colOff>192406</xdr:colOff>
      <xdr:row>12</xdr:row>
      <xdr:rowOff>98002</xdr:rowOff>
    </xdr:from>
    <xdr:to>
      <xdr:col>5</xdr:col>
      <xdr:colOff>304801</xdr:colOff>
      <xdr:row>13</xdr:row>
      <xdr:rowOff>60113</xdr:rowOff>
    </xdr:to>
    <xdr:sp macro="" textlink="">
      <xdr:nvSpPr>
        <xdr:cNvPr id="11" name="Drawing 13">
          <a:extLst>
            <a:ext uri="{FF2B5EF4-FFF2-40B4-BE49-F238E27FC236}">
              <a16:creationId xmlns:a16="http://schemas.microsoft.com/office/drawing/2014/main" id="{00000000-0008-0000-0A00-00000B000000}"/>
            </a:ext>
          </a:extLst>
        </xdr:cNvPr>
        <xdr:cNvSpPr>
          <a:spLocks/>
        </xdr:cNvSpPr>
      </xdr:nvSpPr>
      <xdr:spPr bwMode="auto">
        <a:xfrm>
          <a:off x="2156673" y="1791335"/>
          <a:ext cx="112395" cy="131445"/>
        </a:xfrm>
        <a:custGeom>
          <a:avLst/>
          <a:gdLst>
            <a:gd name="T0" fmla="*/ 0 w 16384"/>
            <a:gd name="T1" fmla="*/ 2147483647 h 16384"/>
            <a:gd name="T2" fmla="*/ 2147483647 w 16384"/>
            <a:gd name="T3" fmla="*/ 2147483647 h 16384"/>
            <a:gd name="T4" fmla="*/ 2147483647 w 16384"/>
            <a:gd name="T5" fmla="*/ 2147483647 h 16384"/>
            <a:gd name="T6" fmla="*/ 2147483647 w 16384"/>
            <a:gd name="T7" fmla="*/ 2147483647 h 16384"/>
            <a:gd name="T8" fmla="*/ 2147483647 w 16384"/>
            <a:gd name="T9" fmla="*/ 2147483647 h 16384"/>
            <a:gd name="T10" fmla="*/ 2147483647 w 16384"/>
            <a:gd name="T11" fmla="*/ 2147483647 h 16384"/>
            <a:gd name="T12" fmla="*/ 2147483647 w 16384"/>
            <a:gd name="T13" fmla="*/ 2147483647 h 16384"/>
            <a:gd name="T14" fmla="*/ 2147483647 w 16384"/>
            <a:gd name="T15" fmla="*/ 2147483647 h 16384"/>
            <a:gd name="T16" fmla="*/ 2147483647 w 16384"/>
            <a:gd name="T17" fmla="*/ 2147483647 h 16384"/>
            <a:gd name="T18" fmla="*/ 2147483647 w 16384"/>
            <a:gd name="T19" fmla="*/ 2147483647 h 16384"/>
            <a:gd name="T20" fmla="*/ 2147483647 w 16384"/>
            <a:gd name="T21" fmla="*/ 2147483647 h 16384"/>
            <a:gd name="T22" fmla="*/ 2147483647 w 16384"/>
            <a:gd name="T23" fmla="*/ 2147483647 h 16384"/>
            <a:gd name="T24" fmla="*/ 2147483647 w 16384"/>
            <a:gd name="T25" fmla="*/ 2147483647 h 16384"/>
            <a:gd name="T26" fmla="*/ 2147483647 w 16384"/>
            <a:gd name="T27" fmla="*/ 2147483647 h 16384"/>
            <a:gd name="T28" fmla="*/ 2147483647 w 16384"/>
            <a:gd name="T29" fmla="*/ 2147483647 h 16384"/>
            <a:gd name="T30" fmla="*/ 2147483647 w 16384"/>
            <a:gd name="T31" fmla="*/ 2147483647 h 16384"/>
            <a:gd name="T32" fmla="*/ 2147483647 w 16384"/>
            <a:gd name="T33" fmla="*/ 2147483647 h 16384"/>
            <a:gd name="T34" fmla="*/ 2147483647 w 16384"/>
            <a:gd name="T35" fmla="*/ 2147483647 h 16384"/>
            <a:gd name="T36" fmla="*/ 2147483647 w 16384"/>
            <a:gd name="T37" fmla="*/ 2147483647 h 16384"/>
            <a:gd name="T38" fmla="*/ 2147483647 w 16384"/>
            <a:gd name="T39" fmla="*/ 2147483647 h 16384"/>
            <a:gd name="T40" fmla="*/ 2147483647 w 16384"/>
            <a:gd name="T41" fmla="*/ 2147483647 h 16384"/>
            <a:gd name="T42" fmla="*/ 2147483647 w 16384"/>
            <a:gd name="T43" fmla="*/ 2147483647 h 16384"/>
            <a:gd name="T44" fmla="*/ 2147483647 w 16384"/>
            <a:gd name="T45" fmla="*/ 2147483647 h 16384"/>
            <a:gd name="T46" fmla="*/ 2147483647 w 16384"/>
            <a:gd name="T47" fmla="*/ 2147483647 h 16384"/>
            <a:gd name="T48" fmla="*/ 2147483647 w 16384"/>
            <a:gd name="T49" fmla="*/ 2147483647 h 16384"/>
            <a:gd name="T50" fmla="*/ 2147483647 w 16384"/>
            <a:gd name="T51" fmla="*/ 2147483647 h 16384"/>
            <a:gd name="T52" fmla="*/ 2147483647 w 16384"/>
            <a:gd name="T53" fmla="*/ 2147483647 h 16384"/>
            <a:gd name="T54" fmla="*/ 2147483647 w 16384"/>
            <a:gd name="T55" fmla="*/ 2147483647 h 16384"/>
            <a:gd name="T56" fmla="*/ 2147483647 w 16384"/>
            <a:gd name="T57" fmla="*/ 2147483647 h 16384"/>
            <a:gd name="T58" fmla="*/ 2147483647 w 16384"/>
            <a:gd name="T59" fmla="*/ 2147483647 h 16384"/>
            <a:gd name="T60" fmla="*/ 2147483647 w 16384"/>
            <a:gd name="T61" fmla="*/ 2147483647 h 16384"/>
            <a:gd name="T62" fmla="*/ 2147483647 w 16384"/>
            <a:gd name="T63" fmla="*/ 2147483647 h 16384"/>
            <a:gd name="T64" fmla="*/ 2147483647 w 16384"/>
            <a:gd name="T65" fmla="*/ 2147483647 h 16384"/>
            <a:gd name="T66" fmla="*/ 2147483647 w 16384"/>
            <a:gd name="T67" fmla="*/ 2147483647 h 16384"/>
            <a:gd name="T68" fmla="*/ 2147483647 w 16384"/>
            <a:gd name="T69" fmla="*/ 2147483647 h 16384"/>
            <a:gd name="T70" fmla="*/ 2147483647 w 16384"/>
            <a:gd name="T71" fmla="*/ 0 h 16384"/>
            <a:gd name="T72" fmla="*/ 2147483647 w 16384"/>
            <a:gd name="T73" fmla="*/ 2147483647 h 16384"/>
            <a:gd name="T74" fmla="*/ 2147483647 w 16384"/>
            <a:gd name="T75" fmla="*/ 2147483647 h 16384"/>
            <a:gd name="T76" fmla="*/ 0 w 16384"/>
            <a:gd name="T77" fmla="*/ 2147483647 h 16384"/>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16384"/>
            <a:gd name="T118" fmla="*/ 0 h 16384"/>
            <a:gd name="T119" fmla="*/ 16384 w 16384"/>
            <a:gd name="T120" fmla="*/ 16384 h 16384"/>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16384" h="16384">
              <a:moveTo>
                <a:pt x="0" y="74"/>
              </a:moveTo>
              <a:lnTo>
                <a:pt x="0" y="16384"/>
              </a:lnTo>
              <a:lnTo>
                <a:pt x="692" y="16235"/>
              </a:lnTo>
              <a:lnTo>
                <a:pt x="1038" y="16235"/>
              </a:lnTo>
              <a:lnTo>
                <a:pt x="1500" y="16161"/>
              </a:lnTo>
              <a:lnTo>
                <a:pt x="2538" y="16161"/>
              </a:lnTo>
              <a:lnTo>
                <a:pt x="2885" y="16235"/>
              </a:lnTo>
              <a:lnTo>
                <a:pt x="3461" y="16310"/>
              </a:lnTo>
              <a:lnTo>
                <a:pt x="3808" y="16310"/>
              </a:lnTo>
              <a:lnTo>
                <a:pt x="4154" y="16384"/>
              </a:lnTo>
              <a:lnTo>
                <a:pt x="6461" y="16384"/>
              </a:lnTo>
              <a:lnTo>
                <a:pt x="6807" y="16310"/>
              </a:lnTo>
              <a:lnTo>
                <a:pt x="7384" y="16310"/>
              </a:lnTo>
              <a:lnTo>
                <a:pt x="7730" y="16235"/>
              </a:lnTo>
              <a:lnTo>
                <a:pt x="8192" y="16235"/>
              </a:lnTo>
              <a:lnTo>
                <a:pt x="8769" y="16086"/>
              </a:lnTo>
              <a:lnTo>
                <a:pt x="9115" y="15937"/>
              </a:lnTo>
              <a:lnTo>
                <a:pt x="9577" y="15863"/>
              </a:lnTo>
              <a:lnTo>
                <a:pt x="10038" y="15714"/>
              </a:lnTo>
              <a:lnTo>
                <a:pt x="10961" y="15267"/>
              </a:lnTo>
              <a:lnTo>
                <a:pt x="11423" y="15118"/>
              </a:lnTo>
              <a:lnTo>
                <a:pt x="11884" y="14820"/>
              </a:lnTo>
              <a:lnTo>
                <a:pt x="12576" y="14448"/>
              </a:lnTo>
              <a:lnTo>
                <a:pt x="12923" y="14150"/>
              </a:lnTo>
              <a:lnTo>
                <a:pt x="13499" y="13852"/>
              </a:lnTo>
              <a:lnTo>
                <a:pt x="13846" y="13703"/>
              </a:lnTo>
              <a:lnTo>
                <a:pt x="13961" y="13405"/>
              </a:lnTo>
              <a:lnTo>
                <a:pt x="14307" y="13256"/>
              </a:lnTo>
              <a:lnTo>
                <a:pt x="14653" y="12958"/>
              </a:lnTo>
              <a:lnTo>
                <a:pt x="14884" y="12735"/>
              </a:lnTo>
              <a:lnTo>
                <a:pt x="15115" y="12362"/>
              </a:lnTo>
              <a:lnTo>
                <a:pt x="15461" y="11990"/>
              </a:lnTo>
              <a:lnTo>
                <a:pt x="15692" y="11618"/>
              </a:lnTo>
              <a:lnTo>
                <a:pt x="15807" y="11171"/>
              </a:lnTo>
              <a:lnTo>
                <a:pt x="16038" y="10799"/>
              </a:lnTo>
              <a:lnTo>
                <a:pt x="16153" y="10426"/>
              </a:lnTo>
              <a:lnTo>
                <a:pt x="16153" y="10128"/>
              </a:lnTo>
              <a:lnTo>
                <a:pt x="16269" y="9756"/>
              </a:lnTo>
              <a:lnTo>
                <a:pt x="16269" y="9458"/>
              </a:lnTo>
              <a:lnTo>
                <a:pt x="16384" y="9160"/>
              </a:lnTo>
              <a:lnTo>
                <a:pt x="16384" y="7671"/>
              </a:lnTo>
              <a:lnTo>
                <a:pt x="16269" y="7447"/>
              </a:lnTo>
              <a:lnTo>
                <a:pt x="16269" y="6926"/>
              </a:lnTo>
              <a:lnTo>
                <a:pt x="16153" y="6479"/>
              </a:lnTo>
              <a:lnTo>
                <a:pt x="16038" y="6256"/>
              </a:lnTo>
              <a:lnTo>
                <a:pt x="16038" y="5958"/>
              </a:lnTo>
              <a:lnTo>
                <a:pt x="15922" y="5585"/>
              </a:lnTo>
              <a:lnTo>
                <a:pt x="15922" y="5362"/>
              </a:lnTo>
              <a:lnTo>
                <a:pt x="15807" y="4990"/>
              </a:lnTo>
              <a:lnTo>
                <a:pt x="15576" y="4692"/>
              </a:lnTo>
              <a:lnTo>
                <a:pt x="15115" y="4245"/>
              </a:lnTo>
              <a:lnTo>
                <a:pt x="14769" y="3947"/>
              </a:lnTo>
              <a:lnTo>
                <a:pt x="14307" y="3724"/>
              </a:lnTo>
              <a:lnTo>
                <a:pt x="13961" y="3426"/>
              </a:lnTo>
              <a:lnTo>
                <a:pt x="13730" y="3202"/>
              </a:lnTo>
              <a:lnTo>
                <a:pt x="13384" y="3128"/>
              </a:lnTo>
              <a:lnTo>
                <a:pt x="13269" y="2830"/>
              </a:lnTo>
              <a:lnTo>
                <a:pt x="12923" y="2607"/>
              </a:lnTo>
              <a:lnTo>
                <a:pt x="12692" y="2383"/>
              </a:lnTo>
              <a:lnTo>
                <a:pt x="12230" y="2085"/>
              </a:lnTo>
              <a:lnTo>
                <a:pt x="11884" y="1787"/>
              </a:lnTo>
              <a:lnTo>
                <a:pt x="11192" y="1341"/>
              </a:lnTo>
              <a:lnTo>
                <a:pt x="10730" y="1192"/>
              </a:lnTo>
              <a:lnTo>
                <a:pt x="10384" y="968"/>
              </a:lnTo>
              <a:lnTo>
                <a:pt x="10038" y="819"/>
              </a:lnTo>
              <a:lnTo>
                <a:pt x="9692" y="819"/>
              </a:lnTo>
              <a:lnTo>
                <a:pt x="9115" y="596"/>
              </a:lnTo>
              <a:lnTo>
                <a:pt x="8654" y="596"/>
              </a:lnTo>
              <a:lnTo>
                <a:pt x="8192" y="447"/>
              </a:lnTo>
              <a:lnTo>
                <a:pt x="6807" y="149"/>
              </a:lnTo>
              <a:lnTo>
                <a:pt x="6346" y="149"/>
              </a:lnTo>
              <a:lnTo>
                <a:pt x="5654" y="0"/>
              </a:lnTo>
              <a:lnTo>
                <a:pt x="3115" y="0"/>
              </a:lnTo>
              <a:lnTo>
                <a:pt x="2769" y="74"/>
              </a:lnTo>
              <a:lnTo>
                <a:pt x="1731" y="74"/>
              </a:lnTo>
              <a:lnTo>
                <a:pt x="1385" y="149"/>
              </a:lnTo>
              <a:lnTo>
                <a:pt x="692" y="149"/>
              </a:lnTo>
              <a:lnTo>
                <a:pt x="0" y="74"/>
              </a:lnTo>
              <a:close/>
            </a:path>
          </a:pathLst>
        </a:custGeom>
        <a:noFill/>
        <a:ln w="9525" cap="flat">
          <a:solidFill>
            <a:srgbClr val="000000"/>
          </a:solidFill>
          <a:prstDash val="solid"/>
          <a:round/>
          <a:headEnd/>
          <a:tailEnd/>
        </a:ln>
      </xdr:spPr>
    </xdr:sp>
    <xdr:clientData/>
  </xdr:twoCellAnchor>
  <xdr:twoCellAnchor>
    <xdr:from>
      <xdr:col>2</xdr:col>
      <xdr:colOff>230505</xdr:colOff>
      <xdr:row>12</xdr:row>
      <xdr:rowOff>90593</xdr:rowOff>
    </xdr:from>
    <xdr:to>
      <xdr:col>2</xdr:col>
      <xdr:colOff>358140</xdr:colOff>
      <xdr:row>13</xdr:row>
      <xdr:rowOff>58419</xdr:rowOff>
    </xdr:to>
    <xdr:sp macro="" textlink="">
      <xdr:nvSpPr>
        <xdr:cNvPr id="27" name="Oval 7">
          <a:extLst>
            <a:ext uri="{FF2B5EF4-FFF2-40B4-BE49-F238E27FC236}">
              <a16:creationId xmlns:a16="http://schemas.microsoft.com/office/drawing/2014/main" id="{00000000-0008-0000-0A00-00001B000000}"/>
            </a:ext>
          </a:extLst>
        </xdr:cNvPr>
        <xdr:cNvSpPr>
          <a:spLocks noChangeArrowheads="1"/>
        </xdr:cNvSpPr>
      </xdr:nvSpPr>
      <xdr:spPr bwMode="auto">
        <a:xfrm>
          <a:off x="823172" y="1783926"/>
          <a:ext cx="127635" cy="137160"/>
        </a:xfrm>
        <a:prstGeom prst="ellipse">
          <a:avLst/>
        </a:prstGeom>
        <a:noFill/>
        <a:ln w="9525">
          <a:solidFill>
            <a:srgbClr val="000000"/>
          </a:solidFill>
          <a:round/>
          <a:headEnd/>
          <a:tailEnd/>
        </a:ln>
      </xdr:spPr>
    </xdr:sp>
    <xdr:clientData/>
  </xdr:twoCellAnchor>
  <xdr:twoCellAnchor>
    <xdr:from>
      <xdr:col>7</xdr:col>
      <xdr:colOff>635000</xdr:colOff>
      <xdr:row>7</xdr:row>
      <xdr:rowOff>70273</xdr:rowOff>
    </xdr:from>
    <xdr:to>
      <xdr:col>8</xdr:col>
      <xdr:colOff>30692</xdr:colOff>
      <xdr:row>8</xdr:row>
      <xdr:rowOff>95038</xdr:rowOff>
    </xdr:to>
    <xdr:sp macro="" textlink="">
      <xdr:nvSpPr>
        <xdr:cNvPr id="28" name="Rectangle 9">
          <a:extLst>
            <a:ext uri="{FF2B5EF4-FFF2-40B4-BE49-F238E27FC236}">
              <a16:creationId xmlns:a16="http://schemas.microsoft.com/office/drawing/2014/main" id="{00000000-0008-0000-0A00-00001C000000}"/>
            </a:ext>
          </a:extLst>
        </xdr:cNvPr>
        <xdr:cNvSpPr>
          <a:spLocks noChangeArrowheads="1"/>
        </xdr:cNvSpPr>
      </xdr:nvSpPr>
      <xdr:spPr bwMode="auto">
        <a:xfrm>
          <a:off x="3056467" y="1120140"/>
          <a:ext cx="123825" cy="126365"/>
        </a:xfrm>
        <a:prstGeom prst="rect">
          <a:avLst/>
        </a:prstGeom>
        <a:noFill/>
        <a:ln w="9525">
          <a:solidFill>
            <a:srgbClr val="000000"/>
          </a:solidFill>
          <a:miter lim="800000"/>
          <a:headEnd/>
          <a:tailEnd/>
        </a:ln>
      </xdr:spPr>
    </xdr:sp>
    <xdr:clientData/>
  </xdr:twoCellAnchor>
  <xdr:twoCellAnchor>
    <xdr:from>
      <xdr:col>10</xdr:col>
      <xdr:colOff>78105</xdr:colOff>
      <xdr:row>7</xdr:row>
      <xdr:rowOff>43815</xdr:rowOff>
    </xdr:from>
    <xdr:to>
      <xdr:col>10</xdr:col>
      <xdr:colOff>190500</xdr:colOff>
      <xdr:row>8</xdr:row>
      <xdr:rowOff>76200</xdr:rowOff>
    </xdr:to>
    <xdr:sp macro="" textlink="">
      <xdr:nvSpPr>
        <xdr:cNvPr id="35" name="Drawing 13">
          <a:extLst>
            <a:ext uri="{FF2B5EF4-FFF2-40B4-BE49-F238E27FC236}">
              <a16:creationId xmlns:a16="http://schemas.microsoft.com/office/drawing/2014/main" id="{00000000-0008-0000-0A00-000023000000}"/>
            </a:ext>
          </a:extLst>
        </xdr:cNvPr>
        <xdr:cNvSpPr>
          <a:spLocks/>
        </xdr:cNvSpPr>
      </xdr:nvSpPr>
      <xdr:spPr bwMode="auto">
        <a:xfrm>
          <a:off x="4756785" y="1080135"/>
          <a:ext cx="112395" cy="131445"/>
        </a:xfrm>
        <a:custGeom>
          <a:avLst/>
          <a:gdLst>
            <a:gd name="T0" fmla="*/ 0 w 16384"/>
            <a:gd name="T1" fmla="*/ 2147483647 h 16384"/>
            <a:gd name="T2" fmla="*/ 2147483647 w 16384"/>
            <a:gd name="T3" fmla="*/ 2147483647 h 16384"/>
            <a:gd name="T4" fmla="*/ 2147483647 w 16384"/>
            <a:gd name="T5" fmla="*/ 2147483647 h 16384"/>
            <a:gd name="T6" fmla="*/ 2147483647 w 16384"/>
            <a:gd name="T7" fmla="*/ 2147483647 h 16384"/>
            <a:gd name="T8" fmla="*/ 2147483647 w 16384"/>
            <a:gd name="T9" fmla="*/ 2147483647 h 16384"/>
            <a:gd name="T10" fmla="*/ 2147483647 w 16384"/>
            <a:gd name="T11" fmla="*/ 2147483647 h 16384"/>
            <a:gd name="T12" fmla="*/ 2147483647 w 16384"/>
            <a:gd name="T13" fmla="*/ 2147483647 h 16384"/>
            <a:gd name="T14" fmla="*/ 2147483647 w 16384"/>
            <a:gd name="T15" fmla="*/ 2147483647 h 16384"/>
            <a:gd name="T16" fmla="*/ 2147483647 w 16384"/>
            <a:gd name="T17" fmla="*/ 2147483647 h 16384"/>
            <a:gd name="T18" fmla="*/ 2147483647 w 16384"/>
            <a:gd name="T19" fmla="*/ 2147483647 h 16384"/>
            <a:gd name="T20" fmla="*/ 2147483647 w 16384"/>
            <a:gd name="T21" fmla="*/ 2147483647 h 16384"/>
            <a:gd name="T22" fmla="*/ 2147483647 w 16384"/>
            <a:gd name="T23" fmla="*/ 2147483647 h 16384"/>
            <a:gd name="T24" fmla="*/ 2147483647 w 16384"/>
            <a:gd name="T25" fmla="*/ 2147483647 h 16384"/>
            <a:gd name="T26" fmla="*/ 2147483647 w 16384"/>
            <a:gd name="T27" fmla="*/ 2147483647 h 16384"/>
            <a:gd name="T28" fmla="*/ 2147483647 w 16384"/>
            <a:gd name="T29" fmla="*/ 2147483647 h 16384"/>
            <a:gd name="T30" fmla="*/ 2147483647 w 16384"/>
            <a:gd name="T31" fmla="*/ 2147483647 h 16384"/>
            <a:gd name="T32" fmla="*/ 2147483647 w 16384"/>
            <a:gd name="T33" fmla="*/ 2147483647 h 16384"/>
            <a:gd name="T34" fmla="*/ 2147483647 w 16384"/>
            <a:gd name="T35" fmla="*/ 2147483647 h 16384"/>
            <a:gd name="T36" fmla="*/ 2147483647 w 16384"/>
            <a:gd name="T37" fmla="*/ 2147483647 h 16384"/>
            <a:gd name="T38" fmla="*/ 2147483647 w 16384"/>
            <a:gd name="T39" fmla="*/ 2147483647 h 16384"/>
            <a:gd name="T40" fmla="*/ 2147483647 w 16384"/>
            <a:gd name="T41" fmla="*/ 2147483647 h 16384"/>
            <a:gd name="T42" fmla="*/ 2147483647 w 16384"/>
            <a:gd name="T43" fmla="*/ 2147483647 h 16384"/>
            <a:gd name="T44" fmla="*/ 2147483647 w 16384"/>
            <a:gd name="T45" fmla="*/ 2147483647 h 16384"/>
            <a:gd name="T46" fmla="*/ 2147483647 w 16384"/>
            <a:gd name="T47" fmla="*/ 2147483647 h 16384"/>
            <a:gd name="T48" fmla="*/ 2147483647 w 16384"/>
            <a:gd name="T49" fmla="*/ 2147483647 h 16384"/>
            <a:gd name="T50" fmla="*/ 2147483647 w 16384"/>
            <a:gd name="T51" fmla="*/ 2147483647 h 16384"/>
            <a:gd name="T52" fmla="*/ 2147483647 w 16384"/>
            <a:gd name="T53" fmla="*/ 2147483647 h 16384"/>
            <a:gd name="T54" fmla="*/ 2147483647 w 16384"/>
            <a:gd name="T55" fmla="*/ 2147483647 h 16384"/>
            <a:gd name="T56" fmla="*/ 2147483647 w 16384"/>
            <a:gd name="T57" fmla="*/ 2147483647 h 16384"/>
            <a:gd name="T58" fmla="*/ 2147483647 w 16384"/>
            <a:gd name="T59" fmla="*/ 2147483647 h 16384"/>
            <a:gd name="T60" fmla="*/ 2147483647 w 16384"/>
            <a:gd name="T61" fmla="*/ 2147483647 h 16384"/>
            <a:gd name="T62" fmla="*/ 2147483647 w 16384"/>
            <a:gd name="T63" fmla="*/ 2147483647 h 16384"/>
            <a:gd name="T64" fmla="*/ 2147483647 w 16384"/>
            <a:gd name="T65" fmla="*/ 2147483647 h 16384"/>
            <a:gd name="T66" fmla="*/ 2147483647 w 16384"/>
            <a:gd name="T67" fmla="*/ 2147483647 h 16384"/>
            <a:gd name="T68" fmla="*/ 2147483647 w 16384"/>
            <a:gd name="T69" fmla="*/ 2147483647 h 16384"/>
            <a:gd name="T70" fmla="*/ 2147483647 w 16384"/>
            <a:gd name="T71" fmla="*/ 0 h 16384"/>
            <a:gd name="T72" fmla="*/ 2147483647 w 16384"/>
            <a:gd name="T73" fmla="*/ 2147483647 h 16384"/>
            <a:gd name="T74" fmla="*/ 2147483647 w 16384"/>
            <a:gd name="T75" fmla="*/ 2147483647 h 16384"/>
            <a:gd name="T76" fmla="*/ 0 w 16384"/>
            <a:gd name="T77" fmla="*/ 2147483647 h 16384"/>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16384"/>
            <a:gd name="T118" fmla="*/ 0 h 16384"/>
            <a:gd name="T119" fmla="*/ 16384 w 16384"/>
            <a:gd name="T120" fmla="*/ 16384 h 16384"/>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16384" h="16384">
              <a:moveTo>
                <a:pt x="0" y="74"/>
              </a:moveTo>
              <a:lnTo>
                <a:pt x="0" y="16384"/>
              </a:lnTo>
              <a:lnTo>
                <a:pt x="692" y="16235"/>
              </a:lnTo>
              <a:lnTo>
                <a:pt x="1038" y="16235"/>
              </a:lnTo>
              <a:lnTo>
                <a:pt x="1500" y="16161"/>
              </a:lnTo>
              <a:lnTo>
                <a:pt x="2538" y="16161"/>
              </a:lnTo>
              <a:lnTo>
                <a:pt x="2885" y="16235"/>
              </a:lnTo>
              <a:lnTo>
                <a:pt x="3461" y="16310"/>
              </a:lnTo>
              <a:lnTo>
                <a:pt x="3808" y="16310"/>
              </a:lnTo>
              <a:lnTo>
                <a:pt x="4154" y="16384"/>
              </a:lnTo>
              <a:lnTo>
                <a:pt x="6461" y="16384"/>
              </a:lnTo>
              <a:lnTo>
                <a:pt x="6807" y="16310"/>
              </a:lnTo>
              <a:lnTo>
                <a:pt x="7384" y="16310"/>
              </a:lnTo>
              <a:lnTo>
                <a:pt x="7730" y="16235"/>
              </a:lnTo>
              <a:lnTo>
                <a:pt x="8192" y="16235"/>
              </a:lnTo>
              <a:lnTo>
                <a:pt x="8769" y="16086"/>
              </a:lnTo>
              <a:lnTo>
                <a:pt x="9115" y="15937"/>
              </a:lnTo>
              <a:lnTo>
                <a:pt x="9577" y="15863"/>
              </a:lnTo>
              <a:lnTo>
                <a:pt x="10038" y="15714"/>
              </a:lnTo>
              <a:lnTo>
                <a:pt x="10961" y="15267"/>
              </a:lnTo>
              <a:lnTo>
                <a:pt x="11423" y="15118"/>
              </a:lnTo>
              <a:lnTo>
                <a:pt x="11884" y="14820"/>
              </a:lnTo>
              <a:lnTo>
                <a:pt x="12576" y="14448"/>
              </a:lnTo>
              <a:lnTo>
                <a:pt x="12923" y="14150"/>
              </a:lnTo>
              <a:lnTo>
                <a:pt x="13499" y="13852"/>
              </a:lnTo>
              <a:lnTo>
                <a:pt x="13846" y="13703"/>
              </a:lnTo>
              <a:lnTo>
                <a:pt x="13961" y="13405"/>
              </a:lnTo>
              <a:lnTo>
                <a:pt x="14307" y="13256"/>
              </a:lnTo>
              <a:lnTo>
                <a:pt x="14653" y="12958"/>
              </a:lnTo>
              <a:lnTo>
                <a:pt x="14884" y="12735"/>
              </a:lnTo>
              <a:lnTo>
                <a:pt x="15115" y="12362"/>
              </a:lnTo>
              <a:lnTo>
                <a:pt x="15461" y="11990"/>
              </a:lnTo>
              <a:lnTo>
                <a:pt x="15692" y="11618"/>
              </a:lnTo>
              <a:lnTo>
                <a:pt x="15807" y="11171"/>
              </a:lnTo>
              <a:lnTo>
                <a:pt x="16038" y="10799"/>
              </a:lnTo>
              <a:lnTo>
                <a:pt x="16153" y="10426"/>
              </a:lnTo>
              <a:lnTo>
                <a:pt x="16153" y="10128"/>
              </a:lnTo>
              <a:lnTo>
                <a:pt x="16269" y="9756"/>
              </a:lnTo>
              <a:lnTo>
                <a:pt x="16269" y="9458"/>
              </a:lnTo>
              <a:lnTo>
                <a:pt x="16384" y="9160"/>
              </a:lnTo>
              <a:lnTo>
                <a:pt x="16384" y="7671"/>
              </a:lnTo>
              <a:lnTo>
                <a:pt x="16269" y="7447"/>
              </a:lnTo>
              <a:lnTo>
                <a:pt x="16269" y="6926"/>
              </a:lnTo>
              <a:lnTo>
                <a:pt x="16153" y="6479"/>
              </a:lnTo>
              <a:lnTo>
                <a:pt x="16038" y="6256"/>
              </a:lnTo>
              <a:lnTo>
                <a:pt x="16038" y="5958"/>
              </a:lnTo>
              <a:lnTo>
                <a:pt x="15922" y="5585"/>
              </a:lnTo>
              <a:lnTo>
                <a:pt x="15922" y="5362"/>
              </a:lnTo>
              <a:lnTo>
                <a:pt x="15807" y="4990"/>
              </a:lnTo>
              <a:lnTo>
                <a:pt x="15576" y="4692"/>
              </a:lnTo>
              <a:lnTo>
                <a:pt x="15115" y="4245"/>
              </a:lnTo>
              <a:lnTo>
                <a:pt x="14769" y="3947"/>
              </a:lnTo>
              <a:lnTo>
                <a:pt x="14307" y="3724"/>
              </a:lnTo>
              <a:lnTo>
                <a:pt x="13961" y="3426"/>
              </a:lnTo>
              <a:lnTo>
                <a:pt x="13730" y="3202"/>
              </a:lnTo>
              <a:lnTo>
                <a:pt x="13384" y="3128"/>
              </a:lnTo>
              <a:lnTo>
                <a:pt x="13269" y="2830"/>
              </a:lnTo>
              <a:lnTo>
                <a:pt x="12923" y="2607"/>
              </a:lnTo>
              <a:lnTo>
                <a:pt x="12692" y="2383"/>
              </a:lnTo>
              <a:lnTo>
                <a:pt x="12230" y="2085"/>
              </a:lnTo>
              <a:lnTo>
                <a:pt x="11884" y="1787"/>
              </a:lnTo>
              <a:lnTo>
                <a:pt x="11192" y="1341"/>
              </a:lnTo>
              <a:lnTo>
                <a:pt x="10730" y="1192"/>
              </a:lnTo>
              <a:lnTo>
                <a:pt x="10384" y="968"/>
              </a:lnTo>
              <a:lnTo>
                <a:pt x="10038" y="819"/>
              </a:lnTo>
              <a:lnTo>
                <a:pt x="9692" y="819"/>
              </a:lnTo>
              <a:lnTo>
                <a:pt x="9115" y="596"/>
              </a:lnTo>
              <a:lnTo>
                <a:pt x="8654" y="596"/>
              </a:lnTo>
              <a:lnTo>
                <a:pt x="8192" y="447"/>
              </a:lnTo>
              <a:lnTo>
                <a:pt x="6807" y="149"/>
              </a:lnTo>
              <a:lnTo>
                <a:pt x="6346" y="149"/>
              </a:lnTo>
              <a:lnTo>
                <a:pt x="5654" y="0"/>
              </a:lnTo>
              <a:lnTo>
                <a:pt x="3115" y="0"/>
              </a:lnTo>
              <a:lnTo>
                <a:pt x="2769" y="74"/>
              </a:lnTo>
              <a:lnTo>
                <a:pt x="1731" y="74"/>
              </a:lnTo>
              <a:lnTo>
                <a:pt x="1385" y="149"/>
              </a:lnTo>
              <a:lnTo>
                <a:pt x="692" y="149"/>
              </a:lnTo>
              <a:lnTo>
                <a:pt x="0" y="74"/>
              </a:lnTo>
              <a:close/>
            </a:path>
          </a:pathLst>
        </a:custGeom>
        <a:noFill/>
        <a:ln w="9525" cap="flat">
          <a:solidFill>
            <a:srgbClr val="000000"/>
          </a:solidFill>
          <a:prstDash val="solid"/>
          <a:round/>
          <a:headEnd/>
          <a:tailEnd/>
        </a:ln>
      </xdr:spPr>
    </xdr:sp>
    <xdr:clientData/>
  </xdr:twoCellAnchor>
  <xdr:twoCellAnchor>
    <xdr:from>
      <xdr:col>11</xdr:col>
      <xdr:colOff>655109</xdr:colOff>
      <xdr:row>7</xdr:row>
      <xdr:rowOff>68580</xdr:rowOff>
    </xdr:from>
    <xdr:to>
      <xdr:col>12</xdr:col>
      <xdr:colOff>77894</xdr:colOff>
      <xdr:row>8</xdr:row>
      <xdr:rowOff>83820</xdr:rowOff>
    </xdr:to>
    <xdr:sp macro="" textlink="">
      <xdr:nvSpPr>
        <xdr:cNvPr id="36" name="Drawing 10">
          <a:extLst>
            <a:ext uri="{FF2B5EF4-FFF2-40B4-BE49-F238E27FC236}">
              <a16:creationId xmlns:a16="http://schemas.microsoft.com/office/drawing/2014/main" id="{00000000-0008-0000-0A00-000024000000}"/>
            </a:ext>
          </a:extLst>
        </xdr:cNvPr>
        <xdr:cNvSpPr>
          <a:spLocks/>
        </xdr:cNvSpPr>
      </xdr:nvSpPr>
      <xdr:spPr bwMode="auto">
        <a:xfrm>
          <a:off x="6725709" y="1118447"/>
          <a:ext cx="150918" cy="116840"/>
        </a:xfrm>
        <a:custGeom>
          <a:avLst/>
          <a:gdLst>
            <a:gd name="T0" fmla="*/ 2147483647 w 16384"/>
            <a:gd name="T1" fmla="*/ 2147483647 h 16384"/>
            <a:gd name="T2" fmla="*/ 2147483647 w 16384"/>
            <a:gd name="T3" fmla="*/ 0 h 16384"/>
            <a:gd name="T4" fmla="*/ 0 w 16384"/>
            <a:gd name="T5" fmla="*/ 0 h 16384"/>
            <a:gd name="T6" fmla="*/ 2147483647 w 16384"/>
            <a:gd name="T7" fmla="*/ 2147483647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8192" y="16384"/>
              </a:moveTo>
              <a:lnTo>
                <a:pt x="16384" y="0"/>
              </a:lnTo>
              <a:lnTo>
                <a:pt x="0" y="0"/>
              </a:lnTo>
              <a:lnTo>
                <a:pt x="8192" y="16384"/>
              </a:lnTo>
              <a:close/>
            </a:path>
          </a:pathLst>
        </a:custGeom>
        <a:noFill/>
        <a:ln w="9525" cap="flat">
          <a:solidFill>
            <a:srgbClr val="000000"/>
          </a:solidFill>
          <a:prstDash val="solid"/>
          <a:round/>
          <a:headEnd/>
          <a:tailEnd/>
        </a:ln>
      </xdr:spPr>
    </xdr:sp>
    <xdr:clientData/>
  </xdr:twoCellAnchor>
  <xdr:twoCellAnchor>
    <xdr:from>
      <xdr:col>3</xdr:col>
      <xdr:colOff>331470</xdr:colOff>
      <xdr:row>7</xdr:row>
      <xdr:rowOff>32385</xdr:rowOff>
    </xdr:from>
    <xdr:to>
      <xdr:col>4</xdr:col>
      <xdr:colOff>0</xdr:colOff>
      <xdr:row>8</xdr:row>
      <xdr:rowOff>91440</xdr:rowOff>
    </xdr:to>
    <xdr:sp macro="" textlink="">
      <xdr:nvSpPr>
        <xdr:cNvPr id="37" name="Drawing 8">
          <a:extLst>
            <a:ext uri="{FF2B5EF4-FFF2-40B4-BE49-F238E27FC236}">
              <a16:creationId xmlns:a16="http://schemas.microsoft.com/office/drawing/2014/main" id="{00000000-0008-0000-0A00-000025000000}"/>
            </a:ext>
          </a:extLst>
        </xdr:cNvPr>
        <xdr:cNvSpPr>
          <a:spLocks/>
        </xdr:cNvSpPr>
      </xdr:nvSpPr>
      <xdr:spPr bwMode="auto">
        <a:xfrm>
          <a:off x="1381337" y="1082252"/>
          <a:ext cx="125730" cy="160655"/>
        </a:xfrm>
        <a:custGeom>
          <a:avLst/>
          <a:gdLst>
            <a:gd name="T0" fmla="*/ 0 w 16384"/>
            <a:gd name="T1" fmla="*/ 2147483647 h 16384"/>
            <a:gd name="T2" fmla="*/ 0 w 16384"/>
            <a:gd name="T3" fmla="*/ 2147483647 h 16384"/>
            <a:gd name="T4" fmla="*/ 2147483647 w 16384"/>
            <a:gd name="T5" fmla="*/ 2147483647 h 16384"/>
            <a:gd name="T6" fmla="*/ 2147483647 w 16384"/>
            <a:gd name="T7" fmla="*/ 2147483647 h 16384"/>
            <a:gd name="T8" fmla="*/ 2147483647 w 16384"/>
            <a:gd name="T9" fmla="*/ 2147483647 h 16384"/>
            <a:gd name="T10" fmla="*/ 2147483647 w 16384"/>
            <a:gd name="T11" fmla="*/ 0 h 16384"/>
            <a:gd name="T12" fmla="*/ 2147483647 w 16384"/>
            <a:gd name="T13" fmla="*/ 2147483647 h 16384"/>
            <a:gd name="T14" fmla="*/ 0 w 16384"/>
            <a:gd name="T15" fmla="*/ 2147483647 h 16384"/>
            <a:gd name="T16" fmla="*/ 0 60000 65536"/>
            <a:gd name="T17" fmla="*/ 0 60000 65536"/>
            <a:gd name="T18" fmla="*/ 0 60000 65536"/>
            <a:gd name="T19" fmla="*/ 0 60000 65536"/>
            <a:gd name="T20" fmla="*/ 0 60000 65536"/>
            <a:gd name="T21" fmla="*/ 0 60000 65536"/>
            <a:gd name="T22" fmla="*/ 0 60000 65536"/>
            <a:gd name="T23" fmla="*/ 0 60000 65536"/>
            <a:gd name="T24" fmla="*/ 0 w 16384"/>
            <a:gd name="T25" fmla="*/ 0 h 16384"/>
            <a:gd name="T26" fmla="*/ 16384 w 16384"/>
            <a:gd name="T27" fmla="*/ 16384 h 1638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6384" h="16384">
              <a:moveTo>
                <a:pt x="0" y="3511"/>
              </a:moveTo>
              <a:lnTo>
                <a:pt x="0" y="12873"/>
              </a:lnTo>
              <a:lnTo>
                <a:pt x="10034" y="12873"/>
              </a:lnTo>
              <a:lnTo>
                <a:pt x="10034" y="16384"/>
              </a:lnTo>
              <a:lnTo>
                <a:pt x="16384" y="8192"/>
              </a:lnTo>
              <a:lnTo>
                <a:pt x="10034" y="0"/>
              </a:lnTo>
              <a:lnTo>
                <a:pt x="10034" y="3511"/>
              </a:lnTo>
              <a:lnTo>
                <a:pt x="0" y="3511"/>
              </a:lnTo>
              <a:close/>
            </a:path>
          </a:pathLst>
        </a:custGeom>
        <a:noFill/>
        <a:ln w="9525" cap="flat">
          <a:solidFill>
            <a:srgbClr val="000000"/>
          </a:solidFill>
          <a:prstDash val="solid"/>
          <a:round/>
          <a:headEnd/>
          <a:tailEnd/>
        </a:ln>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xdr:colOff>
          <xdr:row>1</xdr:row>
          <xdr:rowOff>0</xdr:rowOff>
        </xdr:from>
        <xdr:to>
          <xdr:col>1</xdr:col>
          <xdr:colOff>365760</xdr:colOff>
          <xdr:row>2</xdr:row>
          <xdr:rowOff>22860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D00-0000018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Prototype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312420</xdr:colOff>
          <xdr:row>1</xdr:row>
          <xdr:rowOff>0</xdr:rowOff>
        </xdr:from>
        <xdr:to>
          <xdr:col>3</xdr:col>
          <xdr:colOff>7620</xdr:colOff>
          <xdr:row>2</xdr:row>
          <xdr:rowOff>22860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D00-0000028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Pre-Launch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1</xdr:row>
          <xdr:rowOff>0</xdr:rowOff>
        </xdr:from>
        <xdr:to>
          <xdr:col>4</xdr:col>
          <xdr:colOff>594360</xdr:colOff>
          <xdr:row>2</xdr:row>
          <xdr:rowOff>22860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D00-0000038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Production</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266700</xdr:colOff>
      <xdr:row>9</xdr:row>
      <xdr:rowOff>0</xdr:rowOff>
    </xdr:from>
    <xdr:to>
      <xdr:col>1</xdr:col>
      <xdr:colOff>396240</xdr:colOff>
      <xdr:row>10</xdr:row>
      <xdr:rowOff>0</xdr:rowOff>
    </xdr:to>
    <xdr:sp macro="" textlink="">
      <xdr:nvSpPr>
        <xdr:cNvPr id="2" name="Text 9">
          <a:extLst>
            <a:ext uri="{FF2B5EF4-FFF2-40B4-BE49-F238E27FC236}">
              <a16:creationId xmlns:a16="http://schemas.microsoft.com/office/drawing/2014/main" id="{00000000-0008-0000-0E00-000002000000}"/>
            </a:ext>
          </a:extLst>
        </xdr:cNvPr>
        <xdr:cNvSpPr txBox="1">
          <a:spLocks noChangeArrowheads="1"/>
        </xdr:cNvSpPr>
      </xdr:nvSpPr>
      <xdr:spPr bwMode="auto">
        <a:xfrm>
          <a:off x="266700" y="1638300"/>
          <a:ext cx="615315" cy="161925"/>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TRIAL</a:t>
          </a:r>
        </a:p>
      </xdr:txBody>
    </xdr:sp>
    <xdr:clientData/>
  </xdr:twoCellAnchor>
  <xdr:twoCellAnchor>
    <xdr:from>
      <xdr:col>0</xdr:col>
      <xdr:colOff>281940</xdr:colOff>
      <xdr:row>17</xdr:row>
      <xdr:rowOff>152400</xdr:rowOff>
    </xdr:from>
    <xdr:to>
      <xdr:col>1</xdr:col>
      <xdr:colOff>312420</xdr:colOff>
      <xdr:row>18</xdr:row>
      <xdr:rowOff>152400</xdr:rowOff>
    </xdr:to>
    <xdr:sp macro="" textlink="">
      <xdr:nvSpPr>
        <xdr:cNvPr id="3" name="Text 18">
          <a:extLst>
            <a:ext uri="{FF2B5EF4-FFF2-40B4-BE49-F238E27FC236}">
              <a16:creationId xmlns:a16="http://schemas.microsoft.com/office/drawing/2014/main" id="{00000000-0008-0000-0E00-000003000000}"/>
            </a:ext>
          </a:extLst>
        </xdr:cNvPr>
        <xdr:cNvSpPr txBox="1">
          <a:spLocks noChangeArrowheads="1"/>
        </xdr:cNvSpPr>
      </xdr:nvSpPr>
      <xdr:spPr bwMode="auto">
        <a:xfrm>
          <a:off x="281940" y="3133725"/>
          <a:ext cx="516255" cy="161925"/>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TRIAL</a:t>
          </a:r>
        </a:p>
      </xdr:txBody>
    </xdr:sp>
    <xdr:clientData/>
  </xdr:twoCellAnchor>
  <xdr:twoCellAnchor>
    <xdr:from>
      <xdr:col>0</xdr:col>
      <xdr:colOff>312420</xdr:colOff>
      <xdr:row>27</xdr:row>
      <xdr:rowOff>7620</xdr:rowOff>
    </xdr:from>
    <xdr:to>
      <xdr:col>1</xdr:col>
      <xdr:colOff>342900</xdr:colOff>
      <xdr:row>28</xdr:row>
      <xdr:rowOff>7620</xdr:rowOff>
    </xdr:to>
    <xdr:sp macro="" textlink="">
      <xdr:nvSpPr>
        <xdr:cNvPr id="4" name="Text 23">
          <a:extLst>
            <a:ext uri="{FF2B5EF4-FFF2-40B4-BE49-F238E27FC236}">
              <a16:creationId xmlns:a16="http://schemas.microsoft.com/office/drawing/2014/main" id="{00000000-0008-0000-0E00-000004000000}"/>
            </a:ext>
          </a:extLst>
        </xdr:cNvPr>
        <xdr:cNvSpPr txBox="1">
          <a:spLocks noChangeArrowheads="1"/>
        </xdr:cNvSpPr>
      </xdr:nvSpPr>
      <xdr:spPr bwMode="auto">
        <a:xfrm>
          <a:off x="312420" y="4608195"/>
          <a:ext cx="516255" cy="161925"/>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TRIAL</a:t>
          </a:r>
        </a:p>
      </xdr:txBody>
    </xdr:sp>
    <xdr:clientData/>
  </xdr:twoCellAnchor>
  <xdr:twoCellAnchor>
    <xdr:from>
      <xdr:col>6</xdr:col>
      <xdr:colOff>289560</xdr:colOff>
      <xdr:row>5</xdr:row>
      <xdr:rowOff>38100</xdr:rowOff>
    </xdr:from>
    <xdr:to>
      <xdr:col>7</xdr:col>
      <xdr:colOff>213360</xdr:colOff>
      <xdr:row>7</xdr:row>
      <xdr:rowOff>7620</xdr:rowOff>
    </xdr:to>
    <xdr:sp macro="" textlink="">
      <xdr:nvSpPr>
        <xdr:cNvPr id="5" name="Text 24">
          <a:extLst>
            <a:ext uri="{FF2B5EF4-FFF2-40B4-BE49-F238E27FC236}">
              <a16:creationId xmlns:a16="http://schemas.microsoft.com/office/drawing/2014/main" id="{00000000-0008-0000-0E00-000005000000}"/>
            </a:ext>
          </a:extLst>
        </xdr:cNvPr>
        <xdr:cNvSpPr txBox="1">
          <a:spLocks noChangeArrowheads="1"/>
        </xdr:cNvSpPr>
      </xdr:nvSpPr>
      <xdr:spPr bwMode="auto">
        <a:xfrm>
          <a:off x="3204210" y="1028700"/>
          <a:ext cx="409575" cy="293370"/>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PART</a:t>
          </a:r>
        </a:p>
      </xdr:txBody>
    </xdr:sp>
    <xdr:clientData/>
  </xdr:twoCellAnchor>
  <xdr:twoCellAnchor>
    <xdr:from>
      <xdr:col>6</xdr:col>
      <xdr:colOff>289560</xdr:colOff>
      <xdr:row>15</xdr:row>
      <xdr:rowOff>7620</xdr:rowOff>
    </xdr:from>
    <xdr:to>
      <xdr:col>7</xdr:col>
      <xdr:colOff>213360</xdr:colOff>
      <xdr:row>16</xdr:row>
      <xdr:rowOff>7620</xdr:rowOff>
    </xdr:to>
    <xdr:sp macro="" textlink="">
      <xdr:nvSpPr>
        <xdr:cNvPr id="6" name="Text 25">
          <a:extLst>
            <a:ext uri="{FF2B5EF4-FFF2-40B4-BE49-F238E27FC236}">
              <a16:creationId xmlns:a16="http://schemas.microsoft.com/office/drawing/2014/main" id="{00000000-0008-0000-0E00-000006000000}"/>
            </a:ext>
          </a:extLst>
        </xdr:cNvPr>
        <xdr:cNvSpPr txBox="1">
          <a:spLocks noChangeArrowheads="1"/>
        </xdr:cNvSpPr>
      </xdr:nvSpPr>
      <xdr:spPr bwMode="auto">
        <a:xfrm>
          <a:off x="3204210" y="2665095"/>
          <a:ext cx="409575" cy="161925"/>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PART</a:t>
          </a:r>
        </a:p>
      </xdr:txBody>
    </xdr:sp>
    <xdr:clientData/>
  </xdr:twoCellAnchor>
  <xdr:twoCellAnchor>
    <xdr:from>
      <xdr:col>6</xdr:col>
      <xdr:colOff>289560</xdr:colOff>
      <xdr:row>24</xdr:row>
      <xdr:rowOff>0</xdr:rowOff>
    </xdr:from>
    <xdr:to>
      <xdr:col>7</xdr:col>
      <xdr:colOff>213360</xdr:colOff>
      <xdr:row>25</xdr:row>
      <xdr:rowOff>0</xdr:rowOff>
    </xdr:to>
    <xdr:sp macro="" textlink="">
      <xdr:nvSpPr>
        <xdr:cNvPr id="7" name="Text 26">
          <a:extLst>
            <a:ext uri="{FF2B5EF4-FFF2-40B4-BE49-F238E27FC236}">
              <a16:creationId xmlns:a16="http://schemas.microsoft.com/office/drawing/2014/main" id="{00000000-0008-0000-0E00-000007000000}"/>
            </a:ext>
          </a:extLst>
        </xdr:cNvPr>
        <xdr:cNvSpPr txBox="1">
          <a:spLocks noChangeArrowheads="1"/>
        </xdr:cNvSpPr>
      </xdr:nvSpPr>
      <xdr:spPr bwMode="auto">
        <a:xfrm>
          <a:off x="3204210" y="4114800"/>
          <a:ext cx="409575" cy="161925"/>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PART</a:t>
          </a:r>
        </a:p>
      </xdr:txBody>
    </xdr:sp>
    <xdr:clientData/>
  </xdr:twoCellAnchor>
  <xdr:twoCellAnchor>
    <xdr:from>
      <xdr:col>0</xdr:col>
      <xdr:colOff>25400</xdr:colOff>
      <xdr:row>34</xdr:row>
      <xdr:rowOff>92025</xdr:rowOff>
    </xdr:from>
    <xdr:to>
      <xdr:col>8</xdr:col>
      <xdr:colOff>304800</xdr:colOff>
      <xdr:row>45</xdr:row>
      <xdr:rowOff>60373</xdr:rowOff>
    </xdr:to>
    <xdr:graphicFrame macro="">
      <xdr:nvGraphicFramePr>
        <xdr:cNvPr id="8" name="Chart 1">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80109</xdr:colOff>
      <xdr:row>47</xdr:row>
      <xdr:rowOff>25400</xdr:rowOff>
    </xdr:from>
    <xdr:to>
      <xdr:col>25</xdr:col>
      <xdr:colOff>468924</xdr:colOff>
      <xdr:row>57</xdr:row>
      <xdr:rowOff>152400</xdr:rowOff>
    </xdr:to>
    <xdr:graphicFrame macro="">
      <xdr:nvGraphicFramePr>
        <xdr:cNvPr id="9" name="Chart 28">
          <a:extLst>
            <a:ext uri="{FF2B5EF4-FFF2-40B4-BE49-F238E27FC236}">
              <a16:creationId xmlns:a16="http://schemas.microsoft.com/office/drawing/2014/main" id="{00000000-0008-0000-0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312616</xdr:colOff>
      <xdr:row>34</xdr:row>
      <xdr:rowOff>81280</xdr:rowOff>
    </xdr:from>
    <xdr:to>
      <xdr:col>17</xdr:col>
      <xdr:colOff>93784</xdr:colOff>
      <xdr:row>45</xdr:row>
      <xdr:rowOff>73660</xdr:rowOff>
    </xdr:to>
    <xdr:graphicFrame macro="">
      <xdr:nvGraphicFramePr>
        <xdr:cNvPr id="10" name="Chart 2">
          <a:extLst>
            <a:ext uri="{FF2B5EF4-FFF2-40B4-BE49-F238E27FC236}">
              <a16:creationId xmlns:a16="http://schemas.microsoft.com/office/drawing/2014/main" id="{00000000-0008-0000-0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102578</xdr:colOff>
      <xdr:row>34</xdr:row>
      <xdr:rowOff>68580</xdr:rowOff>
    </xdr:from>
    <xdr:to>
      <xdr:col>25</xdr:col>
      <xdr:colOff>491393</xdr:colOff>
      <xdr:row>45</xdr:row>
      <xdr:rowOff>88900</xdr:rowOff>
    </xdr:to>
    <xdr:graphicFrame macro="">
      <xdr:nvGraphicFramePr>
        <xdr:cNvPr id="11" name="Chart 27">
          <a:extLst>
            <a:ext uri="{FF2B5EF4-FFF2-40B4-BE49-F238E27FC236}">
              <a16:creationId xmlns:a16="http://schemas.microsoft.com/office/drawing/2014/main" id="{00000000-0008-0000-0E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295228</xdr:colOff>
      <xdr:row>47</xdr:row>
      <xdr:rowOff>27940</xdr:rowOff>
    </xdr:from>
    <xdr:to>
      <xdr:col>17</xdr:col>
      <xdr:colOff>70339</xdr:colOff>
      <xdr:row>57</xdr:row>
      <xdr:rowOff>139700</xdr:rowOff>
    </xdr:to>
    <xdr:graphicFrame macro="">
      <xdr:nvGraphicFramePr>
        <xdr:cNvPr id="12" name="Chart 31">
          <a:extLst>
            <a:ext uri="{FF2B5EF4-FFF2-40B4-BE49-F238E27FC236}">
              <a16:creationId xmlns:a16="http://schemas.microsoft.com/office/drawing/2014/main" id="{00000000-0008-0000-0E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25400</xdr:colOff>
      <xdr:row>47</xdr:row>
      <xdr:rowOff>25400</xdr:rowOff>
    </xdr:from>
    <xdr:to>
      <xdr:col>8</xdr:col>
      <xdr:colOff>281354</xdr:colOff>
      <xdr:row>57</xdr:row>
      <xdr:rowOff>129540</xdr:rowOff>
    </xdr:to>
    <xdr:graphicFrame macro="">
      <xdr:nvGraphicFramePr>
        <xdr:cNvPr id="13" name="Chart 3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464820</xdr:colOff>
      <xdr:row>7</xdr:row>
      <xdr:rowOff>99060</xdr:rowOff>
    </xdr:from>
    <xdr:to>
      <xdr:col>24</xdr:col>
      <xdr:colOff>518160</xdr:colOff>
      <xdr:row>9</xdr:row>
      <xdr:rowOff>121920</xdr:rowOff>
    </xdr:to>
    <xdr:sp macro="" textlink="">
      <xdr:nvSpPr>
        <xdr:cNvPr id="14" name="Text 33">
          <a:extLst>
            <a:ext uri="{FF2B5EF4-FFF2-40B4-BE49-F238E27FC236}">
              <a16:creationId xmlns:a16="http://schemas.microsoft.com/office/drawing/2014/main" id="{00000000-0008-0000-0E00-00000E000000}"/>
            </a:ext>
          </a:extLst>
        </xdr:cNvPr>
        <xdr:cNvSpPr>
          <a:spLocks noChangeArrowheads="1"/>
        </xdr:cNvSpPr>
      </xdr:nvSpPr>
      <xdr:spPr bwMode="auto">
        <a:xfrm>
          <a:off x="8237220" y="1413510"/>
          <a:ext cx="3910965" cy="346710"/>
        </a:xfrm>
        <a:prstGeom prst="roundRect">
          <a:avLst>
            <a:gd name="adj" fmla="val 16667"/>
          </a:avLst>
        </a:prstGeom>
        <a:solidFill>
          <a:schemeClr val="tx2">
            <a:lumMod val="40000"/>
            <a:lumOff val="60000"/>
          </a:schemeClr>
        </a:solidFill>
        <a:ln w="9525">
          <a:solidFill>
            <a:srgbClr val="000000"/>
          </a:solidFill>
          <a:round/>
          <a:headEnd/>
          <a:tailEnd/>
        </a:ln>
        <a:effectLst>
          <a:outerShdw dist="35921" dir="2700000" algn="ctr" rotWithShape="0">
            <a:srgbClr val="000000"/>
          </a:outerShdw>
        </a:effectLst>
      </xdr:spPr>
      <xdr:txBody>
        <a:bodyPr vertOverflow="clip" wrap="square" lIns="54864" tIns="41148" rIns="54864" bIns="41148" anchor="ctr" upright="1"/>
        <a:lstStyle/>
        <a:p>
          <a:pPr algn="ctr" rtl="0">
            <a:defRPr sz="1000"/>
          </a:pPr>
          <a:r>
            <a:rPr lang="en-US" sz="1800" b="1" i="0" u="none" strike="noStrike" baseline="0">
              <a:solidFill>
                <a:srgbClr val="000000"/>
              </a:solidFill>
              <a:latin typeface="BriemScript"/>
            </a:rPr>
            <a:t>GAGE R &amp; R SUMMARY</a:t>
          </a:r>
        </a:p>
      </xdr:txBody>
    </xdr:sp>
    <xdr:clientData/>
  </xdr:twoCellAnchor>
  <xdr:twoCellAnchor>
    <xdr:from>
      <xdr:col>16</xdr:col>
      <xdr:colOff>123825</xdr:colOff>
      <xdr:row>11</xdr:row>
      <xdr:rowOff>133350</xdr:rowOff>
    </xdr:from>
    <xdr:to>
      <xdr:col>19</xdr:col>
      <xdr:colOff>472440</xdr:colOff>
      <xdr:row>14</xdr:row>
      <xdr:rowOff>68580</xdr:rowOff>
    </xdr:to>
    <xdr:sp macro="" textlink="">
      <xdr:nvSpPr>
        <xdr:cNvPr id="15" name="Text 34">
          <a:extLst>
            <a:ext uri="{FF2B5EF4-FFF2-40B4-BE49-F238E27FC236}">
              <a16:creationId xmlns:a16="http://schemas.microsoft.com/office/drawing/2014/main" id="{00000000-0008-0000-0E00-00000F000000}"/>
            </a:ext>
          </a:extLst>
        </xdr:cNvPr>
        <xdr:cNvSpPr txBox="1">
          <a:spLocks noChangeArrowheads="1"/>
        </xdr:cNvSpPr>
      </xdr:nvSpPr>
      <xdr:spPr bwMode="auto">
        <a:xfrm>
          <a:off x="7896225" y="2105025"/>
          <a:ext cx="1805940" cy="449580"/>
        </a:xfrm>
        <a:prstGeom prst="rect">
          <a:avLst/>
        </a:prstGeom>
        <a:noFill/>
        <a:ln w="1">
          <a:noFill/>
          <a:miter lim="800000"/>
          <a:headEnd/>
          <a:tailEnd/>
        </a:ln>
      </xdr:spPr>
      <xdr:txBody>
        <a:bodyPr vertOverflow="clip" wrap="square" lIns="0" tIns="27432" rIns="36576" bIns="27432" anchor="ctr" upright="1"/>
        <a:lstStyle/>
        <a:p>
          <a:pPr algn="r" rtl="0">
            <a:defRPr sz="1000"/>
          </a:pPr>
          <a:r>
            <a:rPr lang="en-US" sz="1000" b="0" i="0" u="none" strike="noStrike" baseline="0">
              <a:solidFill>
                <a:srgbClr val="000000"/>
              </a:solidFill>
              <a:latin typeface="MS Sans Serif"/>
            </a:rPr>
            <a:t>REPEATABILITY (EV) </a:t>
          </a:r>
        </a:p>
        <a:p>
          <a:pPr algn="r" rtl="0">
            <a:defRPr sz="1000"/>
          </a:pPr>
          <a:r>
            <a:rPr lang="en-US" sz="800" b="0" i="0" u="none" strike="noStrike" baseline="0">
              <a:solidFill>
                <a:srgbClr val="000000"/>
              </a:solidFill>
              <a:latin typeface="MS Sans Serif"/>
            </a:rPr>
            <a:t>(EQUIPMENT VARIATION):</a:t>
          </a:r>
        </a:p>
      </xdr:txBody>
    </xdr:sp>
    <xdr:clientData/>
  </xdr:twoCellAnchor>
  <xdr:twoCellAnchor>
    <xdr:from>
      <xdr:col>15</xdr:col>
      <xdr:colOff>426720</xdr:colOff>
      <xdr:row>14</xdr:row>
      <xdr:rowOff>1904</xdr:rowOff>
    </xdr:from>
    <xdr:to>
      <xdr:col>20</xdr:col>
      <xdr:colOff>7620</xdr:colOff>
      <xdr:row>16</xdr:row>
      <xdr:rowOff>38099</xdr:rowOff>
    </xdr:to>
    <xdr:sp macro="" textlink="">
      <xdr:nvSpPr>
        <xdr:cNvPr id="16" name="Text 35">
          <a:extLst>
            <a:ext uri="{FF2B5EF4-FFF2-40B4-BE49-F238E27FC236}">
              <a16:creationId xmlns:a16="http://schemas.microsoft.com/office/drawing/2014/main" id="{00000000-0008-0000-0E00-000010000000}"/>
            </a:ext>
          </a:extLst>
        </xdr:cNvPr>
        <xdr:cNvSpPr txBox="1">
          <a:spLocks noChangeArrowheads="1"/>
        </xdr:cNvSpPr>
      </xdr:nvSpPr>
      <xdr:spPr bwMode="auto">
        <a:xfrm>
          <a:off x="7713345" y="2487929"/>
          <a:ext cx="2009775" cy="369570"/>
        </a:xfrm>
        <a:prstGeom prst="rect">
          <a:avLst/>
        </a:prstGeom>
        <a:noFill/>
        <a:ln w="1">
          <a:noFill/>
          <a:miter lim="800000"/>
          <a:headEnd/>
          <a:tailEnd/>
        </a:ln>
      </xdr:spPr>
      <xdr:txBody>
        <a:bodyPr vertOverflow="clip" wrap="square" lIns="0" tIns="27432" rIns="36576" bIns="27432" anchor="ctr" upright="1"/>
        <a:lstStyle/>
        <a:p>
          <a:pPr algn="r" rtl="0">
            <a:defRPr sz="1000"/>
          </a:pPr>
          <a:r>
            <a:rPr lang="en-US" sz="1000" b="0" i="0" u="none" strike="noStrike" baseline="0">
              <a:solidFill>
                <a:srgbClr val="000000"/>
              </a:solidFill>
              <a:latin typeface="MS Sans Serif"/>
            </a:rPr>
            <a:t>REPRODUCIBILITY (AV) </a:t>
          </a:r>
        </a:p>
        <a:p>
          <a:pPr algn="r" rtl="0">
            <a:defRPr sz="1000"/>
          </a:pPr>
          <a:r>
            <a:rPr lang="en-US" sz="800" b="0" i="0" u="none" strike="noStrike" baseline="0">
              <a:solidFill>
                <a:srgbClr val="000000"/>
              </a:solidFill>
              <a:latin typeface="MS Sans Serif"/>
            </a:rPr>
            <a:t> (APPRAISER VARIATION):</a:t>
          </a:r>
        </a:p>
      </xdr:txBody>
    </xdr:sp>
    <xdr:clientData/>
  </xdr:twoCellAnchor>
  <xdr:twoCellAnchor>
    <xdr:from>
      <xdr:col>15</xdr:col>
      <xdr:colOff>365760</xdr:colOff>
      <xdr:row>16</xdr:row>
      <xdr:rowOff>55244</xdr:rowOff>
    </xdr:from>
    <xdr:to>
      <xdr:col>19</xdr:col>
      <xdr:colOff>480060</xdr:colOff>
      <xdr:row>18</xdr:row>
      <xdr:rowOff>58615</xdr:rowOff>
    </xdr:to>
    <xdr:sp macro="" textlink="">
      <xdr:nvSpPr>
        <xdr:cNvPr id="17" name="Text 36">
          <a:extLst>
            <a:ext uri="{FF2B5EF4-FFF2-40B4-BE49-F238E27FC236}">
              <a16:creationId xmlns:a16="http://schemas.microsoft.com/office/drawing/2014/main" id="{00000000-0008-0000-0E00-000011000000}"/>
            </a:ext>
          </a:extLst>
        </xdr:cNvPr>
        <xdr:cNvSpPr txBox="1">
          <a:spLocks noChangeArrowheads="1"/>
        </xdr:cNvSpPr>
      </xdr:nvSpPr>
      <xdr:spPr bwMode="auto">
        <a:xfrm>
          <a:off x="7652385" y="2874644"/>
          <a:ext cx="2057400" cy="327221"/>
        </a:xfrm>
        <a:prstGeom prst="rect">
          <a:avLst/>
        </a:prstGeom>
        <a:noFill/>
        <a:ln w="1">
          <a:noFill/>
          <a:miter lim="800000"/>
          <a:headEnd/>
          <a:tailEnd/>
        </a:ln>
      </xdr:spPr>
      <xdr:txBody>
        <a:bodyPr vertOverflow="clip" wrap="square" lIns="0" tIns="27432" rIns="36576" bIns="0" anchor="t" upright="1"/>
        <a:lstStyle/>
        <a:p>
          <a:pPr algn="r" rtl="0">
            <a:defRPr sz="1000"/>
          </a:pPr>
          <a:r>
            <a:rPr lang="en-US" sz="1000" b="0" i="0" u="none" strike="noStrike" baseline="0">
              <a:solidFill>
                <a:srgbClr val="000000"/>
              </a:solidFill>
              <a:latin typeface="MS Sans Serif"/>
            </a:rPr>
            <a:t>R &amp; R                      </a:t>
          </a:r>
        </a:p>
        <a:p>
          <a:pPr algn="r" rtl="0">
            <a:defRPr sz="1000"/>
          </a:pPr>
          <a:r>
            <a:rPr lang="en-US" sz="800" b="0" i="0" u="none" strike="noStrike" baseline="0">
              <a:solidFill>
                <a:srgbClr val="000000"/>
              </a:solidFill>
              <a:latin typeface="MS Sans Serif"/>
            </a:rPr>
            <a:t>(REPEATABILITY &amp; REPRODUCIBILITY):</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9</xdr:row>
      <xdr:rowOff>0</xdr:rowOff>
    </xdr:from>
    <xdr:to>
      <xdr:col>1</xdr:col>
      <xdr:colOff>396240</xdr:colOff>
      <xdr:row>10</xdr:row>
      <xdr:rowOff>0</xdr:rowOff>
    </xdr:to>
    <xdr:sp macro="" textlink="">
      <xdr:nvSpPr>
        <xdr:cNvPr id="21" name="Text 9">
          <a:extLst>
            <a:ext uri="{FF2B5EF4-FFF2-40B4-BE49-F238E27FC236}">
              <a16:creationId xmlns:a16="http://schemas.microsoft.com/office/drawing/2014/main" id="{00000000-0008-0000-1000-000015000000}"/>
            </a:ext>
          </a:extLst>
        </xdr:cNvPr>
        <xdr:cNvSpPr txBox="1">
          <a:spLocks noChangeArrowheads="1"/>
        </xdr:cNvSpPr>
      </xdr:nvSpPr>
      <xdr:spPr bwMode="auto">
        <a:xfrm>
          <a:off x="266700" y="2034540"/>
          <a:ext cx="533400" cy="198120"/>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TRIAL</a:t>
          </a:r>
        </a:p>
      </xdr:txBody>
    </xdr:sp>
    <xdr:clientData/>
  </xdr:twoCellAnchor>
  <xdr:twoCellAnchor>
    <xdr:from>
      <xdr:col>0</xdr:col>
      <xdr:colOff>281940</xdr:colOff>
      <xdr:row>17</xdr:row>
      <xdr:rowOff>152400</xdr:rowOff>
    </xdr:from>
    <xdr:to>
      <xdr:col>1</xdr:col>
      <xdr:colOff>312420</xdr:colOff>
      <xdr:row>18</xdr:row>
      <xdr:rowOff>152400</xdr:rowOff>
    </xdr:to>
    <xdr:sp macro="" textlink="">
      <xdr:nvSpPr>
        <xdr:cNvPr id="22" name="Text 18">
          <a:extLst>
            <a:ext uri="{FF2B5EF4-FFF2-40B4-BE49-F238E27FC236}">
              <a16:creationId xmlns:a16="http://schemas.microsoft.com/office/drawing/2014/main" id="{00000000-0008-0000-1000-000016000000}"/>
            </a:ext>
          </a:extLst>
        </xdr:cNvPr>
        <xdr:cNvSpPr txBox="1">
          <a:spLocks noChangeArrowheads="1"/>
        </xdr:cNvSpPr>
      </xdr:nvSpPr>
      <xdr:spPr bwMode="auto">
        <a:xfrm>
          <a:off x="281940" y="3429000"/>
          <a:ext cx="434340" cy="198120"/>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TRIAL</a:t>
          </a:r>
        </a:p>
      </xdr:txBody>
    </xdr:sp>
    <xdr:clientData/>
  </xdr:twoCellAnchor>
  <xdr:twoCellAnchor>
    <xdr:from>
      <xdr:col>0</xdr:col>
      <xdr:colOff>312420</xdr:colOff>
      <xdr:row>27</xdr:row>
      <xdr:rowOff>7620</xdr:rowOff>
    </xdr:from>
    <xdr:to>
      <xdr:col>1</xdr:col>
      <xdr:colOff>342900</xdr:colOff>
      <xdr:row>28</xdr:row>
      <xdr:rowOff>7620</xdr:rowOff>
    </xdr:to>
    <xdr:sp macro="" textlink="">
      <xdr:nvSpPr>
        <xdr:cNvPr id="23" name="Text 23">
          <a:extLst>
            <a:ext uri="{FF2B5EF4-FFF2-40B4-BE49-F238E27FC236}">
              <a16:creationId xmlns:a16="http://schemas.microsoft.com/office/drawing/2014/main" id="{00000000-0008-0000-1000-000017000000}"/>
            </a:ext>
          </a:extLst>
        </xdr:cNvPr>
        <xdr:cNvSpPr txBox="1">
          <a:spLocks noChangeArrowheads="1"/>
        </xdr:cNvSpPr>
      </xdr:nvSpPr>
      <xdr:spPr bwMode="auto">
        <a:xfrm>
          <a:off x="312420" y="4930140"/>
          <a:ext cx="434340" cy="198120"/>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TRIAL</a:t>
          </a:r>
        </a:p>
      </xdr:txBody>
    </xdr:sp>
    <xdr:clientData/>
  </xdr:twoCellAnchor>
  <xdr:twoCellAnchor>
    <xdr:from>
      <xdr:col>6</xdr:col>
      <xdr:colOff>289560</xdr:colOff>
      <xdr:row>5</xdr:row>
      <xdr:rowOff>38100</xdr:rowOff>
    </xdr:from>
    <xdr:to>
      <xdr:col>7</xdr:col>
      <xdr:colOff>213360</xdr:colOff>
      <xdr:row>7</xdr:row>
      <xdr:rowOff>7620</xdr:rowOff>
    </xdr:to>
    <xdr:sp macro="" textlink="">
      <xdr:nvSpPr>
        <xdr:cNvPr id="24" name="Text 24">
          <a:extLst>
            <a:ext uri="{FF2B5EF4-FFF2-40B4-BE49-F238E27FC236}">
              <a16:creationId xmlns:a16="http://schemas.microsoft.com/office/drawing/2014/main" id="{00000000-0008-0000-1000-000018000000}"/>
            </a:ext>
          </a:extLst>
        </xdr:cNvPr>
        <xdr:cNvSpPr txBox="1">
          <a:spLocks noChangeArrowheads="1"/>
        </xdr:cNvSpPr>
      </xdr:nvSpPr>
      <xdr:spPr bwMode="auto">
        <a:xfrm>
          <a:off x="3208020" y="1524000"/>
          <a:ext cx="426720" cy="152400"/>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PART</a:t>
          </a:r>
        </a:p>
      </xdr:txBody>
    </xdr:sp>
    <xdr:clientData/>
  </xdr:twoCellAnchor>
  <xdr:twoCellAnchor>
    <xdr:from>
      <xdr:col>6</xdr:col>
      <xdr:colOff>289560</xdr:colOff>
      <xdr:row>15</xdr:row>
      <xdr:rowOff>7620</xdr:rowOff>
    </xdr:from>
    <xdr:to>
      <xdr:col>7</xdr:col>
      <xdr:colOff>213360</xdr:colOff>
      <xdr:row>16</xdr:row>
      <xdr:rowOff>7620</xdr:rowOff>
    </xdr:to>
    <xdr:sp macro="" textlink="">
      <xdr:nvSpPr>
        <xdr:cNvPr id="25" name="Text 25">
          <a:extLst>
            <a:ext uri="{FF2B5EF4-FFF2-40B4-BE49-F238E27FC236}">
              <a16:creationId xmlns:a16="http://schemas.microsoft.com/office/drawing/2014/main" id="{00000000-0008-0000-1000-000019000000}"/>
            </a:ext>
          </a:extLst>
        </xdr:cNvPr>
        <xdr:cNvSpPr txBox="1">
          <a:spLocks noChangeArrowheads="1"/>
        </xdr:cNvSpPr>
      </xdr:nvSpPr>
      <xdr:spPr bwMode="auto">
        <a:xfrm>
          <a:off x="3208020" y="2964180"/>
          <a:ext cx="426720" cy="160020"/>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PART</a:t>
          </a:r>
        </a:p>
      </xdr:txBody>
    </xdr:sp>
    <xdr:clientData/>
  </xdr:twoCellAnchor>
  <xdr:twoCellAnchor>
    <xdr:from>
      <xdr:col>6</xdr:col>
      <xdr:colOff>289560</xdr:colOff>
      <xdr:row>24</xdr:row>
      <xdr:rowOff>0</xdr:rowOff>
    </xdr:from>
    <xdr:to>
      <xdr:col>7</xdr:col>
      <xdr:colOff>213360</xdr:colOff>
      <xdr:row>25</xdr:row>
      <xdr:rowOff>0</xdr:rowOff>
    </xdr:to>
    <xdr:sp macro="" textlink="">
      <xdr:nvSpPr>
        <xdr:cNvPr id="26" name="Text 26">
          <a:extLst>
            <a:ext uri="{FF2B5EF4-FFF2-40B4-BE49-F238E27FC236}">
              <a16:creationId xmlns:a16="http://schemas.microsoft.com/office/drawing/2014/main" id="{00000000-0008-0000-1000-00001A000000}"/>
            </a:ext>
          </a:extLst>
        </xdr:cNvPr>
        <xdr:cNvSpPr txBox="1">
          <a:spLocks noChangeArrowheads="1"/>
        </xdr:cNvSpPr>
      </xdr:nvSpPr>
      <xdr:spPr bwMode="auto">
        <a:xfrm>
          <a:off x="3208020" y="4404360"/>
          <a:ext cx="426720" cy="160020"/>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PART</a:t>
          </a:r>
        </a:p>
      </xdr:txBody>
    </xdr:sp>
    <xdr:clientData/>
  </xdr:twoCellAnchor>
  <xdr:twoCellAnchor>
    <xdr:from>
      <xdr:col>0</xdr:col>
      <xdr:colOff>25400</xdr:colOff>
      <xdr:row>34</xdr:row>
      <xdr:rowOff>92025</xdr:rowOff>
    </xdr:from>
    <xdr:to>
      <xdr:col>8</xdr:col>
      <xdr:colOff>304800</xdr:colOff>
      <xdr:row>45</xdr:row>
      <xdr:rowOff>60373</xdr:rowOff>
    </xdr:to>
    <xdr:graphicFrame macro="">
      <xdr:nvGraphicFramePr>
        <xdr:cNvPr id="27" name="Chart 1">
          <a:extLst>
            <a:ext uri="{FF2B5EF4-FFF2-40B4-BE49-F238E27FC236}">
              <a16:creationId xmlns:a16="http://schemas.microsoft.com/office/drawing/2014/main" id="{00000000-0008-0000-1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80109</xdr:colOff>
      <xdr:row>47</xdr:row>
      <xdr:rowOff>25400</xdr:rowOff>
    </xdr:from>
    <xdr:to>
      <xdr:col>25</xdr:col>
      <xdr:colOff>468924</xdr:colOff>
      <xdr:row>57</xdr:row>
      <xdr:rowOff>152400</xdr:rowOff>
    </xdr:to>
    <xdr:graphicFrame macro="">
      <xdr:nvGraphicFramePr>
        <xdr:cNvPr id="28" name="Chart 28">
          <a:extLst>
            <a:ext uri="{FF2B5EF4-FFF2-40B4-BE49-F238E27FC236}">
              <a16:creationId xmlns:a16="http://schemas.microsoft.com/office/drawing/2014/main" id="{00000000-0008-0000-1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312616</xdr:colOff>
      <xdr:row>34</xdr:row>
      <xdr:rowOff>81280</xdr:rowOff>
    </xdr:from>
    <xdr:to>
      <xdr:col>17</xdr:col>
      <xdr:colOff>93784</xdr:colOff>
      <xdr:row>45</xdr:row>
      <xdr:rowOff>73660</xdr:rowOff>
    </xdr:to>
    <xdr:graphicFrame macro="">
      <xdr:nvGraphicFramePr>
        <xdr:cNvPr id="29" name="Chart 2">
          <a:extLst>
            <a:ext uri="{FF2B5EF4-FFF2-40B4-BE49-F238E27FC236}">
              <a16:creationId xmlns:a16="http://schemas.microsoft.com/office/drawing/2014/main" id="{00000000-0008-0000-1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102578</xdr:colOff>
      <xdr:row>34</xdr:row>
      <xdr:rowOff>68580</xdr:rowOff>
    </xdr:from>
    <xdr:to>
      <xdr:col>25</xdr:col>
      <xdr:colOff>491393</xdr:colOff>
      <xdr:row>45</xdr:row>
      <xdr:rowOff>88900</xdr:rowOff>
    </xdr:to>
    <xdr:graphicFrame macro="">
      <xdr:nvGraphicFramePr>
        <xdr:cNvPr id="30" name="Chart 27">
          <a:extLst>
            <a:ext uri="{FF2B5EF4-FFF2-40B4-BE49-F238E27FC236}">
              <a16:creationId xmlns:a16="http://schemas.microsoft.com/office/drawing/2014/main" id="{00000000-0008-0000-10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295228</xdr:colOff>
      <xdr:row>47</xdr:row>
      <xdr:rowOff>27940</xdr:rowOff>
    </xdr:from>
    <xdr:to>
      <xdr:col>17</xdr:col>
      <xdr:colOff>70339</xdr:colOff>
      <xdr:row>57</xdr:row>
      <xdr:rowOff>139700</xdr:rowOff>
    </xdr:to>
    <xdr:graphicFrame macro="">
      <xdr:nvGraphicFramePr>
        <xdr:cNvPr id="31" name="Chart 31">
          <a:extLst>
            <a:ext uri="{FF2B5EF4-FFF2-40B4-BE49-F238E27FC236}">
              <a16:creationId xmlns:a16="http://schemas.microsoft.com/office/drawing/2014/main" id="{00000000-0008-0000-1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25400</xdr:colOff>
      <xdr:row>47</xdr:row>
      <xdr:rowOff>25400</xdr:rowOff>
    </xdr:from>
    <xdr:to>
      <xdr:col>8</xdr:col>
      <xdr:colOff>281354</xdr:colOff>
      <xdr:row>57</xdr:row>
      <xdr:rowOff>129540</xdr:rowOff>
    </xdr:to>
    <xdr:graphicFrame macro="">
      <xdr:nvGraphicFramePr>
        <xdr:cNvPr id="32" name="Chart 32">
          <a:extLst>
            <a:ext uri="{FF2B5EF4-FFF2-40B4-BE49-F238E27FC236}">
              <a16:creationId xmlns:a16="http://schemas.microsoft.com/office/drawing/2014/main" id="{00000000-0008-0000-10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464820</xdr:colOff>
      <xdr:row>7</xdr:row>
      <xdr:rowOff>99060</xdr:rowOff>
    </xdr:from>
    <xdr:to>
      <xdr:col>24</xdr:col>
      <xdr:colOff>518160</xdr:colOff>
      <xdr:row>9</xdr:row>
      <xdr:rowOff>121920</xdr:rowOff>
    </xdr:to>
    <xdr:sp macro="" textlink="">
      <xdr:nvSpPr>
        <xdr:cNvPr id="33" name="Text 33">
          <a:extLst>
            <a:ext uri="{FF2B5EF4-FFF2-40B4-BE49-F238E27FC236}">
              <a16:creationId xmlns:a16="http://schemas.microsoft.com/office/drawing/2014/main" id="{00000000-0008-0000-1000-000021000000}"/>
            </a:ext>
          </a:extLst>
        </xdr:cNvPr>
        <xdr:cNvSpPr>
          <a:spLocks noChangeArrowheads="1"/>
        </xdr:cNvSpPr>
      </xdr:nvSpPr>
      <xdr:spPr bwMode="auto">
        <a:xfrm>
          <a:off x="8412480" y="1767840"/>
          <a:ext cx="4191000" cy="388620"/>
        </a:xfrm>
        <a:prstGeom prst="roundRect">
          <a:avLst>
            <a:gd name="adj" fmla="val 16667"/>
          </a:avLst>
        </a:prstGeom>
        <a:solidFill>
          <a:schemeClr val="tx2">
            <a:lumMod val="40000"/>
            <a:lumOff val="60000"/>
          </a:schemeClr>
        </a:solidFill>
        <a:ln w="9525">
          <a:solidFill>
            <a:srgbClr val="000000"/>
          </a:solidFill>
          <a:round/>
          <a:headEnd/>
          <a:tailEnd/>
        </a:ln>
        <a:effectLst>
          <a:outerShdw dist="35921" dir="2700000" algn="ctr" rotWithShape="0">
            <a:srgbClr val="000000"/>
          </a:outerShdw>
        </a:effectLst>
      </xdr:spPr>
      <xdr:txBody>
        <a:bodyPr vertOverflow="clip" wrap="square" lIns="54864" tIns="41148" rIns="54864" bIns="41148" anchor="ctr" upright="1"/>
        <a:lstStyle/>
        <a:p>
          <a:pPr algn="ctr" rtl="0">
            <a:defRPr sz="1000"/>
          </a:pPr>
          <a:r>
            <a:rPr lang="en-US" sz="1800" b="1" i="0" u="none" strike="noStrike" baseline="0">
              <a:solidFill>
                <a:srgbClr val="000000"/>
              </a:solidFill>
              <a:latin typeface="BriemScript"/>
            </a:rPr>
            <a:t>GAGE R &amp; R SUMMARY</a:t>
          </a:r>
        </a:p>
      </xdr:txBody>
    </xdr:sp>
    <xdr:clientData/>
  </xdr:twoCellAnchor>
  <xdr:twoCellAnchor>
    <xdr:from>
      <xdr:col>16</xdr:col>
      <xdr:colOff>123825</xdr:colOff>
      <xdr:row>11</xdr:row>
      <xdr:rowOff>133350</xdr:rowOff>
    </xdr:from>
    <xdr:to>
      <xdr:col>19</xdr:col>
      <xdr:colOff>472440</xdr:colOff>
      <xdr:row>14</xdr:row>
      <xdr:rowOff>68580</xdr:rowOff>
    </xdr:to>
    <xdr:sp macro="" textlink="">
      <xdr:nvSpPr>
        <xdr:cNvPr id="34" name="Text 34">
          <a:extLst>
            <a:ext uri="{FF2B5EF4-FFF2-40B4-BE49-F238E27FC236}">
              <a16:creationId xmlns:a16="http://schemas.microsoft.com/office/drawing/2014/main" id="{00000000-0008-0000-1000-000022000000}"/>
            </a:ext>
          </a:extLst>
        </xdr:cNvPr>
        <xdr:cNvSpPr txBox="1">
          <a:spLocks noChangeArrowheads="1"/>
        </xdr:cNvSpPr>
      </xdr:nvSpPr>
      <xdr:spPr bwMode="auto">
        <a:xfrm>
          <a:off x="8201025" y="2076450"/>
          <a:ext cx="1863090" cy="449580"/>
        </a:xfrm>
        <a:prstGeom prst="rect">
          <a:avLst/>
        </a:prstGeom>
        <a:noFill/>
        <a:ln w="1">
          <a:noFill/>
          <a:miter lim="800000"/>
          <a:headEnd/>
          <a:tailEnd/>
        </a:ln>
      </xdr:spPr>
      <xdr:txBody>
        <a:bodyPr vertOverflow="clip" wrap="square" lIns="0" tIns="27432" rIns="36576" bIns="27432" anchor="ctr" upright="1"/>
        <a:lstStyle/>
        <a:p>
          <a:pPr algn="r" rtl="0">
            <a:defRPr sz="1000"/>
          </a:pPr>
          <a:r>
            <a:rPr lang="en-US" sz="1000" b="0" i="0" u="none" strike="noStrike" baseline="0">
              <a:solidFill>
                <a:srgbClr val="000000"/>
              </a:solidFill>
              <a:latin typeface="MS Sans Serif"/>
            </a:rPr>
            <a:t>REPEATABILITY (EV) </a:t>
          </a:r>
        </a:p>
        <a:p>
          <a:pPr algn="r" rtl="0">
            <a:defRPr sz="1000"/>
          </a:pPr>
          <a:r>
            <a:rPr lang="en-US" sz="800" b="0" i="0" u="none" strike="noStrike" baseline="0">
              <a:solidFill>
                <a:srgbClr val="000000"/>
              </a:solidFill>
              <a:latin typeface="MS Sans Serif"/>
            </a:rPr>
            <a:t>(EQUIPMENT VARIATION):</a:t>
          </a:r>
        </a:p>
      </xdr:txBody>
    </xdr:sp>
    <xdr:clientData/>
  </xdr:twoCellAnchor>
  <xdr:twoCellAnchor>
    <xdr:from>
      <xdr:col>15</xdr:col>
      <xdr:colOff>426720</xdr:colOff>
      <xdr:row>14</xdr:row>
      <xdr:rowOff>1904</xdr:rowOff>
    </xdr:from>
    <xdr:to>
      <xdr:col>20</xdr:col>
      <xdr:colOff>7620</xdr:colOff>
      <xdr:row>16</xdr:row>
      <xdr:rowOff>38099</xdr:rowOff>
    </xdr:to>
    <xdr:sp macro="" textlink="">
      <xdr:nvSpPr>
        <xdr:cNvPr id="35" name="Text 35">
          <a:extLst>
            <a:ext uri="{FF2B5EF4-FFF2-40B4-BE49-F238E27FC236}">
              <a16:creationId xmlns:a16="http://schemas.microsoft.com/office/drawing/2014/main" id="{00000000-0008-0000-1000-000023000000}"/>
            </a:ext>
          </a:extLst>
        </xdr:cNvPr>
        <xdr:cNvSpPr txBox="1">
          <a:spLocks noChangeArrowheads="1"/>
        </xdr:cNvSpPr>
      </xdr:nvSpPr>
      <xdr:spPr bwMode="auto">
        <a:xfrm>
          <a:off x="7999095" y="2459354"/>
          <a:ext cx="2105025" cy="379095"/>
        </a:xfrm>
        <a:prstGeom prst="rect">
          <a:avLst/>
        </a:prstGeom>
        <a:noFill/>
        <a:ln w="1">
          <a:noFill/>
          <a:miter lim="800000"/>
          <a:headEnd/>
          <a:tailEnd/>
        </a:ln>
      </xdr:spPr>
      <xdr:txBody>
        <a:bodyPr vertOverflow="clip" wrap="square" lIns="0" tIns="27432" rIns="36576" bIns="27432" anchor="ctr" upright="1"/>
        <a:lstStyle/>
        <a:p>
          <a:pPr algn="r" rtl="0">
            <a:defRPr sz="1000"/>
          </a:pPr>
          <a:r>
            <a:rPr lang="en-US" sz="1000" b="0" i="0" u="none" strike="noStrike" baseline="0">
              <a:solidFill>
                <a:srgbClr val="000000"/>
              </a:solidFill>
              <a:latin typeface="MS Sans Serif"/>
            </a:rPr>
            <a:t>REPRODUCIBILITY (AV) </a:t>
          </a:r>
        </a:p>
        <a:p>
          <a:pPr algn="r" rtl="0">
            <a:defRPr sz="1000"/>
          </a:pPr>
          <a:r>
            <a:rPr lang="en-US" sz="800" b="0" i="0" u="none" strike="noStrike" baseline="0">
              <a:solidFill>
                <a:srgbClr val="000000"/>
              </a:solidFill>
              <a:latin typeface="MS Sans Serif"/>
            </a:rPr>
            <a:t> (APPRAISER VARIATION):</a:t>
          </a:r>
        </a:p>
      </xdr:txBody>
    </xdr:sp>
    <xdr:clientData/>
  </xdr:twoCellAnchor>
  <xdr:twoCellAnchor>
    <xdr:from>
      <xdr:col>15</xdr:col>
      <xdr:colOff>365760</xdr:colOff>
      <xdr:row>16</xdr:row>
      <xdr:rowOff>55244</xdr:rowOff>
    </xdr:from>
    <xdr:to>
      <xdr:col>19</xdr:col>
      <xdr:colOff>480060</xdr:colOff>
      <xdr:row>18</xdr:row>
      <xdr:rowOff>58615</xdr:rowOff>
    </xdr:to>
    <xdr:sp macro="" textlink="">
      <xdr:nvSpPr>
        <xdr:cNvPr id="36" name="Text 36">
          <a:extLst>
            <a:ext uri="{FF2B5EF4-FFF2-40B4-BE49-F238E27FC236}">
              <a16:creationId xmlns:a16="http://schemas.microsoft.com/office/drawing/2014/main" id="{00000000-0008-0000-1000-000024000000}"/>
            </a:ext>
          </a:extLst>
        </xdr:cNvPr>
        <xdr:cNvSpPr txBox="1">
          <a:spLocks noChangeArrowheads="1"/>
        </xdr:cNvSpPr>
      </xdr:nvSpPr>
      <xdr:spPr bwMode="auto">
        <a:xfrm>
          <a:off x="8102991" y="2810167"/>
          <a:ext cx="2177561" cy="331617"/>
        </a:xfrm>
        <a:prstGeom prst="rect">
          <a:avLst/>
        </a:prstGeom>
        <a:noFill/>
        <a:ln w="1">
          <a:noFill/>
          <a:miter lim="800000"/>
          <a:headEnd/>
          <a:tailEnd/>
        </a:ln>
      </xdr:spPr>
      <xdr:txBody>
        <a:bodyPr vertOverflow="clip" wrap="square" lIns="0" tIns="27432" rIns="36576" bIns="0" anchor="t" upright="1"/>
        <a:lstStyle/>
        <a:p>
          <a:pPr algn="r" rtl="0">
            <a:defRPr sz="1000"/>
          </a:pPr>
          <a:r>
            <a:rPr lang="en-US" sz="1000" b="0" i="0" u="none" strike="noStrike" baseline="0">
              <a:solidFill>
                <a:srgbClr val="000000"/>
              </a:solidFill>
              <a:latin typeface="MS Sans Serif"/>
            </a:rPr>
            <a:t>R &amp; R                      </a:t>
          </a:r>
        </a:p>
        <a:p>
          <a:pPr algn="r" rtl="0">
            <a:defRPr sz="1000"/>
          </a:pPr>
          <a:r>
            <a:rPr lang="en-US" sz="800" b="0" i="0" u="none" strike="noStrike" baseline="0">
              <a:solidFill>
                <a:srgbClr val="000000"/>
              </a:solidFill>
              <a:latin typeface="MS Sans Serif"/>
            </a:rPr>
            <a:t>(REPEATABILITY &amp; REPRODUCIBILITY):</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281940</xdr:colOff>
      <xdr:row>8</xdr:row>
      <xdr:rowOff>358140</xdr:rowOff>
    </xdr:from>
    <xdr:to>
      <xdr:col>8</xdr:col>
      <xdr:colOff>281940</xdr:colOff>
      <xdr:row>8</xdr:row>
      <xdr:rowOff>358140</xdr:rowOff>
    </xdr:to>
    <xdr:sp macro="" textlink="">
      <xdr:nvSpPr>
        <xdr:cNvPr id="2" name="Line 1">
          <a:extLst>
            <a:ext uri="{FF2B5EF4-FFF2-40B4-BE49-F238E27FC236}">
              <a16:creationId xmlns:a16="http://schemas.microsoft.com/office/drawing/2014/main" id="{00000000-0008-0000-1300-000002000000}"/>
            </a:ext>
          </a:extLst>
        </xdr:cNvPr>
        <xdr:cNvSpPr>
          <a:spLocks noChangeShapeType="1"/>
        </xdr:cNvSpPr>
      </xdr:nvSpPr>
      <xdr:spPr bwMode="auto">
        <a:xfrm>
          <a:off x="5882640" y="21412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281940</xdr:colOff>
      <xdr:row>7</xdr:row>
      <xdr:rowOff>350520</xdr:rowOff>
    </xdr:from>
    <xdr:to>
      <xdr:col>8</xdr:col>
      <xdr:colOff>281940</xdr:colOff>
      <xdr:row>7</xdr:row>
      <xdr:rowOff>350520</xdr:rowOff>
    </xdr:to>
    <xdr:sp macro="" textlink="">
      <xdr:nvSpPr>
        <xdr:cNvPr id="3" name="Line 2">
          <a:extLst>
            <a:ext uri="{FF2B5EF4-FFF2-40B4-BE49-F238E27FC236}">
              <a16:creationId xmlns:a16="http://schemas.microsoft.com/office/drawing/2014/main" id="{00000000-0008-0000-1300-000003000000}"/>
            </a:ext>
          </a:extLst>
        </xdr:cNvPr>
        <xdr:cNvSpPr>
          <a:spLocks noChangeShapeType="1"/>
        </xdr:cNvSpPr>
      </xdr:nvSpPr>
      <xdr:spPr bwMode="auto">
        <a:xfrm>
          <a:off x="5882640" y="19735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281940</xdr:colOff>
      <xdr:row>8</xdr:row>
      <xdr:rowOff>358140</xdr:rowOff>
    </xdr:from>
    <xdr:to>
      <xdr:col>11</xdr:col>
      <xdr:colOff>281940</xdr:colOff>
      <xdr:row>8</xdr:row>
      <xdr:rowOff>358140</xdr:rowOff>
    </xdr:to>
    <xdr:sp macro="" textlink="">
      <xdr:nvSpPr>
        <xdr:cNvPr id="4" name="Line 4">
          <a:extLst>
            <a:ext uri="{FF2B5EF4-FFF2-40B4-BE49-F238E27FC236}">
              <a16:creationId xmlns:a16="http://schemas.microsoft.com/office/drawing/2014/main" id="{00000000-0008-0000-1300-000004000000}"/>
            </a:ext>
          </a:extLst>
        </xdr:cNvPr>
        <xdr:cNvSpPr>
          <a:spLocks noChangeShapeType="1"/>
        </xdr:cNvSpPr>
      </xdr:nvSpPr>
      <xdr:spPr bwMode="auto">
        <a:xfrm>
          <a:off x="7757160" y="21412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39077</xdr:colOff>
      <xdr:row>0</xdr:row>
      <xdr:rowOff>25238</xdr:rowOff>
    </xdr:from>
    <xdr:to>
      <xdr:col>2</xdr:col>
      <xdr:colOff>420077</xdr:colOff>
      <xdr:row>0</xdr:row>
      <xdr:rowOff>400539</xdr:rowOff>
    </xdr:to>
    <xdr:pic>
      <xdr:nvPicPr>
        <xdr:cNvPr id="7" name="Picture 6" descr="Logo&#10;&#10;Description automatically generated with low confidence">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9077" y="25238"/>
          <a:ext cx="1905000" cy="375301"/>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8</xdr:col>
      <xdr:colOff>281940</xdr:colOff>
      <xdr:row>8</xdr:row>
      <xdr:rowOff>358140</xdr:rowOff>
    </xdr:from>
    <xdr:to>
      <xdr:col>8</xdr:col>
      <xdr:colOff>281940</xdr:colOff>
      <xdr:row>8</xdr:row>
      <xdr:rowOff>358140</xdr:rowOff>
    </xdr:to>
    <xdr:sp macro="" textlink="">
      <xdr:nvSpPr>
        <xdr:cNvPr id="2" name="Line 1">
          <a:extLst>
            <a:ext uri="{FF2B5EF4-FFF2-40B4-BE49-F238E27FC236}">
              <a16:creationId xmlns:a16="http://schemas.microsoft.com/office/drawing/2014/main" id="{00000000-0008-0000-1400-000002000000}"/>
            </a:ext>
          </a:extLst>
        </xdr:cNvPr>
        <xdr:cNvSpPr>
          <a:spLocks noChangeShapeType="1"/>
        </xdr:cNvSpPr>
      </xdr:nvSpPr>
      <xdr:spPr bwMode="auto">
        <a:xfrm>
          <a:off x="5882640" y="2156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281940</xdr:colOff>
      <xdr:row>7</xdr:row>
      <xdr:rowOff>350520</xdr:rowOff>
    </xdr:from>
    <xdr:to>
      <xdr:col>8</xdr:col>
      <xdr:colOff>281940</xdr:colOff>
      <xdr:row>7</xdr:row>
      <xdr:rowOff>350520</xdr:rowOff>
    </xdr:to>
    <xdr:sp macro="" textlink="">
      <xdr:nvSpPr>
        <xdr:cNvPr id="3" name="Line 2">
          <a:extLst>
            <a:ext uri="{FF2B5EF4-FFF2-40B4-BE49-F238E27FC236}">
              <a16:creationId xmlns:a16="http://schemas.microsoft.com/office/drawing/2014/main" id="{00000000-0008-0000-1400-000003000000}"/>
            </a:ext>
          </a:extLst>
        </xdr:cNvPr>
        <xdr:cNvSpPr>
          <a:spLocks noChangeShapeType="1"/>
        </xdr:cNvSpPr>
      </xdr:nvSpPr>
      <xdr:spPr bwMode="auto">
        <a:xfrm>
          <a:off x="5882640" y="19888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281940</xdr:colOff>
      <xdr:row>8</xdr:row>
      <xdr:rowOff>358140</xdr:rowOff>
    </xdr:from>
    <xdr:to>
      <xdr:col>11</xdr:col>
      <xdr:colOff>281940</xdr:colOff>
      <xdr:row>8</xdr:row>
      <xdr:rowOff>358140</xdr:rowOff>
    </xdr:to>
    <xdr:sp macro="" textlink="">
      <xdr:nvSpPr>
        <xdr:cNvPr id="4" name="Line 4">
          <a:extLst>
            <a:ext uri="{FF2B5EF4-FFF2-40B4-BE49-F238E27FC236}">
              <a16:creationId xmlns:a16="http://schemas.microsoft.com/office/drawing/2014/main" id="{00000000-0008-0000-1400-000004000000}"/>
            </a:ext>
          </a:extLst>
        </xdr:cNvPr>
        <xdr:cNvSpPr>
          <a:spLocks noChangeShapeType="1"/>
        </xdr:cNvSpPr>
      </xdr:nvSpPr>
      <xdr:spPr bwMode="auto">
        <a:xfrm>
          <a:off x="7757160" y="2156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95589</xdr:colOff>
      <xdr:row>0</xdr:row>
      <xdr:rowOff>190500</xdr:rowOff>
    </xdr:from>
    <xdr:to>
      <xdr:col>3</xdr:col>
      <xdr:colOff>30480</xdr:colOff>
      <xdr:row>0</xdr:row>
      <xdr:rowOff>590504</xdr:rowOff>
    </xdr:to>
    <xdr:pic>
      <xdr:nvPicPr>
        <xdr:cNvPr id="6" name="Picture 5" descr="Logo&#10;&#10;Description automatically generated with low confidence">
          <a:extLst>
            <a:ext uri="{FF2B5EF4-FFF2-40B4-BE49-F238E27FC236}">
              <a16:creationId xmlns:a16="http://schemas.microsoft.com/office/drawing/2014/main" id="{00000000-0008-0000-1400-00000600000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95589" y="190500"/>
          <a:ext cx="2030391" cy="400004"/>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49</xdr:col>
      <xdr:colOff>502920</xdr:colOff>
      <xdr:row>0</xdr:row>
      <xdr:rowOff>365760</xdr:rowOff>
    </xdr:from>
    <xdr:to>
      <xdr:col>51</xdr:col>
      <xdr:colOff>464820</xdr:colOff>
      <xdr:row>1</xdr:row>
      <xdr:rowOff>114300</xdr:rowOff>
    </xdr:to>
    <xdr:sp macro="" textlink="">
      <xdr:nvSpPr>
        <xdr:cNvPr id="25" name="TextBox 24">
          <a:extLst>
            <a:ext uri="{FF2B5EF4-FFF2-40B4-BE49-F238E27FC236}">
              <a16:creationId xmlns:a16="http://schemas.microsoft.com/office/drawing/2014/main" id="{00000000-0008-0000-1500-000019000000}"/>
            </a:ext>
          </a:extLst>
        </xdr:cNvPr>
        <xdr:cNvSpPr txBox="1"/>
      </xdr:nvSpPr>
      <xdr:spPr>
        <a:xfrm>
          <a:off x="8549640" y="365760"/>
          <a:ext cx="1181100" cy="297180"/>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Pending Example</a:t>
          </a:r>
          <a:endParaRPr lang="en-US" sz="1100" baseline="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7620</xdr:colOff>
      <xdr:row>1</xdr:row>
      <xdr:rowOff>114300</xdr:rowOff>
    </xdr:from>
    <xdr:to>
      <xdr:col>8</xdr:col>
      <xdr:colOff>251460</xdr:colOff>
      <xdr:row>2</xdr:row>
      <xdr:rowOff>60960</xdr:rowOff>
    </xdr:to>
    <xdr:sp macro="" textlink="">
      <xdr:nvSpPr>
        <xdr:cNvPr id="25" name="TextBox 24">
          <a:extLst>
            <a:ext uri="{FF2B5EF4-FFF2-40B4-BE49-F238E27FC236}">
              <a16:creationId xmlns:a16="http://schemas.microsoft.com/office/drawing/2014/main" id="{00000000-0008-0000-1600-000019000000}"/>
            </a:ext>
          </a:extLst>
        </xdr:cNvPr>
        <xdr:cNvSpPr txBox="1"/>
      </xdr:nvSpPr>
      <xdr:spPr>
        <a:xfrm>
          <a:off x="472440" y="662940"/>
          <a:ext cx="1181100" cy="297180"/>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Pending Example</a:t>
          </a:r>
          <a:endParaRPr lang="en-US" sz="1100" baseline="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47625</xdr:colOff>
      <xdr:row>2</xdr:row>
      <xdr:rowOff>180975</xdr:rowOff>
    </xdr:from>
    <xdr:to>
      <xdr:col>40</xdr:col>
      <xdr:colOff>11723</xdr:colOff>
      <xdr:row>14</xdr:row>
      <xdr:rowOff>76200</xdr:rowOff>
    </xdr:to>
    <xdr:sp macro="" textlink="">
      <xdr:nvSpPr>
        <xdr:cNvPr id="4" name="TextBox 1">
          <a:extLst>
            <a:ext uri="{FF2B5EF4-FFF2-40B4-BE49-F238E27FC236}">
              <a16:creationId xmlns:a16="http://schemas.microsoft.com/office/drawing/2014/main" id="{00000000-0008-0000-1700-000004000000}"/>
            </a:ext>
          </a:extLst>
        </xdr:cNvPr>
        <xdr:cNvSpPr txBox="1"/>
      </xdr:nvSpPr>
      <xdr:spPr>
        <a:xfrm>
          <a:off x="381000" y="1066800"/>
          <a:ext cx="7336448" cy="5705475"/>
        </a:xfrm>
        <a:prstGeom prst="rect">
          <a:avLst/>
        </a:prstGeom>
        <a:solidFill>
          <a:schemeClr val="lt1"/>
        </a:solidFill>
        <a:ln w="1905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For all Component</a:t>
          </a:r>
          <a:r>
            <a:rPr lang="en-US" sz="1800" baseline="0"/>
            <a:t> First Article Testing (CFAT) please use the AMG CFAT Workbook (1AF0354) found on the Supplier resource site.</a:t>
          </a:r>
        </a:p>
        <a:p>
          <a:endParaRPr lang="en-US" sz="1800" baseline="0">
            <a:effectLst/>
          </a:endParaRPr>
        </a:p>
        <a:p>
          <a:r>
            <a:rPr lang="en-US" sz="1800" baseline="0">
              <a:effectLst/>
            </a:rPr>
            <a:t>Use the Same documnet for for all First Article Testing (FAT) as well.</a:t>
          </a:r>
          <a:endParaRPr lang="en-US" sz="18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104775</xdr:colOff>
      <xdr:row>45</xdr:row>
      <xdr:rowOff>0</xdr:rowOff>
    </xdr:from>
    <xdr:to>
      <xdr:col>6</xdr:col>
      <xdr:colOff>133350</xdr:colOff>
      <xdr:row>57</xdr:row>
      <xdr:rowOff>171450</xdr:rowOff>
    </xdr:to>
    <xdr:graphicFrame macro="">
      <xdr:nvGraphicFramePr>
        <xdr:cNvPr id="2" name="Chart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247649</xdr:colOff>
      <xdr:row>44</xdr:row>
      <xdr:rowOff>28574</xdr:rowOff>
    </xdr:from>
    <xdr:to>
      <xdr:col>12</xdr:col>
      <xdr:colOff>95250</xdr:colOff>
      <xdr:row>58</xdr:row>
      <xdr:rowOff>0</xdr:rowOff>
    </xdr:to>
    <xdr:graphicFrame macro="">
      <xdr:nvGraphicFramePr>
        <xdr:cNvPr id="3" name="Chart 5">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104775</xdr:colOff>
      <xdr:row>45</xdr:row>
      <xdr:rowOff>0</xdr:rowOff>
    </xdr:from>
    <xdr:to>
      <xdr:col>6</xdr:col>
      <xdr:colOff>133350</xdr:colOff>
      <xdr:row>57</xdr:row>
      <xdr:rowOff>171450</xdr:rowOff>
    </xdr:to>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247649</xdr:colOff>
      <xdr:row>44</xdr:row>
      <xdr:rowOff>28574</xdr:rowOff>
    </xdr:from>
    <xdr:to>
      <xdr:col>12</xdr:col>
      <xdr:colOff>95250</xdr:colOff>
      <xdr:row>58</xdr:row>
      <xdr:rowOff>0</xdr:rowOff>
    </xdr:to>
    <xdr:graphicFrame macro="">
      <xdr:nvGraphicFramePr>
        <xdr:cNvPr id="3" name="Chart 5">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276225</xdr:colOff>
      <xdr:row>14</xdr:row>
      <xdr:rowOff>352425</xdr:rowOff>
    </xdr:from>
    <xdr:to>
      <xdr:col>7</xdr:col>
      <xdr:colOff>276225</xdr:colOff>
      <xdr:row>14</xdr:row>
      <xdr:rowOff>352425</xdr:rowOff>
    </xdr:to>
    <xdr:sp macro="" textlink="">
      <xdr:nvSpPr>
        <xdr:cNvPr id="2" name="Line 1">
          <a:extLst>
            <a:ext uri="{FF2B5EF4-FFF2-40B4-BE49-F238E27FC236}">
              <a16:creationId xmlns:a16="http://schemas.microsoft.com/office/drawing/2014/main" id="{00000000-0008-0000-1A00-000002000000}"/>
            </a:ext>
          </a:extLst>
        </xdr:cNvPr>
        <xdr:cNvSpPr>
          <a:spLocks noChangeShapeType="1"/>
        </xdr:cNvSpPr>
      </xdr:nvSpPr>
      <xdr:spPr bwMode="auto">
        <a:xfrm>
          <a:off x="7067550" y="4943475"/>
          <a:ext cx="0" cy="0"/>
        </a:xfrm>
        <a:prstGeom prst="line">
          <a:avLst/>
        </a:prstGeom>
        <a:noFill/>
        <a:ln w="9525">
          <a:solidFill>
            <a:srgbClr val="000000"/>
          </a:solidFill>
          <a:round/>
          <a:headEnd/>
          <a:tailEnd/>
        </a:ln>
      </xdr:spPr>
    </xdr:sp>
    <xdr:clientData/>
  </xdr:twoCellAnchor>
  <xdr:twoCellAnchor>
    <xdr:from>
      <xdr:col>7</xdr:col>
      <xdr:colOff>276225</xdr:colOff>
      <xdr:row>13</xdr:row>
      <xdr:rowOff>352425</xdr:rowOff>
    </xdr:from>
    <xdr:to>
      <xdr:col>7</xdr:col>
      <xdr:colOff>276225</xdr:colOff>
      <xdr:row>13</xdr:row>
      <xdr:rowOff>352425</xdr:rowOff>
    </xdr:to>
    <xdr:sp macro="" textlink="">
      <xdr:nvSpPr>
        <xdr:cNvPr id="3" name="Line 2">
          <a:extLst>
            <a:ext uri="{FF2B5EF4-FFF2-40B4-BE49-F238E27FC236}">
              <a16:creationId xmlns:a16="http://schemas.microsoft.com/office/drawing/2014/main" id="{00000000-0008-0000-1A00-000003000000}"/>
            </a:ext>
          </a:extLst>
        </xdr:cNvPr>
        <xdr:cNvSpPr>
          <a:spLocks noChangeShapeType="1"/>
        </xdr:cNvSpPr>
      </xdr:nvSpPr>
      <xdr:spPr bwMode="auto">
        <a:xfrm>
          <a:off x="7067550" y="4752975"/>
          <a:ext cx="0" cy="0"/>
        </a:xfrm>
        <a:prstGeom prst="line">
          <a:avLst/>
        </a:prstGeom>
        <a:noFill/>
        <a:ln w="9525">
          <a:solidFill>
            <a:srgbClr val="000000"/>
          </a:solidFill>
          <a:round/>
          <a:headEnd/>
          <a:tailEnd/>
        </a:ln>
      </xdr:spPr>
    </xdr:sp>
    <xdr:clientData/>
  </xdr:twoCellAnchor>
  <xdr:twoCellAnchor>
    <xdr:from>
      <xdr:col>7</xdr:col>
      <xdr:colOff>276225</xdr:colOff>
      <xdr:row>33</xdr:row>
      <xdr:rowOff>0</xdr:rowOff>
    </xdr:from>
    <xdr:to>
      <xdr:col>7</xdr:col>
      <xdr:colOff>276225</xdr:colOff>
      <xdr:row>33</xdr:row>
      <xdr:rowOff>0</xdr:rowOff>
    </xdr:to>
    <xdr:sp macro="" textlink="">
      <xdr:nvSpPr>
        <xdr:cNvPr id="4" name="Line 4">
          <a:extLst>
            <a:ext uri="{FF2B5EF4-FFF2-40B4-BE49-F238E27FC236}">
              <a16:creationId xmlns:a16="http://schemas.microsoft.com/office/drawing/2014/main" id="{00000000-0008-0000-1A00-000004000000}"/>
            </a:ext>
          </a:extLst>
        </xdr:cNvPr>
        <xdr:cNvSpPr>
          <a:spLocks noChangeShapeType="1"/>
        </xdr:cNvSpPr>
      </xdr:nvSpPr>
      <xdr:spPr bwMode="auto">
        <a:xfrm>
          <a:off x="7067550" y="8372475"/>
          <a:ext cx="0" cy="0"/>
        </a:xfrm>
        <a:prstGeom prst="line">
          <a:avLst/>
        </a:prstGeom>
        <a:noFill/>
        <a:ln w="9525">
          <a:solidFill>
            <a:srgbClr val="000000"/>
          </a:solidFill>
          <a:round/>
          <a:headEnd/>
          <a:tailEnd/>
        </a:ln>
      </xdr:spPr>
    </xdr:sp>
    <xdr:clientData/>
  </xdr:twoCellAnchor>
  <xdr:twoCellAnchor>
    <xdr:from>
      <xdr:col>7</xdr:col>
      <xdr:colOff>276225</xdr:colOff>
      <xdr:row>31</xdr:row>
      <xdr:rowOff>352425</xdr:rowOff>
    </xdr:from>
    <xdr:to>
      <xdr:col>7</xdr:col>
      <xdr:colOff>276225</xdr:colOff>
      <xdr:row>31</xdr:row>
      <xdr:rowOff>352425</xdr:rowOff>
    </xdr:to>
    <xdr:sp macro="" textlink="">
      <xdr:nvSpPr>
        <xdr:cNvPr id="5" name="Line 5">
          <a:extLst>
            <a:ext uri="{FF2B5EF4-FFF2-40B4-BE49-F238E27FC236}">
              <a16:creationId xmlns:a16="http://schemas.microsoft.com/office/drawing/2014/main" id="{00000000-0008-0000-1A00-000005000000}"/>
            </a:ext>
          </a:extLst>
        </xdr:cNvPr>
        <xdr:cNvSpPr>
          <a:spLocks noChangeShapeType="1"/>
        </xdr:cNvSpPr>
      </xdr:nvSpPr>
      <xdr:spPr bwMode="auto">
        <a:xfrm>
          <a:off x="7067550" y="8181975"/>
          <a:ext cx="0" cy="0"/>
        </a:xfrm>
        <a:prstGeom prst="line">
          <a:avLst/>
        </a:prstGeom>
        <a:no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274320</xdr:colOff>
      <xdr:row>35</xdr:row>
      <xdr:rowOff>358140</xdr:rowOff>
    </xdr:from>
    <xdr:to>
      <xdr:col>6</xdr:col>
      <xdr:colOff>274320</xdr:colOff>
      <xdr:row>35</xdr:row>
      <xdr:rowOff>358140</xdr:rowOff>
    </xdr:to>
    <xdr:sp macro="" textlink="">
      <xdr:nvSpPr>
        <xdr:cNvPr id="2" name="Line 1">
          <a:extLst>
            <a:ext uri="{FF2B5EF4-FFF2-40B4-BE49-F238E27FC236}">
              <a16:creationId xmlns:a16="http://schemas.microsoft.com/office/drawing/2014/main" id="{00000000-0008-0000-1B00-000002000000}"/>
            </a:ext>
          </a:extLst>
        </xdr:cNvPr>
        <xdr:cNvSpPr>
          <a:spLocks noChangeShapeType="1"/>
        </xdr:cNvSpPr>
      </xdr:nvSpPr>
      <xdr:spPr bwMode="auto">
        <a:xfrm>
          <a:off x="4389120" y="6614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274320</xdr:colOff>
      <xdr:row>34</xdr:row>
      <xdr:rowOff>350520</xdr:rowOff>
    </xdr:from>
    <xdr:to>
      <xdr:col>6</xdr:col>
      <xdr:colOff>274320</xdr:colOff>
      <xdr:row>34</xdr:row>
      <xdr:rowOff>350520</xdr:rowOff>
    </xdr:to>
    <xdr:sp macro="" textlink="">
      <xdr:nvSpPr>
        <xdr:cNvPr id="3" name="Line 2">
          <a:extLst>
            <a:ext uri="{FF2B5EF4-FFF2-40B4-BE49-F238E27FC236}">
              <a16:creationId xmlns:a16="http://schemas.microsoft.com/office/drawing/2014/main" id="{00000000-0008-0000-1B00-000003000000}"/>
            </a:ext>
          </a:extLst>
        </xdr:cNvPr>
        <xdr:cNvSpPr>
          <a:spLocks noChangeShapeType="1"/>
        </xdr:cNvSpPr>
      </xdr:nvSpPr>
      <xdr:spPr bwMode="auto">
        <a:xfrm>
          <a:off x="4389120" y="6438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297180</xdr:colOff>
          <xdr:row>6</xdr:row>
          <xdr:rowOff>144780</xdr:rowOff>
        </xdr:from>
        <xdr:to>
          <xdr:col>3</xdr:col>
          <xdr:colOff>609600</xdr:colOff>
          <xdr:row>8</xdr:row>
          <xdr:rowOff>30480</xdr:rowOff>
        </xdr:to>
        <xdr:sp macro="" textlink="">
          <xdr:nvSpPr>
            <xdr:cNvPr id="126977" name="Check Box 1" hidden="1">
              <a:extLst>
                <a:ext uri="{63B3BB69-23CF-44E3-9099-C40C66FF867C}">
                  <a14:compatExt spid="_x0000_s126977"/>
                </a:ext>
                <a:ext uri="{FF2B5EF4-FFF2-40B4-BE49-F238E27FC236}">
                  <a16:creationId xmlns:a16="http://schemas.microsoft.com/office/drawing/2014/main" id="{00000000-0008-0000-1B00-000001F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297180</xdr:colOff>
          <xdr:row>7</xdr:row>
          <xdr:rowOff>144780</xdr:rowOff>
        </xdr:from>
        <xdr:to>
          <xdr:col>3</xdr:col>
          <xdr:colOff>609600</xdr:colOff>
          <xdr:row>9</xdr:row>
          <xdr:rowOff>7620</xdr:rowOff>
        </xdr:to>
        <xdr:sp macro="" textlink="">
          <xdr:nvSpPr>
            <xdr:cNvPr id="126978" name="Check Box 2" hidden="1">
              <a:extLst>
                <a:ext uri="{63B3BB69-23CF-44E3-9099-C40C66FF867C}">
                  <a14:compatExt spid="_x0000_s126978"/>
                </a:ext>
                <a:ext uri="{FF2B5EF4-FFF2-40B4-BE49-F238E27FC236}">
                  <a16:creationId xmlns:a16="http://schemas.microsoft.com/office/drawing/2014/main" id="{00000000-0008-0000-1B00-000002F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7</xdr:row>
          <xdr:rowOff>144780</xdr:rowOff>
        </xdr:from>
        <xdr:to>
          <xdr:col>7</xdr:col>
          <xdr:colOff>647700</xdr:colOff>
          <xdr:row>9</xdr:row>
          <xdr:rowOff>7620</xdr:rowOff>
        </xdr:to>
        <xdr:sp macro="" textlink="">
          <xdr:nvSpPr>
            <xdr:cNvPr id="126979" name="Check Box 3" hidden="1">
              <a:extLst>
                <a:ext uri="{63B3BB69-23CF-44E3-9099-C40C66FF867C}">
                  <a14:compatExt spid="_x0000_s126979"/>
                </a:ext>
                <a:ext uri="{FF2B5EF4-FFF2-40B4-BE49-F238E27FC236}">
                  <a16:creationId xmlns:a16="http://schemas.microsoft.com/office/drawing/2014/main" id="{00000000-0008-0000-1B00-000003F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6</xdr:row>
          <xdr:rowOff>152400</xdr:rowOff>
        </xdr:from>
        <xdr:to>
          <xdr:col>7</xdr:col>
          <xdr:colOff>647700</xdr:colOff>
          <xdr:row>8</xdr:row>
          <xdr:rowOff>30480</xdr:rowOff>
        </xdr:to>
        <xdr:sp macro="" textlink="">
          <xdr:nvSpPr>
            <xdr:cNvPr id="126980" name="Check Box 4" hidden="1">
              <a:extLst>
                <a:ext uri="{63B3BB69-23CF-44E3-9099-C40C66FF867C}">
                  <a14:compatExt spid="_x0000_s126980"/>
                </a:ext>
                <a:ext uri="{FF2B5EF4-FFF2-40B4-BE49-F238E27FC236}">
                  <a16:creationId xmlns:a16="http://schemas.microsoft.com/office/drawing/2014/main" id="{00000000-0008-0000-1B00-000004F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xdr:row>
          <xdr:rowOff>144780</xdr:rowOff>
        </xdr:from>
        <xdr:to>
          <xdr:col>14</xdr:col>
          <xdr:colOff>83820</xdr:colOff>
          <xdr:row>8</xdr:row>
          <xdr:rowOff>30480</xdr:rowOff>
        </xdr:to>
        <xdr:sp macro="" textlink="">
          <xdr:nvSpPr>
            <xdr:cNvPr id="126981" name="Check Box 5" hidden="1">
              <a:extLst>
                <a:ext uri="{63B3BB69-23CF-44E3-9099-C40C66FF867C}">
                  <a14:compatExt spid="_x0000_s126981"/>
                </a:ext>
                <a:ext uri="{FF2B5EF4-FFF2-40B4-BE49-F238E27FC236}">
                  <a16:creationId xmlns:a16="http://schemas.microsoft.com/office/drawing/2014/main" id="{00000000-0008-0000-1B00-000005F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7</xdr:row>
          <xdr:rowOff>144780</xdr:rowOff>
        </xdr:from>
        <xdr:to>
          <xdr:col>14</xdr:col>
          <xdr:colOff>83820</xdr:colOff>
          <xdr:row>9</xdr:row>
          <xdr:rowOff>7620</xdr:rowOff>
        </xdr:to>
        <xdr:sp macro="" textlink="">
          <xdr:nvSpPr>
            <xdr:cNvPr id="126982" name="Check Box 6" hidden="1">
              <a:extLst>
                <a:ext uri="{63B3BB69-23CF-44E3-9099-C40C66FF867C}">
                  <a14:compatExt spid="_x0000_s126982"/>
                </a:ext>
                <a:ext uri="{FF2B5EF4-FFF2-40B4-BE49-F238E27FC236}">
                  <a16:creationId xmlns:a16="http://schemas.microsoft.com/office/drawing/2014/main" id="{00000000-0008-0000-1B00-000006F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167640</xdr:colOff>
      <xdr:row>0</xdr:row>
      <xdr:rowOff>16526</xdr:rowOff>
    </xdr:from>
    <xdr:to>
      <xdr:col>3</xdr:col>
      <xdr:colOff>678180</xdr:colOff>
      <xdr:row>0</xdr:row>
      <xdr:rowOff>493333</xdr:rowOff>
    </xdr:to>
    <xdr:pic>
      <xdr:nvPicPr>
        <xdr:cNvPr id="5" name="Picture 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1"/>
        <a:stretch>
          <a:fillRect/>
        </a:stretch>
      </xdr:blipFill>
      <xdr:spPr>
        <a:xfrm>
          <a:off x="167640" y="16526"/>
          <a:ext cx="2430780" cy="47680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7</xdr:row>
          <xdr:rowOff>175260</xdr:rowOff>
        </xdr:from>
        <xdr:to>
          <xdr:col>7</xdr:col>
          <xdr:colOff>381000</xdr:colOff>
          <xdr:row>9</xdr:row>
          <xdr:rowOff>22860</xdr:rowOff>
        </xdr:to>
        <xdr:sp macro="" textlink="">
          <xdr:nvSpPr>
            <xdr:cNvPr id="141321" name="Check Box 9" hidden="1">
              <a:extLst>
                <a:ext uri="{63B3BB69-23CF-44E3-9099-C40C66FF867C}">
                  <a14:compatExt spid="_x0000_s141321"/>
                </a:ext>
                <a:ext uri="{FF2B5EF4-FFF2-40B4-BE49-F238E27FC236}">
                  <a16:creationId xmlns:a16="http://schemas.microsoft.com/office/drawing/2014/main" id="{00000000-0008-0000-1C00-0000092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7</xdr:row>
          <xdr:rowOff>175260</xdr:rowOff>
        </xdr:from>
        <xdr:to>
          <xdr:col>17</xdr:col>
          <xdr:colOff>487680</xdr:colOff>
          <xdr:row>9</xdr:row>
          <xdr:rowOff>30480</xdr:rowOff>
        </xdr:to>
        <xdr:sp macro="" textlink="">
          <xdr:nvSpPr>
            <xdr:cNvPr id="141322" name="Check Box 10" hidden="1">
              <a:extLst>
                <a:ext uri="{63B3BB69-23CF-44E3-9099-C40C66FF867C}">
                  <a14:compatExt spid="_x0000_s141322"/>
                </a:ext>
                <a:ext uri="{FF2B5EF4-FFF2-40B4-BE49-F238E27FC236}">
                  <a16:creationId xmlns:a16="http://schemas.microsoft.com/office/drawing/2014/main" id="{00000000-0008-0000-1C00-00000A2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541020</xdr:colOff>
          <xdr:row>8</xdr:row>
          <xdr:rowOff>175260</xdr:rowOff>
        </xdr:from>
        <xdr:to>
          <xdr:col>18</xdr:col>
          <xdr:colOff>236220</xdr:colOff>
          <xdr:row>10</xdr:row>
          <xdr:rowOff>22860</xdr:rowOff>
        </xdr:to>
        <xdr:sp macro="" textlink="">
          <xdr:nvSpPr>
            <xdr:cNvPr id="141323" name="Check Box 11" hidden="1">
              <a:extLst>
                <a:ext uri="{63B3BB69-23CF-44E3-9099-C40C66FF867C}">
                  <a14:compatExt spid="_x0000_s141323"/>
                </a:ext>
                <a:ext uri="{FF2B5EF4-FFF2-40B4-BE49-F238E27FC236}">
                  <a16:creationId xmlns:a16="http://schemas.microsoft.com/office/drawing/2014/main" id="{00000000-0008-0000-1C00-00000B2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8</xdr:row>
          <xdr:rowOff>175260</xdr:rowOff>
        </xdr:from>
        <xdr:to>
          <xdr:col>6</xdr:col>
          <xdr:colOff>441960</xdr:colOff>
          <xdr:row>10</xdr:row>
          <xdr:rowOff>30480</xdr:rowOff>
        </xdr:to>
        <xdr:sp macro="" textlink="">
          <xdr:nvSpPr>
            <xdr:cNvPr id="141324" name="Check Box 12" hidden="1">
              <a:extLst>
                <a:ext uri="{63B3BB69-23CF-44E3-9099-C40C66FF867C}">
                  <a14:compatExt spid="_x0000_s141324"/>
                </a:ext>
                <a:ext uri="{FF2B5EF4-FFF2-40B4-BE49-F238E27FC236}">
                  <a16:creationId xmlns:a16="http://schemas.microsoft.com/office/drawing/2014/main" id="{00000000-0008-0000-1C00-00000C2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1516380</xdr:colOff>
          <xdr:row>8</xdr:row>
          <xdr:rowOff>160020</xdr:rowOff>
        </xdr:from>
        <xdr:to>
          <xdr:col>11</xdr:col>
          <xdr:colOff>45720</xdr:colOff>
          <xdr:row>10</xdr:row>
          <xdr:rowOff>22860</xdr:rowOff>
        </xdr:to>
        <xdr:sp macro="" textlink="">
          <xdr:nvSpPr>
            <xdr:cNvPr id="141325" name="Check Box 13" hidden="1">
              <a:extLst>
                <a:ext uri="{63B3BB69-23CF-44E3-9099-C40C66FF867C}">
                  <a14:compatExt spid="_x0000_s141325"/>
                </a:ext>
                <a:ext uri="{FF2B5EF4-FFF2-40B4-BE49-F238E27FC236}">
                  <a16:creationId xmlns:a16="http://schemas.microsoft.com/office/drawing/2014/main" id="{00000000-0008-0000-1C00-00000D2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807720</xdr:colOff>
          <xdr:row>7</xdr:row>
          <xdr:rowOff>175260</xdr:rowOff>
        </xdr:from>
        <xdr:to>
          <xdr:col>10</xdr:col>
          <xdr:colOff>1112520</xdr:colOff>
          <xdr:row>9</xdr:row>
          <xdr:rowOff>22860</xdr:rowOff>
        </xdr:to>
        <xdr:sp macro="" textlink="">
          <xdr:nvSpPr>
            <xdr:cNvPr id="141326" name="Check Box 14" hidden="1">
              <a:extLst>
                <a:ext uri="{63B3BB69-23CF-44E3-9099-C40C66FF867C}">
                  <a14:compatExt spid="_x0000_s141326"/>
                </a:ext>
                <a:ext uri="{FF2B5EF4-FFF2-40B4-BE49-F238E27FC236}">
                  <a16:creationId xmlns:a16="http://schemas.microsoft.com/office/drawing/2014/main" id="{00000000-0008-0000-1C00-00000E2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388620</xdr:colOff>
          <xdr:row>7</xdr:row>
          <xdr:rowOff>160020</xdr:rowOff>
        </xdr:from>
        <xdr:to>
          <xdr:col>22</xdr:col>
          <xdr:colOff>83820</xdr:colOff>
          <xdr:row>9</xdr:row>
          <xdr:rowOff>22860</xdr:rowOff>
        </xdr:to>
        <xdr:sp macro="" textlink="">
          <xdr:nvSpPr>
            <xdr:cNvPr id="141327" name="Check Box 15" hidden="1">
              <a:extLst>
                <a:ext uri="{63B3BB69-23CF-44E3-9099-C40C66FF867C}">
                  <a14:compatExt spid="_x0000_s141327"/>
                </a:ext>
                <a:ext uri="{FF2B5EF4-FFF2-40B4-BE49-F238E27FC236}">
                  <a16:creationId xmlns:a16="http://schemas.microsoft.com/office/drawing/2014/main" id="{00000000-0008-0000-1C00-00000F2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635946</xdr:colOff>
      <xdr:row>0</xdr:row>
      <xdr:rowOff>0</xdr:rowOff>
    </xdr:from>
    <xdr:to>
      <xdr:col>5</xdr:col>
      <xdr:colOff>259080</xdr:colOff>
      <xdr:row>1</xdr:row>
      <xdr:rowOff>266700</xdr:rowOff>
    </xdr:to>
    <xdr:pic>
      <xdr:nvPicPr>
        <xdr:cNvPr id="3" name="Picture 2" descr="Logo&#10;&#10;Description automatically generated with low confidence">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635946" y="0"/>
          <a:ext cx="2823534" cy="55626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7</xdr:col>
      <xdr:colOff>276225</xdr:colOff>
      <xdr:row>14</xdr:row>
      <xdr:rowOff>352425</xdr:rowOff>
    </xdr:from>
    <xdr:to>
      <xdr:col>7</xdr:col>
      <xdr:colOff>276225</xdr:colOff>
      <xdr:row>14</xdr:row>
      <xdr:rowOff>352425</xdr:rowOff>
    </xdr:to>
    <xdr:sp macro="" textlink="">
      <xdr:nvSpPr>
        <xdr:cNvPr id="2" name="Line 1">
          <a:extLst>
            <a:ext uri="{FF2B5EF4-FFF2-40B4-BE49-F238E27FC236}">
              <a16:creationId xmlns:a16="http://schemas.microsoft.com/office/drawing/2014/main" id="{00000000-0008-0000-1D00-000002000000}"/>
            </a:ext>
          </a:extLst>
        </xdr:cNvPr>
        <xdr:cNvSpPr>
          <a:spLocks noChangeShapeType="1"/>
        </xdr:cNvSpPr>
      </xdr:nvSpPr>
      <xdr:spPr bwMode="auto">
        <a:xfrm>
          <a:off x="7073265" y="4947285"/>
          <a:ext cx="0" cy="0"/>
        </a:xfrm>
        <a:prstGeom prst="line">
          <a:avLst/>
        </a:prstGeom>
        <a:noFill/>
        <a:ln w="9525">
          <a:solidFill>
            <a:srgbClr val="000000"/>
          </a:solidFill>
          <a:round/>
          <a:headEnd/>
          <a:tailEnd/>
        </a:ln>
      </xdr:spPr>
    </xdr:sp>
    <xdr:clientData/>
  </xdr:twoCellAnchor>
  <xdr:twoCellAnchor>
    <xdr:from>
      <xdr:col>7</xdr:col>
      <xdr:colOff>276225</xdr:colOff>
      <xdr:row>13</xdr:row>
      <xdr:rowOff>352425</xdr:rowOff>
    </xdr:from>
    <xdr:to>
      <xdr:col>7</xdr:col>
      <xdr:colOff>276225</xdr:colOff>
      <xdr:row>13</xdr:row>
      <xdr:rowOff>352425</xdr:rowOff>
    </xdr:to>
    <xdr:sp macro="" textlink="">
      <xdr:nvSpPr>
        <xdr:cNvPr id="3" name="Line 2">
          <a:extLst>
            <a:ext uri="{FF2B5EF4-FFF2-40B4-BE49-F238E27FC236}">
              <a16:creationId xmlns:a16="http://schemas.microsoft.com/office/drawing/2014/main" id="{00000000-0008-0000-1D00-000003000000}"/>
            </a:ext>
          </a:extLst>
        </xdr:cNvPr>
        <xdr:cNvSpPr>
          <a:spLocks noChangeShapeType="1"/>
        </xdr:cNvSpPr>
      </xdr:nvSpPr>
      <xdr:spPr bwMode="auto">
        <a:xfrm>
          <a:off x="7073265" y="4749165"/>
          <a:ext cx="0" cy="0"/>
        </a:xfrm>
        <a:prstGeom prst="line">
          <a:avLst/>
        </a:prstGeom>
        <a:noFill/>
        <a:ln w="9525">
          <a:solidFill>
            <a:srgbClr val="000000"/>
          </a:solidFill>
          <a:round/>
          <a:headEnd/>
          <a:tailEnd/>
        </a:ln>
      </xdr:spPr>
    </xdr:sp>
    <xdr:clientData/>
  </xdr:twoCellAnchor>
  <xdr:twoCellAnchor>
    <xdr:from>
      <xdr:col>7</xdr:col>
      <xdr:colOff>276225</xdr:colOff>
      <xdr:row>33</xdr:row>
      <xdr:rowOff>0</xdr:rowOff>
    </xdr:from>
    <xdr:to>
      <xdr:col>7</xdr:col>
      <xdr:colOff>276225</xdr:colOff>
      <xdr:row>33</xdr:row>
      <xdr:rowOff>0</xdr:rowOff>
    </xdr:to>
    <xdr:sp macro="" textlink="">
      <xdr:nvSpPr>
        <xdr:cNvPr id="4" name="Line 4">
          <a:extLst>
            <a:ext uri="{FF2B5EF4-FFF2-40B4-BE49-F238E27FC236}">
              <a16:creationId xmlns:a16="http://schemas.microsoft.com/office/drawing/2014/main" id="{00000000-0008-0000-1D00-000004000000}"/>
            </a:ext>
          </a:extLst>
        </xdr:cNvPr>
        <xdr:cNvSpPr>
          <a:spLocks noChangeShapeType="1"/>
        </xdr:cNvSpPr>
      </xdr:nvSpPr>
      <xdr:spPr bwMode="auto">
        <a:xfrm>
          <a:off x="7073265" y="8237220"/>
          <a:ext cx="0" cy="0"/>
        </a:xfrm>
        <a:prstGeom prst="line">
          <a:avLst/>
        </a:prstGeom>
        <a:noFill/>
        <a:ln w="9525">
          <a:solidFill>
            <a:srgbClr val="000000"/>
          </a:solidFill>
          <a:round/>
          <a:headEnd/>
          <a:tailEnd/>
        </a:ln>
      </xdr:spPr>
    </xdr:sp>
    <xdr:clientData/>
  </xdr:twoCellAnchor>
  <xdr:twoCellAnchor>
    <xdr:from>
      <xdr:col>7</xdr:col>
      <xdr:colOff>276225</xdr:colOff>
      <xdr:row>31</xdr:row>
      <xdr:rowOff>352425</xdr:rowOff>
    </xdr:from>
    <xdr:to>
      <xdr:col>7</xdr:col>
      <xdr:colOff>276225</xdr:colOff>
      <xdr:row>31</xdr:row>
      <xdr:rowOff>352425</xdr:rowOff>
    </xdr:to>
    <xdr:sp macro="" textlink="">
      <xdr:nvSpPr>
        <xdr:cNvPr id="5" name="Line 5">
          <a:extLst>
            <a:ext uri="{FF2B5EF4-FFF2-40B4-BE49-F238E27FC236}">
              <a16:creationId xmlns:a16="http://schemas.microsoft.com/office/drawing/2014/main" id="{00000000-0008-0000-1D00-000005000000}"/>
            </a:ext>
          </a:extLst>
        </xdr:cNvPr>
        <xdr:cNvSpPr>
          <a:spLocks noChangeShapeType="1"/>
        </xdr:cNvSpPr>
      </xdr:nvSpPr>
      <xdr:spPr bwMode="auto">
        <a:xfrm>
          <a:off x="7073265" y="8056245"/>
          <a:ext cx="0" cy="0"/>
        </a:xfrm>
        <a:prstGeom prst="line">
          <a:avLst/>
        </a:prstGeom>
        <a:noFill/>
        <a:ln w="9525">
          <a:solidFill>
            <a:srgbClr val="000000"/>
          </a:solidFill>
          <a:round/>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276225</xdr:colOff>
      <xdr:row>13</xdr:row>
      <xdr:rowOff>352425</xdr:rowOff>
    </xdr:from>
    <xdr:to>
      <xdr:col>7</xdr:col>
      <xdr:colOff>276225</xdr:colOff>
      <xdr:row>13</xdr:row>
      <xdr:rowOff>352425</xdr:rowOff>
    </xdr:to>
    <xdr:sp macro="" textlink="">
      <xdr:nvSpPr>
        <xdr:cNvPr id="2" name="Line 1">
          <a:extLst>
            <a:ext uri="{FF2B5EF4-FFF2-40B4-BE49-F238E27FC236}">
              <a16:creationId xmlns:a16="http://schemas.microsoft.com/office/drawing/2014/main" id="{00000000-0008-0000-1E00-000002000000}"/>
            </a:ext>
          </a:extLst>
        </xdr:cNvPr>
        <xdr:cNvSpPr>
          <a:spLocks noChangeShapeType="1"/>
        </xdr:cNvSpPr>
      </xdr:nvSpPr>
      <xdr:spPr bwMode="auto">
        <a:xfrm>
          <a:off x="7067550" y="4943475"/>
          <a:ext cx="0" cy="0"/>
        </a:xfrm>
        <a:prstGeom prst="line">
          <a:avLst/>
        </a:prstGeom>
        <a:noFill/>
        <a:ln w="9525">
          <a:solidFill>
            <a:srgbClr val="000000"/>
          </a:solidFill>
          <a:round/>
          <a:headEnd/>
          <a:tailEnd/>
        </a:ln>
      </xdr:spPr>
    </xdr:sp>
    <xdr:clientData/>
  </xdr:twoCellAnchor>
  <xdr:twoCellAnchor>
    <xdr:from>
      <xdr:col>7</xdr:col>
      <xdr:colOff>276225</xdr:colOff>
      <xdr:row>12</xdr:row>
      <xdr:rowOff>352425</xdr:rowOff>
    </xdr:from>
    <xdr:to>
      <xdr:col>7</xdr:col>
      <xdr:colOff>276225</xdr:colOff>
      <xdr:row>12</xdr:row>
      <xdr:rowOff>352425</xdr:rowOff>
    </xdr:to>
    <xdr:sp macro="" textlink="">
      <xdr:nvSpPr>
        <xdr:cNvPr id="3" name="Line 2">
          <a:extLst>
            <a:ext uri="{FF2B5EF4-FFF2-40B4-BE49-F238E27FC236}">
              <a16:creationId xmlns:a16="http://schemas.microsoft.com/office/drawing/2014/main" id="{00000000-0008-0000-1E00-000003000000}"/>
            </a:ext>
          </a:extLst>
        </xdr:cNvPr>
        <xdr:cNvSpPr>
          <a:spLocks noChangeShapeType="1"/>
        </xdr:cNvSpPr>
      </xdr:nvSpPr>
      <xdr:spPr bwMode="auto">
        <a:xfrm>
          <a:off x="7067550" y="4752975"/>
          <a:ext cx="0" cy="0"/>
        </a:xfrm>
        <a:prstGeom prst="line">
          <a:avLst/>
        </a:prstGeom>
        <a:noFill/>
        <a:ln w="9525">
          <a:solidFill>
            <a:srgbClr val="000000"/>
          </a:solidFill>
          <a:round/>
          <a:headEnd/>
          <a:tailEnd/>
        </a:ln>
      </xdr:spPr>
    </xdr:sp>
    <xdr:clientData/>
  </xdr:twoCellAnchor>
  <xdr:twoCellAnchor>
    <xdr:from>
      <xdr:col>7</xdr:col>
      <xdr:colOff>276225</xdr:colOff>
      <xdr:row>32</xdr:row>
      <xdr:rowOff>0</xdr:rowOff>
    </xdr:from>
    <xdr:to>
      <xdr:col>7</xdr:col>
      <xdr:colOff>276225</xdr:colOff>
      <xdr:row>32</xdr:row>
      <xdr:rowOff>0</xdr:rowOff>
    </xdr:to>
    <xdr:sp macro="" textlink="">
      <xdr:nvSpPr>
        <xdr:cNvPr id="4" name="Line 4">
          <a:extLst>
            <a:ext uri="{FF2B5EF4-FFF2-40B4-BE49-F238E27FC236}">
              <a16:creationId xmlns:a16="http://schemas.microsoft.com/office/drawing/2014/main" id="{00000000-0008-0000-1E00-000004000000}"/>
            </a:ext>
          </a:extLst>
        </xdr:cNvPr>
        <xdr:cNvSpPr>
          <a:spLocks noChangeShapeType="1"/>
        </xdr:cNvSpPr>
      </xdr:nvSpPr>
      <xdr:spPr bwMode="auto">
        <a:xfrm>
          <a:off x="7067550" y="8372475"/>
          <a:ext cx="0" cy="0"/>
        </a:xfrm>
        <a:prstGeom prst="line">
          <a:avLst/>
        </a:prstGeom>
        <a:noFill/>
        <a:ln w="9525">
          <a:solidFill>
            <a:srgbClr val="000000"/>
          </a:solidFill>
          <a:round/>
          <a:headEnd/>
          <a:tailEnd/>
        </a:ln>
      </xdr:spPr>
    </xdr:sp>
    <xdr:clientData/>
  </xdr:twoCellAnchor>
  <xdr:twoCellAnchor>
    <xdr:from>
      <xdr:col>7</xdr:col>
      <xdr:colOff>276225</xdr:colOff>
      <xdr:row>30</xdr:row>
      <xdr:rowOff>352425</xdr:rowOff>
    </xdr:from>
    <xdr:to>
      <xdr:col>7</xdr:col>
      <xdr:colOff>276225</xdr:colOff>
      <xdr:row>30</xdr:row>
      <xdr:rowOff>352425</xdr:rowOff>
    </xdr:to>
    <xdr:sp macro="" textlink="">
      <xdr:nvSpPr>
        <xdr:cNvPr id="5" name="Line 5">
          <a:extLst>
            <a:ext uri="{FF2B5EF4-FFF2-40B4-BE49-F238E27FC236}">
              <a16:creationId xmlns:a16="http://schemas.microsoft.com/office/drawing/2014/main" id="{00000000-0008-0000-1E00-000005000000}"/>
            </a:ext>
          </a:extLst>
        </xdr:cNvPr>
        <xdr:cNvSpPr>
          <a:spLocks noChangeShapeType="1"/>
        </xdr:cNvSpPr>
      </xdr:nvSpPr>
      <xdr:spPr bwMode="auto">
        <a:xfrm>
          <a:off x="7067550" y="8181975"/>
          <a:ext cx="0" cy="0"/>
        </a:xfrm>
        <a:prstGeom prst="line">
          <a:avLst/>
        </a:prstGeom>
        <a:noFill/>
        <a:ln w="9525">
          <a:solidFill>
            <a:srgbClr val="000000"/>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60960</xdr:colOff>
          <xdr:row>17</xdr:row>
          <xdr:rowOff>266700</xdr:rowOff>
        </xdr:from>
        <xdr:to>
          <xdr:col>48</xdr:col>
          <xdr:colOff>0</xdr:colOff>
          <xdr:row>19</xdr:row>
          <xdr:rowOff>7620</xdr:rowOff>
        </xdr:to>
        <xdr:sp macro="" textlink="">
          <xdr:nvSpPr>
            <xdr:cNvPr id="116738" name="Check Box 2" hidden="1">
              <a:extLst>
                <a:ext uri="{63B3BB69-23CF-44E3-9099-C40C66FF867C}">
                  <a14:compatExt spid="_x0000_s116738"/>
                </a:ext>
                <a:ext uri="{FF2B5EF4-FFF2-40B4-BE49-F238E27FC236}">
                  <a16:creationId xmlns:a16="http://schemas.microsoft.com/office/drawing/2014/main" id="{00000000-0008-0000-1F00-000002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if special inspection 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18</xdr:row>
          <xdr:rowOff>259080</xdr:rowOff>
        </xdr:from>
        <xdr:to>
          <xdr:col>48</xdr:col>
          <xdr:colOff>68580</xdr:colOff>
          <xdr:row>20</xdr:row>
          <xdr:rowOff>30480</xdr:rowOff>
        </xdr:to>
        <xdr:sp macro="" textlink="">
          <xdr:nvSpPr>
            <xdr:cNvPr id="116739" name="Check Box 3" hidden="1">
              <a:extLst>
                <a:ext uri="{63B3BB69-23CF-44E3-9099-C40C66FF867C}">
                  <a14:compatExt spid="_x0000_s116739"/>
                </a:ext>
                <a:ext uri="{FF2B5EF4-FFF2-40B4-BE49-F238E27FC236}">
                  <a16:creationId xmlns:a16="http://schemas.microsoft.com/office/drawing/2014/main" id="{00000000-0008-0000-1F00-000003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if certifications 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20</xdr:row>
          <xdr:rowOff>0</xdr:rowOff>
        </xdr:from>
        <xdr:to>
          <xdr:col>46</xdr:col>
          <xdr:colOff>114300</xdr:colOff>
          <xdr:row>20</xdr:row>
          <xdr:rowOff>266700</xdr:rowOff>
        </xdr:to>
        <xdr:sp macro="" textlink="">
          <xdr:nvSpPr>
            <xdr:cNvPr id="116740" name="Check Box 4" hidden="1">
              <a:extLst>
                <a:ext uri="{63B3BB69-23CF-44E3-9099-C40C66FF867C}">
                  <a14:compatExt spid="_x0000_s116740"/>
                </a:ext>
                <a:ext uri="{FF2B5EF4-FFF2-40B4-BE49-F238E27FC236}">
                  <a16:creationId xmlns:a16="http://schemas.microsoft.com/office/drawing/2014/main" id="{00000000-0008-0000-1F00-000004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if first shipment of a new revision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68580</xdr:colOff>
          <xdr:row>14</xdr:row>
          <xdr:rowOff>259080</xdr:rowOff>
        </xdr:from>
        <xdr:to>
          <xdr:col>43</xdr:col>
          <xdr:colOff>0</xdr:colOff>
          <xdr:row>16</xdr:row>
          <xdr:rowOff>30480</xdr:rowOff>
        </xdr:to>
        <xdr:sp macro="" textlink="">
          <xdr:nvSpPr>
            <xdr:cNvPr id="116741" name="Check Box 5" hidden="1">
              <a:extLst>
                <a:ext uri="{63B3BB69-23CF-44E3-9099-C40C66FF867C}">
                  <a14:compatExt spid="_x0000_s116741"/>
                </a:ext>
                <a:ext uri="{FF2B5EF4-FFF2-40B4-BE49-F238E27FC236}">
                  <a16:creationId xmlns:a16="http://schemas.microsoft.com/office/drawing/2014/main" id="{00000000-0008-0000-1F00-000005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for PTR Submission</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7</xdr:col>
      <xdr:colOff>276225</xdr:colOff>
      <xdr:row>9</xdr:row>
      <xdr:rowOff>352425</xdr:rowOff>
    </xdr:from>
    <xdr:to>
      <xdr:col>7</xdr:col>
      <xdr:colOff>276225</xdr:colOff>
      <xdr:row>9</xdr:row>
      <xdr:rowOff>352425</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a:off x="4581525" y="2539365"/>
          <a:ext cx="0" cy="0"/>
        </a:xfrm>
        <a:prstGeom prst="line">
          <a:avLst/>
        </a:prstGeom>
        <a:noFill/>
        <a:ln w="9525">
          <a:solidFill>
            <a:srgbClr val="000000"/>
          </a:solidFill>
          <a:round/>
          <a:headEnd/>
          <a:tailEnd/>
        </a:ln>
      </xdr:spPr>
    </xdr:sp>
    <xdr:clientData/>
  </xdr:twoCellAnchor>
  <xdr:twoCellAnchor>
    <xdr:from>
      <xdr:col>7</xdr:col>
      <xdr:colOff>276225</xdr:colOff>
      <xdr:row>8</xdr:row>
      <xdr:rowOff>352425</xdr:rowOff>
    </xdr:from>
    <xdr:to>
      <xdr:col>7</xdr:col>
      <xdr:colOff>276225</xdr:colOff>
      <xdr:row>8</xdr:row>
      <xdr:rowOff>352425</xdr:rowOff>
    </xdr:to>
    <xdr:sp macro="" textlink="">
      <xdr:nvSpPr>
        <xdr:cNvPr id="3" name="Line 2">
          <a:extLst>
            <a:ext uri="{FF2B5EF4-FFF2-40B4-BE49-F238E27FC236}">
              <a16:creationId xmlns:a16="http://schemas.microsoft.com/office/drawing/2014/main" id="{00000000-0008-0000-2000-000003000000}"/>
            </a:ext>
          </a:extLst>
        </xdr:cNvPr>
        <xdr:cNvSpPr>
          <a:spLocks noChangeShapeType="1"/>
        </xdr:cNvSpPr>
      </xdr:nvSpPr>
      <xdr:spPr bwMode="auto">
        <a:xfrm>
          <a:off x="4581525" y="2371725"/>
          <a:ext cx="0" cy="0"/>
        </a:xfrm>
        <a:prstGeom prst="line">
          <a:avLst/>
        </a:prstGeom>
        <a:noFill/>
        <a:ln w="9525">
          <a:solidFill>
            <a:srgbClr val="000000"/>
          </a:solidFill>
          <a:round/>
          <a:headEnd/>
          <a:tailEnd/>
        </a:ln>
      </xdr:spPr>
    </xdr:sp>
    <xdr:clientData/>
  </xdr:twoCellAnchor>
  <xdr:twoCellAnchor>
    <xdr:from>
      <xdr:col>7</xdr:col>
      <xdr:colOff>276225</xdr:colOff>
      <xdr:row>28</xdr:row>
      <xdr:rowOff>0</xdr:rowOff>
    </xdr:from>
    <xdr:to>
      <xdr:col>7</xdr:col>
      <xdr:colOff>276225</xdr:colOff>
      <xdr:row>28</xdr:row>
      <xdr:rowOff>0</xdr:rowOff>
    </xdr:to>
    <xdr:sp macro="" textlink="">
      <xdr:nvSpPr>
        <xdr:cNvPr id="4" name="Line 4">
          <a:extLst>
            <a:ext uri="{FF2B5EF4-FFF2-40B4-BE49-F238E27FC236}">
              <a16:creationId xmlns:a16="http://schemas.microsoft.com/office/drawing/2014/main" id="{00000000-0008-0000-2000-000004000000}"/>
            </a:ext>
          </a:extLst>
        </xdr:cNvPr>
        <xdr:cNvSpPr>
          <a:spLocks noChangeShapeType="1"/>
        </xdr:cNvSpPr>
      </xdr:nvSpPr>
      <xdr:spPr bwMode="auto">
        <a:xfrm>
          <a:off x="4581525" y="6019800"/>
          <a:ext cx="0" cy="0"/>
        </a:xfrm>
        <a:prstGeom prst="line">
          <a:avLst/>
        </a:prstGeom>
        <a:noFill/>
        <a:ln w="9525">
          <a:solidFill>
            <a:srgbClr val="000000"/>
          </a:solidFill>
          <a:round/>
          <a:headEnd/>
          <a:tailEnd/>
        </a:ln>
      </xdr:spPr>
    </xdr:sp>
    <xdr:clientData/>
  </xdr:twoCellAnchor>
  <xdr:twoCellAnchor>
    <xdr:from>
      <xdr:col>7</xdr:col>
      <xdr:colOff>276225</xdr:colOff>
      <xdr:row>26</xdr:row>
      <xdr:rowOff>352425</xdr:rowOff>
    </xdr:from>
    <xdr:to>
      <xdr:col>7</xdr:col>
      <xdr:colOff>276225</xdr:colOff>
      <xdr:row>26</xdr:row>
      <xdr:rowOff>352425</xdr:rowOff>
    </xdr:to>
    <xdr:sp macro="" textlink="">
      <xdr:nvSpPr>
        <xdr:cNvPr id="5" name="Line 5">
          <a:extLst>
            <a:ext uri="{FF2B5EF4-FFF2-40B4-BE49-F238E27FC236}">
              <a16:creationId xmlns:a16="http://schemas.microsoft.com/office/drawing/2014/main" id="{00000000-0008-0000-2000-000005000000}"/>
            </a:ext>
          </a:extLst>
        </xdr:cNvPr>
        <xdr:cNvSpPr>
          <a:spLocks noChangeShapeType="1"/>
        </xdr:cNvSpPr>
      </xdr:nvSpPr>
      <xdr:spPr bwMode="auto">
        <a:xfrm>
          <a:off x="4581525" y="5831205"/>
          <a:ext cx="0" cy="0"/>
        </a:xfrm>
        <a:prstGeom prst="line">
          <a:avLst/>
        </a:prstGeom>
        <a:noFill/>
        <a:ln w="9525">
          <a:solidFill>
            <a:srgbClr val="000000"/>
          </a:solidFill>
          <a:round/>
          <a:headEnd/>
          <a:tailEnd/>
        </a:ln>
      </xdr:spPr>
    </xdr: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276225</xdr:colOff>
      <xdr:row>9</xdr:row>
      <xdr:rowOff>352425</xdr:rowOff>
    </xdr:from>
    <xdr:to>
      <xdr:col>7</xdr:col>
      <xdr:colOff>276225</xdr:colOff>
      <xdr:row>9</xdr:row>
      <xdr:rowOff>352425</xdr:rowOff>
    </xdr:to>
    <xdr:sp macro="" textlink="">
      <xdr:nvSpPr>
        <xdr:cNvPr id="2" name="Line 1">
          <a:extLst>
            <a:ext uri="{FF2B5EF4-FFF2-40B4-BE49-F238E27FC236}">
              <a16:creationId xmlns:a16="http://schemas.microsoft.com/office/drawing/2014/main" id="{00000000-0008-0000-2100-000002000000}"/>
            </a:ext>
          </a:extLst>
        </xdr:cNvPr>
        <xdr:cNvSpPr>
          <a:spLocks noChangeShapeType="1"/>
        </xdr:cNvSpPr>
      </xdr:nvSpPr>
      <xdr:spPr bwMode="auto">
        <a:xfrm>
          <a:off x="4581525" y="2280285"/>
          <a:ext cx="0" cy="0"/>
        </a:xfrm>
        <a:prstGeom prst="line">
          <a:avLst/>
        </a:prstGeom>
        <a:noFill/>
        <a:ln w="9525">
          <a:solidFill>
            <a:srgbClr val="000000"/>
          </a:solidFill>
          <a:round/>
          <a:headEnd/>
          <a:tailEnd/>
        </a:ln>
      </xdr:spPr>
    </xdr:sp>
    <xdr:clientData/>
  </xdr:twoCellAnchor>
  <xdr:twoCellAnchor>
    <xdr:from>
      <xdr:col>7</xdr:col>
      <xdr:colOff>276225</xdr:colOff>
      <xdr:row>8</xdr:row>
      <xdr:rowOff>352425</xdr:rowOff>
    </xdr:from>
    <xdr:to>
      <xdr:col>7</xdr:col>
      <xdr:colOff>276225</xdr:colOff>
      <xdr:row>8</xdr:row>
      <xdr:rowOff>352425</xdr:rowOff>
    </xdr:to>
    <xdr:sp macro="" textlink="">
      <xdr:nvSpPr>
        <xdr:cNvPr id="3" name="Line 2">
          <a:extLst>
            <a:ext uri="{FF2B5EF4-FFF2-40B4-BE49-F238E27FC236}">
              <a16:creationId xmlns:a16="http://schemas.microsoft.com/office/drawing/2014/main" id="{00000000-0008-0000-2100-000003000000}"/>
            </a:ext>
          </a:extLst>
        </xdr:cNvPr>
        <xdr:cNvSpPr>
          <a:spLocks noChangeShapeType="1"/>
        </xdr:cNvSpPr>
      </xdr:nvSpPr>
      <xdr:spPr bwMode="auto">
        <a:xfrm>
          <a:off x="4581525" y="2112645"/>
          <a:ext cx="0" cy="0"/>
        </a:xfrm>
        <a:prstGeom prst="line">
          <a:avLst/>
        </a:prstGeom>
        <a:noFill/>
        <a:ln w="9525">
          <a:solidFill>
            <a:srgbClr val="000000"/>
          </a:solidFill>
          <a:round/>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276225</xdr:colOff>
      <xdr:row>14</xdr:row>
      <xdr:rowOff>352425</xdr:rowOff>
    </xdr:from>
    <xdr:to>
      <xdr:col>7</xdr:col>
      <xdr:colOff>276225</xdr:colOff>
      <xdr:row>14</xdr:row>
      <xdr:rowOff>352425</xdr:rowOff>
    </xdr:to>
    <xdr:sp macro="" textlink="">
      <xdr:nvSpPr>
        <xdr:cNvPr id="2" name="Line 1">
          <a:extLst>
            <a:ext uri="{FF2B5EF4-FFF2-40B4-BE49-F238E27FC236}">
              <a16:creationId xmlns:a16="http://schemas.microsoft.com/office/drawing/2014/main" id="{00000000-0008-0000-2200-000002000000}"/>
            </a:ext>
          </a:extLst>
        </xdr:cNvPr>
        <xdr:cNvSpPr>
          <a:spLocks noChangeShapeType="1"/>
        </xdr:cNvSpPr>
      </xdr:nvSpPr>
      <xdr:spPr bwMode="auto">
        <a:xfrm>
          <a:off x="7067550" y="4943475"/>
          <a:ext cx="0" cy="0"/>
        </a:xfrm>
        <a:prstGeom prst="line">
          <a:avLst/>
        </a:prstGeom>
        <a:noFill/>
        <a:ln w="9525">
          <a:solidFill>
            <a:srgbClr val="000000"/>
          </a:solidFill>
          <a:round/>
          <a:headEnd/>
          <a:tailEnd/>
        </a:ln>
      </xdr:spPr>
    </xdr:sp>
    <xdr:clientData/>
  </xdr:twoCellAnchor>
  <xdr:twoCellAnchor>
    <xdr:from>
      <xdr:col>7</xdr:col>
      <xdr:colOff>276225</xdr:colOff>
      <xdr:row>13</xdr:row>
      <xdr:rowOff>352425</xdr:rowOff>
    </xdr:from>
    <xdr:to>
      <xdr:col>7</xdr:col>
      <xdr:colOff>276225</xdr:colOff>
      <xdr:row>13</xdr:row>
      <xdr:rowOff>352425</xdr:rowOff>
    </xdr:to>
    <xdr:sp macro="" textlink="">
      <xdr:nvSpPr>
        <xdr:cNvPr id="3" name="Line 2">
          <a:extLst>
            <a:ext uri="{FF2B5EF4-FFF2-40B4-BE49-F238E27FC236}">
              <a16:creationId xmlns:a16="http://schemas.microsoft.com/office/drawing/2014/main" id="{00000000-0008-0000-2200-000003000000}"/>
            </a:ext>
          </a:extLst>
        </xdr:cNvPr>
        <xdr:cNvSpPr>
          <a:spLocks noChangeShapeType="1"/>
        </xdr:cNvSpPr>
      </xdr:nvSpPr>
      <xdr:spPr bwMode="auto">
        <a:xfrm>
          <a:off x="7067550" y="4752975"/>
          <a:ext cx="0" cy="0"/>
        </a:xfrm>
        <a:prstGeom prst="line">
          <a:avLst/>
        </a:prstGeom>
        <a:noFill/>
        <a:ln w="9525">
          <a:solidFill>
            <a:srgbClr val="000000"/>
          </a:solidFill>
          <a:round/>
          <a:headEnd/>
          <a:tailEnd/>
        </a:ln>
      </xdr:spPr>
    </xdr:sp>
    <xdr:clientData/>
  </xdr:twoCellAnchor>
  <xdr:twoCellAnchor>
    <xdr:from>
      <xdr:col>7</xdr:col>
      <xdr:colOff>276225</xdr:colOff>
      <xdr:row>33</xdr:row>
      <xdr:rowOff>0</xdr:rowOff>
    </xdr:from>
    <xdr:to>
      <xdr:col>7</xdr:col>
      <xdr:colOff>276225</xdr:colOff>
      <xdr:row>33</xdr:row>
      <xdr:rowOff>0</xdr:rowOff>
    </xdr:to>
    <xdr:sp macro="" textlink="">
      <xdr:nvSpPr>
        <xdr:cNvPr id="4" name="Line 4">
          <a:extLst>
            <a:ext uri="{FF2B5EF4-FFF2-40B4-BE49-F238E27FC236}">
              <a16:creationId xmlns:a16="http://schemas.microsoft.com/office/drawing/2014/main" id="{00000000-0008-0000-2200-000004000000}"/>
            </a:ext>
          </a:extLst>
        </xdr:cNvPr>
        <xdr:cNvSpPr>
          <a:spLocks noChangeShapeType="1"/>
        </xdr:cNvSpPr>
      </xdr:nvSpPr>
      <xdr:spPr bwMode="auto">
        <a:xfrm>
          <a:off x="7067550" y="8372475"/>
          <a:ext cx="0" cy="0"/>
        </a:xfrm>
        <a:prstGeom prst="line">
          <a:avLst/>
        </a:prstGeom>
        <a:noFill/>
        <a:ln w="9525">
          <a:solidFill>
            <a:srgbClr val="000000"/>
          </a:solidFill>
          <a:round/>
          <a:headEnd/>
          <a:tailEnd/>
        </a:ln>
      </xdr:spPr>
    </xdr:sp>
    <xdr:clientData/>
  </xdr:twoCellAnchor>
  <xdr:twoCellAnchor>
    <xdr:from>
      <xdr:col>7</xdr:col>
      <xdr:colOff>276225</xdr:colOff>
      <xdr:row>31</xdr:row>
      <xdr:rowOff>352425</xdr:rowOff>
    </xdr:from>
    <xdr:to>
      <xdr:col>7</xdr:col>
      <xdr:colOff>276225</xdr:colOff>
      <xdr:row>31</xdr:row>
      <xdr:rowOff>352425</xdr:rowOff>
    </xdr:to>
    <xdr:sp macro="" textlink="">
      <xdr:nvSpPr>
        <xdr:cNvPr id="5" name="Line 5">
          <a:extLst>
            <a:ext uri="{FF2B5EF4-FFF2-40B4-BE49-F238E27FC236}">
              <a16:creationId xmlns:a16="http://schemas.microsoft.com/office/drawing/2014/main" id="{00000000-0008-0000-2200-000005000000}"/>
            </a:ext>
          </a:extLst>
        </xdr:cNvPr>
        <xdr:cNvSpPr>
          <a:spLocks noChangeShapeType="1"/>
        </xdr:cNvSpPr>
      </xdr:nvSpPr>
      <xdr:spPr bwMode="auto">
        <a:xfrm>
          <a:off x="7067550" y="8181975"/>
          <a:ext cx="0" cy="0"/>
        </a:xfrm>
        <a:prstGeom prst="line">
          <a:avLst/>
        </a:prstGeom>
        <a:noFill/>
        <a:ln w="9525">
          <a:solidFill>
            <a:srgbClr val="000000"/>
          </a:solidFill>
          <a:round/>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157480</xdr:colOff>
      <xdr:row>2</xdr:row>
      <xdr:rowOff>60960</xdr:rowOff>
    </xdr:from>
    <xdr:to>
      <xdr:col>9</xdr:col>
      <xdr:colOff>513044</xdr:colOff>
      <xdr:row>37</xdr:row>
      <xdr:rowOff>25744</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159385" y="419100"/>
          <a:ext cx="5841964" cy="6365584"/>
        </a:xfrm>
        <a:prstGeom prst="rect">
          <a:avLst/>
        </a:prstGeom>
        <a:ln w="19050">
          <a:solidFill>
            <a:sysClr val="windowText" lastClr="000000"/>
          </a:solidFill>
        </a:ln>
      </xdr:spPr>
    </xdr:pic>
    <xdr:clientData/>
  </xdr:twoCellAnchor>
  <xdr:twoCellAnchor editAs="oneCell">
    <xdr:from>
      <xdr:col>3</xdr:col>
      <xdr:colOff>381000</xdr:colOff>
      <xdr:row>0</xdr:row>
      <xdr:rowOff>63500</xdr:rowOff>
    </xdr:from>
    <xdr:to>
      <xdr:col>6</xdr:col>
      <xdr:colOff>231140</xdr:colOff>
      <xdr:row>2</xdr:row>
      <xdr:rowOff>27586</xdr:rowOff>
    </xdr:to>
    <xdr:pic>
      <xdr:nvPicPr>
        <xdr:cNvPr id="3" name="Picture 2" descr="Logo&#10;&#10;Description automatically generated with low confidence">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2209800" y="59690"/>
          <a:ext cx="1678940" cy="329846"/>
        </a:xfrm>
        <a:prstGeom prst="rect">
          <a:avLst/>
        </a:prstGeom>
        <a:noFill/>
        <a:ln>
          <a:noFill/>
        </a:ln>
      </xdr:spPr>
    </xdr:pic>
    <xdr:clientData/>
  </xdr:twoCellAnchor>
  <xdr:twoCellAnchor>
    <xdr:from>
      <xdr:col>7</xdr:col>
      <xdr:colOff>71462</xdr:colOff>
      <xdr:row>12</xdr:row>
      <xdr:rowOff>52754</xdr:rowOff>
    </xdr:from>
    <xdr:to>
      <xdr:col>9</xdr:col>
      <xdr:colOff>429796</xdr:colOff>
      <xdr:row>17</xdr:row>
      <xdr:rowOff>23057</xdr:rowOff>
    </xdr:to>
    <xdr:sp macro="" textlink="">
      <xdr:nvSpPr>
        <xdr:cNvPr id="4" name="TextBox 3">
          <a:extLst>
            <a:ext uri="{FF2B5EF4-FFF2-40B4-BE49-F238E27FC236}">
              <a16:creationId xmlns:a16="http://schemas.microsoft.com/office/drawing/2014/main" id="{00000000-0008-0000-2300-000004000000}"/>
            </a:ext>
          </a:extLst>
        </xdr:cNvPr>
        <xdr:cNvSpPr txBox="1"/>
      </xdr:nvSpPr>
      <xdr:spPr>
        <a:xfrm>
          <a:off x="4225827" y="2338754"/>
          <a:ext cx="1545296" cy="922803"/>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Contact your AM General</a:t>
          </a:r>
          <a:r>
            <a:rPr lang="en-US" sz="1100" baseline="0"/>
            <a:t> SQE to obtain the appropriate WPS/PQR Forms</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EV_REV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tranet.amgeneral.com/departments/training/Training%20Material/TO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ntranet.amgeneral.com/Applications/Microsoft%20Office%202011/Microsoft%20Excel.app/Contents/MacOS/LRPFRMTS.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FLO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ntranet.amgeneral.com/departments/training/Training%20Material/COLL.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96CHART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ntranet.amgeneral.com/departments/training/Training%20Material/FFR4Q96.XLW"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REF"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3Q97FF.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SRO.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lcrv.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UND1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intranet.amgeneral.com/Applications/Microsoft%20Office%202011/Microsoft%20Excel.app/Contents/MacOS/CSR%2010-02%20Final.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REVWPKG.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MYC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osn.oshkoshcorp.com/docs/quality/PLANNING/GREEN%20BELT%20-%20FUEL%20LEVEL%20ACCURACY/GREEN%20BELT%20-%20TOOLS/moresteamcapabilit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enterprise.osk.corp.truck/gpsc/sqe/Shared%20Documents/PLANNING/GREEN%20BELT%20-%20FUEL%20LEVEL%20ACCURACY/GREEN%20BELT%20-%20TOOLS/moresteamcapabilit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osn.oshkoshcorp.com/docs/quality/PLANNING/GREEN%20BELT%20-%20FUEL%20LEVEL%20ACCURACY/GREEN%20BELT%20-%20TOOLS/NonParametricTemplat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enterprise.osk.corp.truck/gpsc/sqe/Shared%20Documents/PLANNING/GREEN%20BELT%20-%20FUEL%20LEVEL%20ACCURACY/GREEN%20BELT%20-%20TOOLS/NonParametricTemplates.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PTOA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intranet.amgeneral.com/departments/training/Training%20Material/MPWRREV.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Q:\406%20Plaza%20Dr\Customer%20-%20PPAP%20files\Oshkosh%20Truck\PLANNING\GREEN%20BELT%20-%20FUEL%20LEVEL%20ACCURACY\GREEN%20BELT%20-%20TOOLS\moresteamcapability.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intranet.amgeneral.com/Applications/Microsoft%20Office%202011/Microsoft%20Excel.app/Contents/MacOS/attajobs.wk1"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MFillio\AppData\Local\Microsoft\Windows\INetCache\Content.Outlook\1ZGND9R9\AMG%20Blank%20PPAP%20Workbook%20JLTV%201AF000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mtrabbic\AppData\Local\Microsoft\Windows\INetCache\Content.Outlook\XNHJ4CLH\PPAP%20Workbook_cbh.xlsx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V_EV"/>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Financial"/>
      <sheetName val="#REF"/>
      <sheetName val="TOC"/>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 C _ MAJPGMCF"/>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FLOW"/>
      <sheetName val="Cover - Pg 1+"/>
      <sheetName val="Contract Summary - Pg 2+"/>
      <sheetName val="Project Status - Pg 3+"/>
      <sheetName val="Phase Review Schedule - Pg 4+"/>
      <sheetName val="Master Schedule - Pg 5+"/>
      <sheetName val="Return To Green Sched -NA-Pg 6+"/>
      <sheetName val="Program Deliveries - Pg 7+"/>
      <sheetName val="Fin. Reconciliation - Pg 8+"/>
      <sheetName val="EVMS Performance - Pg 9+"/>
      <sheetName val="Risk &amp; Opps Pg 10,11+"/>
      <sheetName val="CSR Pg 12+"/>
      <sheetName val="STAFF - PG 13+"/>
      <sheetName val="NCF Pg 14+"/>
      <sheetName val="Profit Trade Plan -  Pg 15+"/>
      <sheetName val="Backup SectionPg 16+"/>
      <sheetName val="Customer Satisfaction +"/>
      <sheetName val="New Business+"/>
      <sheetName val="Data Input"/>
      <sheetName val="Contract Info"/>
      <sheetName val="Sheet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L"/>
      <sheetName val="Sheet1"/>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_FCST"/>
      <sheetName val="LABOR"/>
      <sheetName val="CHARTS"/>
    </sheetNames>
    <sheetDataSet>
      <sheetData sheetId="0"/>
      <sheetData sheetId="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L.XLS"/>
      <sheetName val="NETCOST.XLS"/>
      <sheetName val="FFLOW.XLS"/>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6"/>
      <sheetName val="1997"/>
      <sheetName val="1997 3Q97"/>
      <sheetName val="1998 3Q97"/>
      <sheetName val="1997 Actuals"/>
      <sheetName val="1997 LRP"/>
      <sheetName val="1998 Plan"/>
      <sheetName val="1998 Plan REVISION"/>
      <sheetName val="1997 Plan"/>
      <sheetName val="1997 Plan 1Q97"/>
      <sheetName val="1997 Plan 1Q97 (2)"/>
      <sheetName val="1997 PLAN 2Q97 "/>
      <sheetName val="1998 Plan 2Q97"/>
      <sheetName val="1997 Plan &amp; Actuals"/>
      <sheetName val="1Q97 CHART"/>
      <sheetName val="2Q97 CHART"/>
      <sheetName val="3Q97 CHART"/>
      <sheetName val="1Q97 INVEST CHART"/>
      <sheetName val="2Q97 INVEST CHART"/>
      <sheetName val="94CHTP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Variance Analysis"/>
      <sheetName val="Revenue"/>
      <sheetName val="RevBackup"/>
      <sheetName val="Fee"/>
      <sheetName val="BackupFee"/>
      <sheetName val="Gross Margin"/>
      <sheetName val="GMBackup"/>
      <sheetName val="Orders"/>
      <sheetName val="OrdersBackup"/>
    </sheetNames>
    <sheetDataSet>
      <sheetData sheetId="0"/>
      <sheetData sheetId="1" refreshError="1"/>
      <sheetData sheetId="2"/>
      <sheetData sheetId="3" refreshError="1"/>
      <sheetData sheetId="4"/>
      <sheetData sheetId="5"/>
      <sheetData sheetId="6"/>
      <sheetData sheetId="7" refreshError="1"/>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urs, PF"/>
      <sheetName val="Slope"/>
      <sheetName val="ATP Proto"/>
      <sheetName val="Purchasing"/>
    </sheetNames>
    <sheetDataSet>
      <sheetData sheetId="0" refreshError="1"/>
      <sheetData sheetId="1"/>
      <sheetData sheetId="2" refreshError="1"/>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dix data"/>
      <sheetName val="redrevcharts"/>
      <sheetName val="CSSR Graphical Data"/>
      <sheetName val="IPT Mo."/>
      <sheetName val="IPT Restructure"/>
      <sheetName val="IPT CUM"/>
      <sheetName val="Funds Flow"/>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t month cpr - source data"/>
      <sheetName val="source Data"/>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WPKG"/>
      <sheetName val="REVWPKG.XLS"/>
    </sheetNames>
    <definedNames>
      <definedName name="current_to_prior"/>
    </defined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ttons"/>
      <sheetName val="DSS DATA"/>
      <sheetName val="PREV"/>
      <sheetName val="DSS Error"/>
      <sheetName val="Bslne Error"/>
      <sheetName val="Error Reports"/>
      <sheetName val="Module1"/>
      <sheetName val="Module2"/>
      <sheetName val="Formulas"/>
    </sheetNames>
    <sheetDataSet>
      <sheetData sheetId="0"/>
      <sheetData sheetId="1" refreshError="1"/>
      <sheetData sheetId="2"/>
      <sheetData sheetId="3"/>
      <sheetData sheetId="4"/>
      <sheetData sheetId="5"/>
      <sheetData sheetId="6" refreshError="1"/>
      <sheetData sheetId="7" refreshError="1"/>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cr"/>
      <sheetName val="Process Capability Calculation"/>
      <sheetName val="Estimate Standard Deviation"/>
      <sheetName val="Behind the scenes"/>
      <sheetName val="Configuration (DO NOT DELETE)"/>
    </sheetNames>
    <sheetDataSet>
      <sheetData sheetId="0" refreshError="1"/>
      <sheetData sheetId="1" refreshError="1"/>
      <sheetData sheetId="2">
        <row r="2">
          <cell r="B2" t="str">
            <v>Estimate Standard Deviation</v>
          </cell>
        </row>
      </sheetData>
      <sheetData sheetId="3">
        <row r="88">
          <cell r="L88">
            <v>-17</v>
          </cell>
        </row>
        <row r="89">
          <cell r="A89">
            <v>13</v>
          </cell>
          <cell r="B89">
            <v>13.317600014929141</v>
          </cell>
          <cell r="E89">
            <v>0</v>
          </cell>
          <cell r="F89">
            <v>0</v>
          </cell>
          <cell r="H89">
            <v>8.08</v>
          </cell>
        </row>
        <row r="90">
          <cell r="L90">
            <v>28</v>
          </cell>
        </row>
      </sheetData>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cr"/>
      <sheetName val="Process Capability Calculation"/>
      <sheetName val="Estimate Standard Deviation"/>
      <sheetName val="Behind the scenes"/>
    </sheetNames>
    <sheetDataSet>
      <sheetData sheetId="0" refreshError="1"/>
      <sheetData sheetId="1" refreshError="1"/>
      <sheetData sheetId="2">
        <row r="2">
          <cell r="B2" t="str">
            <v>Estimate Standard Deviation</v>
          </cell>
        </row>
      </sheetData>
      <sheetData sheetId="3">
        <row r="88">
          <cell r="L88">
            <v>-17</v>
          </cell>
        </row>
        <row r="89">
          <cell r="A89">
            <v>13</v>
          </cell>
          <cell r="B89">
            <v>13.317600014929141</v>
          </cell>
          <cell r="E89">
            <v>0</v>
          </cell>
          <cell r="F89">
            <v>0</v>
          </cell>
          <cell r="H89">
            <v>8.08</v>
          </cell>
        </row>
        <row r="90">
          <cell r="L90">
            <v>28</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cr"/>
      <sheetName val="Map"/>
      <sheetName val="OneSampleSignTest"/>
      <sheetName val="OneSampleWilcoxon"/>
      <sheetName val="PairedSamplesSignTest"/>
      <sheetName val="PairedSamplesWilcoxon"/>
      <sheetName val="MannWhitney"/>
      <sheetName val="KruskalWallis"/>
      <sheetName val="Friedman"/>
    </sheetNames>
    <sheetDataSet>
      <sheetData sheetId="0" refreshError="1"/>
      <sheetData sheetId="1" refreshError="1"/>
      <sheetData sheetId="2">
        <row r="15">
          <cell r="K15" t="str">
            <v>DATA1</v>
          </cell>
        </row>
      </sheetData>
      <sheetData sheetId="3">
        <row r="15">
          <cell r="K15" t="str">
            <v>DATA1</v>
          </cell>
        </row>
      </sheetData>
      <sheetData sheetId="4">
        <row r="15">
          <cell r="K15" t="str">
            <v>DATA1</v>
          </cell>
          <cell r="L15" t="str">
            <v>DATA2</v>
          </cell>
        </row>
      </sheetData>
      <sheetData sheetId="5">
        <row r="15">
          <cell r="K15" t="str">
            <v>DATA1</v>
          </cell>
          <cell r="L15" t="str">
            <v>DATA2</v>
          </cell>
        </row>
      </sheetData>
      <sheetData sheetId="6">
        <row r="15">
          <cell r="K15" t="str">
            <v>DATA1</v>
          </cell>
          <cell r="L15" t="str">
            <v>DATA2</v>
          </cell>
        </row>
      </sheetData>
      <sheetData sheetId="7">
        <row r="6">
          <cell r="M6" t="str">
            <v xml:space="preserve">3) Paste data here, starting with these cells </v>
          </cell>
        </row>
        <row r="8">
          <cell r="O8" t="str">
            <v>&lt;--- 4) Click Run</v>
          </cell>
        </row>
        <row r="15">
          <cell r="K15" t="str">
            <v>DATA1</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 sheetId="8">
        <row r="6">
          <cell r="M6" t="str">
            <v>3) Paste data here, starting with these cells, blocking variable in first column</v>
          </cell>
        </row>
        <row r="8">
          <cell r="O8" t="str">
            <v>&lt;--- 4) Click Run</v>
          </cell>
        </row>
        <row r="15">
          <cell r="K15" t="str">
            <v>BLOCK</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cr"/>
      <sheetName val="Map"/>
      <sheetName val="OneSampleSignTest"/>
      <sheetName val="OneSampleWilcoxon"/>
      <sheetName val="PairedSamplesSignTest"/>
      <sheetName val="PairedSamplesWilcoxon"/>
      <sheetName val="MannWhitney"/>
      <sheetName val="KruskalWallis"/>
      <sheetName val="Friedman"/>
    </sheetNames>
    <sheetDataSet>
      <sheetData sheetId="0" refreshError="1"/>
      <sheetData sheetId="1" refreshError="1"/>
      <sheetData sheetId="2">
        <row r="15">
          <cell r="K15" t="str">
            <v>DATA1</v>
          </cell>
        </row>
      </sheetData>
      <sheetData sheetId="3">
        <row r="15">
          <cell r="K15" t="str">
            <v>DATA1</v>
          </cell>
        </row>
      </sheetData>
      <sheetData sheetId="4">
        <row r="15">
          <cell r="K15" t="str">
            <v>DATA1</v>
          </cell>
          <cell r="L15" t="str">
            <v>DATA2</v>
          </cell>
        </row>
      </sheetData>
      <sheetData sheetId="5">
        <row r="15">
          <cell r="K15" t="str">
            <v>DATA1</v>
          </cell>
          <cell r="L15" t="str">
            <v>DATA2</v>
          </cell>
        </row>
      </sheetData>
      <sheetData sheetId="6">
        <row r="15">
          <cell r="K15" t="str">
            <v>DATA1</v>
          </cell>
          <cell r="L15" t="str">
            <v>DATA2</v>
          </cell>
        </row>
      </sheetData>
      <sheetData sheetId="7">
        <row r="6">
          <cell r="M6" t="str">
            <v xml:space="preserve">3) Paste data here, starting with these cells </v>
          </cell>
        </row>
        <row r="8">
          <cell r="O8" t="str">
            <v>&lt;--- 4) Click Run</v>
          </cell>
        </row>
        <row r="15">
          <cell r="K15" t="str">
            <v>DATA1</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 sheetId="8">
        <row r="6">
          <cell r="M6" t="str">
            <v>3) Paste data here, starting with these cells, blocking variable in first column</v>
          </cell>
        </row>
        <row r="8">
          <cell r="O8" t="str">
            <v>&lt;--- 4) Click Run</v>
          </cell>
        </row>
        <row r="15">
          <cell r="K15" t="str">
            <v>BLOCK</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k"/>
      <sheetName val="INFO"/>
      <sheetName val="Mtl Det."/>
      <sheetName val="SUMMARY"/>
      <sheetName val="AUS_ENG"/>
      <sheetName val="AUS_MFG"/>
      <sheetName val="AUS_MTL"/>
      <sheetName val="AUS_BUT"/>
      <sheetName val="AUS_PLT"/>
      <sheetName val="AUS_GA"/>
      <sheetName val="AUS_UNISYS"/>
      <sheetName val="AUS_NETWORK"/>
      <sheetName val="AUS_VAX"/>
      <sheetName val="AUS_TMCS"/>
      <sheetName val="AUS_PAYROLL"/>
      <sheetName val="AUS_IS ORG"/>
      <sheetName val="AUS_ERR"/>
      <sheetName val="AUS_BEN"/>
      <sheetName val="AKO_PLT"/>
      <sheetName val="AKO_GA"/>
      <sheetName val="AKO_BEN"/>
      <sheetName val="NCO_PLT"/>
      <sheetName val="NCO_GA"/>
      <sheetName val="NCO_BEN"/>
      <sheetName val="SRO_ENG"/>
      <sheetName val="SRO_MFG"/>
      <sheetName val="SRO_PLT"/>
      <sheetName val="SRO_GA"/>
      <sheetName val="SRO_BEN"/>
      <sheetName val="GRP_GA"/>
      <sheetName val="SPECIAL G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hole Program"/>
      <sheetName val="totalplanactuals"/>
      <sheetName val="Thresholds"/>
      <sheetName val="Mod vs Lite"/>
      <sheetName val="Cover"/>
      <sheetName val="Cont Summ"/>
      <sheetName val="Bus Success"/>
      <sheetName val="SOFT"/>
      <sheetName val="Traffic"/>
      <sheetName val="RTG "/>
      <sheetName val="Traffic (2)"/>
      <sheetName val="RTG  (2)"/>
      <sheetName val="Des &amp; Phase Rev"/>
      <sheetName val="8Master "/>
      <sheetName val="Sub Status"/>
      <sheetName val="CPI &amp; SPI"/>
      <sheetName val="EV Perf."/>
      <sheetName val="R&amp;O"/>
      <sheetName val="CSR"/>
      <sheetName val="PTP"/>
      <sheetName val="Actions"/>
      <sheetName val="EAC trends"/>
      <sheetName val="RYG crite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cr"/>
      <sheetName val="Process Capability Calculation"/>
      <sheetName val="Estimate Standard Deviation"/>
      <sheetName val="Behind the scenes"/>
    </sheetNames>
    <sheetDataSet>
      <sheetData sheetId="0" refreshError="1"/>
      <sheetData sheetId="1" refreshError="1"/>
      <sheetData sheetId="2">
        <row r="2">
          <cell r="B2" t="str">
            <v>Estimate Standard Deviation</v>
          </cell>
        </row>
      </sheetData>
      <sheetData sheetId="3">
        <row r="88">
          <cell r="L88">
            <v>-17</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ajobs.wk1"/>
      <sheetName val="attajobs"/>
    </sheetNames>
    <definedNames>
      <definedName name="Update"/>
    </definedNames>
    <sheetDataSet>
      <sheetData sheetId="0" refreshError="1"/>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Submission Requirements"/>
      <sheetName val="0a. PPAP Cover Sheet"/>
      <sheetName val="0b. Table of Contents"/>
      <sheetName val="2. Engineering Change Doc - NA"/>
      <sheetName val="1. Design Record"/>
      <sheetName val="3. Engineering Approval - NA"/>
      <sheetName val="4a. DFMEA"/>
      <sheetName val="4c DFMEA Ratings"/>
      <sheetName val="4b. DFMEA - NA"/>
      <sheetName val="5. Process Flow Diagram"/>
      <sheetName val="6a. PFMEA"/>
      <sheetName val="6b PFMEA Ratings"/>
      <sheetName val="7. CPLAN"/>
      <sheetName val="8a. GR&amp;R"/>
      <sheetName val="8b. GR&amp;R Requirements"/>
      <sheetName val="8c. ANOVA GR&amp;R"/>
      <sheetName val="8d. GR&amp;R Att Agr"/>
      <sheetName val="9a Dimensional Test Results"/>
      <sheetName val="9b Dim. Test Results - Welds"/>
      <sheetName val="10a Material-Perf Test Results"/>
      <sheetName val="10a. Materials Testing"/>
      <sheetName val="10b. Performance Testing"/>
      <sheetName val="10b. FAT Report"/>
      <sheetName val="11. IPS - .5455"/>
      <sheetName val="11. IPS - .000 TP"/>
      <sheetName val="12. Qualified Lab Doc - NA"/>
      <sheetName val="13a Appearance Approval"/>
      <sheetName val="13a. Appearance Approval Report"/>
      <sheetName val="13b. Appearance Approval - NA"/>
      <sheetName val="14a. Sample Parts"/>
      <sheetName val="14b. Sample Parts-PTR Label"/>
      <sheetName val="15. Master Sample Photo"/>
      <sheetName val="16. Checking Aids"/>
      <sheetName val="17. Records of Compliance - NA"/>
      <sheetName val="17b Welding WPS-PQR Legend"/>
      <sheetName val="18. PSW"/>
      <sheetName val="Revision"/>
      <sheetName val="Blank"/>
    </sheetNames>
    <sheetDataSet>
      <sheetData sheetId="0">
        <row r="20">
          <cell r="D20"/>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sheetName val="APQP Timing Gantt Chart"/>
      <sheetName val="Information"/>
      <sheetName val="When to PPAP"/>
      <sheetName val="0a. Feasibility Form"/>
      <sheetName val="0b. Submission Requirements"/>
      <sheetName val="0c. PSW"/>
      <sheetName val="0d. Interim Recovery"/>
      <sheetName val="4 DFMEA"/>
      <sheetName val="4 DFMEA Ratings"/>
      <sheetName val="5 FLOW"/>
      <sheetName val="6 PFMEA"/>
      <sheetName val="6 PFMEA Ratings"/>
      <sheetName val="7 CPLAN"/>
      <sheetName val="8 GR&amp;R Requirements"/>
      <sheetName val="8 ANOVA GR&amp;R"/>
      <sheetName val="8 GR&amp;R Att Agr"/>
      <sheetName val="9 Dimensional Test Results"/>
      <sheetName val="10 Material Test Results"/>
      <sheetName val="10 Blank_FAT_Report"/>
      <sheetName val="10 EXAMPLE_FAT_REPORT"/>
      <sheetName val="10 Performance Test Results"/>
      <sheetName val="10 Print Notes-Paint &amp; Coating"/>
      <sheetName val="10 Paint Performance Approval"/>
      <sheetName val="10 Print Notes-Welding"/>
      <sheetName val="10 JOINT WELD PROCEDURE SPECS"/>
      <sheetName val="10 JOINT WELD PROCEDURE RESIST"/>
      <sheetName val="10 Print Notes-Plating"/>
      <sheetName val="11 Initial Process Studies"/>
      <sheetName val="14 NON-PPAP Approved Label"/>
      <sheetName val="14 Sample PPAP Label"/>
      <sheetName val="15 Master Sample Photo"/>
      <sheetName val="18 Tooling &amp; Fixtures"/>
      <sheetName val="Blank"/>
    </sheetNames>
    <sheetDataSet>
      <sheetData sheetId="0"/>
      <sheetData sheetId="1"/>
      <sheetData sheetId="2"/>
      <sheetData sheetId="3"/>
      <sheetData sheetId="4"/>
      <sheetData sheetId="5"/>
      <sheetData sheetId="6">
        <row r="31">
          <cell r="C31" t="str">
            <v>x</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3.x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1.vml"/><Relationship Id="rId7" Type="http://schemas.openxmlformats.org/officeDocument/2006/relationships/ctrlProp" Target="../ctrlProps/ctrlProp7.xml"/><Relationship Id="rId2" Type="http://schemas.openxmlformats.org/officeDocument/2006/relationships/drawing" Target="../drawings/drawing18.xml"/><Relationship Id="rId1" Type="http://schemas.openxmlformats.org/officeDocument/2006/relationships/printerSettings" Target="../printerSettings/printerSettings28.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2.vml"/><Relationship Id="rId7" Type="http://schemas.openxmlformats.org/officeDocument/2006/relationships/ctrlProp" Target="../ctrlProps/ctrlProp13.xml"/><Relationship Id="rId2" Type="http://schemas.openxmlformats.org/officeDocument/2006/relationships/drawing" Target="../drawings/drawing19.xml"/><Relationship Id="rId1" Type="http://schemas.openxmlformats.org/officeDocument/2006/relationships/printerSettings" Target="../printerSettings/printerSettings29.bin"/><Relationship Id="rId6" Type="http://schemas.openxmlformats.org/officeDocument/2006/relationships/ctrlProp" Target="../ctrlProps/ctrlProp12.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5.vml"/><Relationship Id="rId7" Type="http://schemas.openxmlformats.org/officeDocument/2006/relationships/ctrlProp" Target="../ctrlProps/ctrlProp20.xml"/><Relationship Id="rId2" Type="http://schemas.openxmlformats.org/officeDocument/2006/relationships/drawing" Target="../drawings/drawing22.xml"/><Relationship Id="rId1" Type="http://schemas.openxmlformats.org/officeDocument/2006/relationships/printerSettings" Target="../printerSettings/printerSettings32.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N40"/>
  <sheetViews>
    <sheetView windowProtection="1" showGridLines="0" showRowColHeaders="0" tabSelected="1" showRuler="0" view="pageLayout" zoomScaleNormal="100" workbookViewId="0">
      <selection activeCell="D39" sqref="D39"/>
    </sheetView>
  </sheetViews>
  <sheetFormatPr defaultRowHeight="14.4" x14ac:dyDescent="0.3"/>
  <cols>
    <col min="1" max="1" width="9.109375"/>
    <col min="3" max="3" width="21.88671875" customWidth="1"/>
    <col min="4" max="4" width="36.6640625" customWidth="1"/>
  </cols>
  <sheetData>
    <row r="1" spans="2:40" ht="18.600000000000001" customHeight="1" x14ac:dyDescent="0.3">
      <c r="B1" s="1184" t="s">
        <v>71</v>
      </c>
      <c r="C1" s="1184"/>
      <c r="D1" s="1184"/>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2:40" ht="18.600000000000001" customHeight="1" x14ac:dyDescent="0.3">
      <c r="B2" s="1183" t="s">
        <v>72</v>
      </c>
      <c r="C2" s="1183"/>
      <c r="D2" s="312"/>
    </row>
    <row r="3" spans="2:40" ht="18.600000000000001" customHeight="1" x14ac:dyDescent="0.3">
      <c r="B3" s="1183" t="s">
        <v>40</v>
      </c>
      <c r="C3" s="1183"/>
      <c r="D3" s="312"/>
    </row>
    <row r="4" spans="2:40" ht="18.600000000000001" customHeight="1" x14ac:dyDescent="0.3">
      <c r="B4" s="1183" t="s">
        <v>41</v>
      </c>
      <c r="C4" s="1183"/>
      <c r="D4" s="312"/>
    </row>
    <row r="5" spans="2:40" ht="18.600000000000001" customHeight="1" x14ac:dyDescent="0.3">
      <c r="B5" s="1183" t="s">
        <v>42</v>
      </c>
      <c r="C5" s="1183"/>
      <c r="D5" s="312"/>
    </row>
    <row r="6" spans="2:40" ht="18.600000000000001" customHeight="1" x14ac:dyDescent="0.3">
      <c r="B6" s="1183" t="s">
        <v>44</v>
      </c>
      <c r="C6" s="1183"/>
      <c r="D6" s="312"/>
    </row>
    <row r="7" spans="2:40" ht="18.600000000000001" customHeight="1" x14ac:dyDescent="0.3">
      <c r="B7" s="1183" t="s">
        <v>43</v>
      </c>
      <c r="C7" s="1183"/>
      <c r="D7" s="312"/>
    </row>
    <row r="8" spans="2:40" ht="18.600000000000001" customHeight="1" x14ac:dyDescent="0.3">
      <c r="B8" s="1183" t="s">
        <v>462</v>
      </c>
      <c r="C8" s="1183"/>
      <c r="D8" s="312"/>
    </row>
    <row r="9" spans="2:40" ht="18.600000000000001" customHeight="1" x14ac:dyDescent="0.3">
      <c r="B9" s="9"/>
      <c r="C9" s="9"/>
    </row>
    <row r="10" spans="2:40" ht="18.600000000000001" customHeight="1" x14ac:dyDescent="0.3">
      <c r="B10" s="1184" t="s">
        <v>73</v>
      </c>
      <c r="C10" s="1184"/>
      <c r="D10" s="1184"/>
    </row>
    <row r="11" spans="2:40" ht="18.600000000000001" customHeight="1" x14ac:dyDescent="0.3">
      <c r="C11" s="129" t="s">
        <v>74</v>
      </c>
      <c r="D11" s="95"/>
    </row>
    <row r="12" spans="2:40" ht="18.600000000000001" customHeight="1" x14ac:dyDescent="0.3">
      <c r="C12" s="129" t="s">
        <v>52</v>
      </c>
      <c r="D12" s="95"/>
    </row>
    <row r="13" spans="2:40" ht="18.600000000000001" customHeight="1" x14ac:dyDescent="0.3">
      <c r="C13" s="129" t="s">
        <v>75</v>
      </c>
      <c r="D13" s="128"/>
    </row>
    <row r="14" spans="2:40" ht="18.600000000000001" customHeight="1" x14ac:dyDescent="0.3">
      <c r="C14" s="129" t="s">
        <v>76</v>
      </c>
      <c r="D14" s="128"/>
    </row>
    <row r="15" spans="2:40" ht="18.600000000000001" customHeight="1" x14ac:dyDescent="0.3">
      <c r="C15" s="129" t="s">
        <v>55</v>
      </c>
      <c r="D15" s="102"/>
    </row>
    <row r="16" spans="2:40" ht="18.600000000000001" customHeight="1" x14ac:dyDescent="0.3"/>
    <row r="17" spans="2:4" ht="18.600000000000001" customHeight="1" x14ac:dyDescent="0.3">
      <c r="B17" s="1184" t="s">
        <v>77</v>
      </c>
      <c r="C17" s="1184"/>
      <c r="D17" s="1184"/>
    </row>
    <row r="18" spans="2:4" ht="18.600000000000001" customHeight="1" x14ac:dyDescent="0.3">
      <c r="B18" s="1183" t="s">
        <v>29</v>
      </c>
      <c r="C18" s="1183"/>
      <c r="D18" s="95"/>
    </row>
    <row r="19" spans="2:4" ht="18.600000000000001" customHeight="1" x14ac:dyDescent="0.3">
      <c r="B19" s="1183" t="s">
        <v>84</v>
      </c>
      <c r="C19" s="1183"/>
      <c r="D19" s="324"/>
    </row>
    <row r="20" spans="2:4" ht="18.600000000000001" customHeight="1" x14ac:dyDescent="0.3">
      <c r="B20" s="1183" t="s">
        <v>479</v>
      </c>
      <c r="C20" s="1183"/>
      <c r="D20" s="198"/>
    </row>
    <row r="21" spans="2:4" ht="18.600000000000001" customHeight="1" x14ac:dyDescent="0.3">
      <c r="B21" s="129"/>
      <c r="C21" s="129" t="s">
        <v>478</v>
      </c>
      <c r="D21" s="237"/>
    </row>
    <row r="22" spans="2:4" ht="18.600000000000001" customHeight="1" x14ac:dyDescent="0.3">
      <c r="B22" s="1183" t="s">
        <v>30</v>
      </c>
      <c r="C22" s="1183"/>
      <c r="D22" s="95"/>
    </row>
    <row r="23" spans="2:4" ht="18.600000000000001" customHeight="1" x14ac:dyDescent="0.3">
      <c r="B23" s="1183" t="s">
        <v>79</v>
      </c>
      <c r="C23" s="1183"/>
      <c r="D23" s="95"/>
    </row>
    <row r="24" spans="2:4" ht="18.600000000000001" customHeight="1" x14ac:dyDescent="0.3">
      <c r="B24" s="1183" t="s">
        <v>452</v>
      </c>
      <c r="C24" s="1183"/>
      <c r="D24" s="120"/>
    </row>
    <row r="25" spans="2:4" ht="18.600000000000001" customHeight="1" x14ac:dyDescent="0.3">
      <c r="B25" s="1183" t="s">
        <v>33</v>
      </c>
      <c r="C25" s="1183"/>
      <c r="D25" s="95"/>
    </row>
    <row r="26" spans="2:4" ht="18.600000000000001" customHeight="1" x14ac:dyDescent="0.3">
      <c r="B26" s="1183" t="s">
        <v>36</v>
      </c>
      <c r="C26" s="1183"/>
      <c r="D26" s="95"/>
    </row>
    <row r="27" spans="2:4" ht="18.600000000000001" customHeight="1" x14ac:dyDescent="0.3">
      <c r="B27" s="1183" t="s">
        <v>31</v>
      </c>
      <c r="C27" s="1183"/>
      <c r="D27" s="95"/>
    </row>
    <row r="28" spans="2:4" ht="18.600000000000001" customHeight="1" x14ac:dyDescent="0.3">
      <c r="B28" s="1183" t="s">
        <v>80</v>
      </c>
      <c r="C28" s="1183"/>
      <c r="D28" s="95"/>
    </row>
    <row r="29" spans="2:4" ht="18.600000000000001" customHeight="1" x14ac:dyDescent="0.3">
      <c r="B29" s="1183" t="s">
        <v>453</v>
      </c>
      <c r="C29" s="1183"/>
      <c r="D29" s="120"/>
    </row>
    <row r="30" spans="2:4" ht="18.600000000000001" customHeight="1" x14ac:dyDescent="0.3">
      <c r="B30" s="1183" t="s">
        <v>39</v>
      </c>
      <c r="C30" s="1183"/>
      <c r="D30" s="121"/>
    </row>
    <row r="31" spans="2:4" ht="18.600000000000001" customHeight="1" x14ac:dyDescent="0.3">
      <c r="B31" s="1183" t="s">
        <v>34</v>
      </c>
      <c r="C31" s="1183"/>
      <c r="D31" s="95"/>
    </row>
    <row r="32" spans="2:4" ht="18.600000000000001" customHeight="1" x14ac:dyDescent="0.3">
      <c r="B32" s="1183" t="s">
        <v>452</v>
      </c>
      <c r="C32" s="1183"/>
      <c r="D32" s="120"/>
    </row>
    <row r="33" spans="2:4" ht="18.600000000000001" customHeight="1" x14ac:dyDescent="0.3">
      <c r="B33" s="1185" t="s">
        <v>546</v>
      </c>
      <c r="C33" s="1185"/>
      <c r="D33" s="1186"/>
    </row>
    <row r="34" spans="2:4" ht="18.600000000000001" customHeight="1" x14ac:dyDescent="0.3">
      <c r="B34" s="1183" t="s">
        <v>464</v>
      </c>
      <c r="C34" s="1183"/>
      <c r="D34" s="199"/>
    </row>
    <row r="35" spans="2:4" ht="18.600000000000001" customHeight="1" x14ac:dyDescent="0.3">
      <c r="B35" s="200" t="s">
        <v>526</v>
      </c>
      <c r="C35" s="200"/>
      <c r="D35" s="200"/>
    </row>
    <row r="36" spans="2:4" ht="18.600000000000001" customHeight="1" x14ac:dyDescent="0.3">
      <c r="B36" s="1184" t="s">
        <v>81</v>
      </c>
      <c r="C36" s="1184"/>
      <c r="D36" s="1184"/>
    </row>
    <row r="37" spans="2:4" ht="18.600000000000001" customHeight="1" x14ac:dyDescent="0.3">
      <c r="B37" s="1183" t="s">
        <v>45</v>
      </c>
      <c r="C37" s="1183"/>
      <c r="D37" s="95"/>
    </row>
    <row r="38" spans="2:4" ht="18.600000000000001" customHeight="1" x14ac:dyDescent="0.3">
      <c r="B38" s="1183" t="s">
        <v>448</v>
      </c>
      <c r="C38" s="1183"/>
      <c r="D38" s="95"/>
    </row>
    <row r="39" spans="2:4" x14ac:dyDescent="0.3">
      <c r="B39" s="1183" t="s">
        <v>46</v>
      </c>
      <c r="C39" s="1183"/>
      <c r="D39" s="95"/>
    </row>
    <row r="40" spans="2:4" x14ac:dyDescent="0.3">
      <c r="B40" s="1183" t="s">
        <v>82</v>
      </c>
      <c r="C40" s="1183"/>
      <c r="D40" s="95"/>
    </row>
  </sheetData>
  <sheetProtection selectLockedCells="1" selectUnlockedCells="1"/>
  <mergeCells count="31">
    <mergeCell ref="B33:D33"/>
    <mergeCell ref="B34:C34"/>
    <mergeCell ref="B8:C8"/>
    <mergeCell ref="B32:C32"/>
    <mergeCell ref="B10:D10"/>
    <mergeCell ref="B26:C26"/>
    <mergeCell ref="B27:C27"/>
    <mergeCell ref="B28:C28"/>
    <mergeCell ref="B29:C29"/>
    <mergeCell ref="B30:C30"/>
    <mergeCell ref="B1:D1"/>
    <mergeCell ref="B2:C2"/>
    <mergeCell ref="B3:C3"/>
    <mergeCell ref="B4:C4"/>
    <mergeCell ref="B5:C5"/>
    <mergeCell ref="B38:C38"/>
    <mergeCell ref="B39:C39"/>
    <mergeCell ref="B40:C40"/>
    <mergeCell ref="B6:C6"/>
    <mergeCell ref="B7:C7"/>
    <mergeCell ref="B17:D17"/>
    <mergeCell ref="B36:D36"/>
    <mergeCell ref="B18:C18"/>
    <mergeCell ref="B19:C19"/>
    <mergeCell ref="B20:C20"/>
    <mergeCell ref="B37:C37"/>
    <mergeCell ref="B22:C22"/>
    <mergeCell ref="B23:C23"/>
    <mergeCell ref="B24:C24"/>
    <mergeCell ref="B25:C25"/>
    <mergeCell ref="B31:C31"/>
  </mergeCells>
  <dataValidations count="1">
    <dataValidation type="date" allowBlank="1" showInputMessage="1" showErrorMessage="1" sqref="D24 D29 D32" xr:uid="{00000000-0002-0000-0100-000000000000}">
      <formula1>1</formula1>
      <formula2>80354</formula2>
    </dataValidation>
  </dataValidations>
  <printOptions horizontalCentered="1"/>
  <pageMargins left="0.7" right="0.7" top="0.75" bottom="0.75" header="0.3" footer="0.3"/>
  <pageSetup scale="92" orientation="portrait" verticalDpi="1200" r:id="rId1"/>
  <headerFooter>
    <oddHeader>&amp;L&amp;G&amp;C&amp;"-,Bold"&amp;18Information</oddHeader>
    <oddFooter>&amp;L&amp;9 1AF0003 &amp;A&amp;C&amp;"-,Bold"&amp;9&amp;KFF0000Printed Copy Uncontrolled.  
Latest Edition on AMG Intranet Site (http://ride.amgeneralintranet.com)&amp;R&amp;9Rev &amp;D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7B86F-C6AB-48D9-BA37-3EFDAC6826F7}">
  <sheetPr codeName="Sheet3">
    <pageSetUpPr fitToPage="1"/>
  </sheetPr>
  <dimension ref="A1:AQ46"/>
  <sheetViews>
    <sheetView windowProtection="1" showRuler="0" zoomScale="115" zoomScaleNormal="115" zoomScaleSheetLayoutView="100" zoomScalePageLayoutView="130" workbookViewId="0">
      <selection activeCell="B5" sqref="B5:H5"/>
    </sheetView>
  </sheetViews>
  <sheetFormatPr defaultColWidth="9.109375" defaultRowHeight="14.4" x14ac:dyDescent="0.3"/>
  <cols>
    <col min="1" max="44" width="2.109375" customWidth="1"/>
  </cols>
  <sheetData>
    <row r="1" spans="1:43" ht="5.85" customHeight="1" x14ac:dyDescent="0.3"/>
    <row r="2" spans="1:43" ht="15" thickBot="1" x14ac:dyDescent="0.35">
      <c r="B2" s="1236" t="s">
        <v>527</v>
      </c>
      <c r="C2" s="1237"/>
      <c r="D2" s="1237"/>
      <c r="E2" s="1237"/>
      <c r="F2" s="1237"/>
      <c r="G2" s="1237"/>
      <c r="H2" s="1237"/>
      <c r="I2" s="1237"/>
      <c r="J2" s="1237"/>
      <c r="K2" s="1237"/>
      <c r="L2" s="1237"/>
      <c r="M2" s="1237"/>
      <c r="N2" s="1237"/>
      <c r="O2" s="1237"/>
      <c r="P2" s="1237"/>
      <c r="Q2" s="1237"/>
      <c r="R2" s="1237"/>
      <c r="S2" s="1237"/>
      <c r="T2" s="1237"/>
      <c r="U2" s="1237"/>
      <c r="V2" s="1237"/>
      <c r="W2" s="1237"/>
      <c r="X2" s="1237"/>
      <c r="Y2" s="1237"/>
      <c r="Z2" s="1237"/>
      <c r="AA2" s="1237"/>
      <c r="AB2" s="1237"/>
      <c r="AC2" s="1237"/>
      <c r="AD2" s="1237"/>
      <c r="AE2" s="1237"/>
      <c r="AF2" s="1237"/>
      <c r="AG2" s="1237"/>
      <c r="AH2" s="1237"/>
      <c r="AI2" s="1237"/>
      <c r="AJ2" s="1237"/>
      <c r="AK2" s="1237"/>
      <c r="AL2" s="1237"/>
      <c r="AM2" s="1237"/>
      <c r="AN2" s="1237"/>
      <c r="AO2" s="1237"/>
      <c r="AP2" s="1237"/>
      <c r="AQ2" s="1237"/>
    </row>
    <row r="3" spans="1:43" x14ac:dyDescent="0.3">
      <c r="B3" s="1238" t="s">
        <v>72</v>
      </c>
      <c r="C3" s="1239"/>
      <c r="D3" s="1239"/>
      <c r="E3" s="1239"/>
      <c r="F3" s="1239"/>
      <c r="G3" s="1239"/>
      <c r="H3" s="1239"/>
      <c r="I3" s="1240">
        <f>Information!D2</f>
        <v>0</v>
      </c>
      <c r="J3" s="1240"/>
      <c r="K3" s="1240"/>
      <c r="L3" s="1240"/>
      <c r="M3" s="1240"/>
      <c r="N3" s="1240"/>
      <c r="O3" s="1240"/>
      <c r="P3" s="1240"/>
      <c r="Q3" s="1240"/>
      <c r="R3" s="1240"/>
      <c r="S3" s="1240"/>
      <c r="T3" s="1240"/>
      <c r="U3" s="1241"/>
      <c r="V3" s="3"/>
      <c r="W3" s="1238" t="s">
        <v>33</v>
      </c>
      <c r="X3" s="1239"/>
      <c r="Y3" s="1239"/>
      <c r="Z3" s="1239"/>
      <c r="AA3" s="1239"/>
      <c r="AB3" s="1239"/>
      <c r="AC3" s="1239"/>
      <c r="AD3" s="1240">
        <f>Information!D25</f>
        <v>0</v>
      </c>
      <c r="AE3" s="1240"/>
      <c r="AF3" s="1240"/>
      <c r="AG3" s="1240"/>
      <c r="AH3" s="1240"/>
      <c r="AI3" s="1240"/>
      <c r="AJ3" s="1240"/>
      <c r="AK3" s="1240"/>
      <c r="AL3" s="1240"/>
      <c r="AM3" s="1240"/>
      <c r="AN3" s="1240"/>
      <c r="AO3" s="1240"/>
      <c r="AP3" s="1240"/>
      <c r="AQ3" s="1241"/>
    </row>
    <row r="4" spans="1:43" x14ac:dyDescent="0.3">
      <c r="B4" s="1242" t="s">
        <v>40</v>
      </c>
      <c r="C4" s="1243"/>
      <c r="D4" s="1243"/>
      <c r="E4" s="1243"/>
      <c r="F4" s="1243"/>
      <c r="G4" s="1243"/>
      <c r="H4" s="1243"/>
      <c r="I4" s="1244">
        <f>Information!D3</f>
        <v>0</v>
      </c>
      <c r="J4" s="1244"/>
      <c r="K4" s="1244"/>
      <c r="L4" s="1244"/>
      <c r="M4" s="1244"/>
      <c r="N4" s="1244"/>
      <c r="O4" s="1244"/>
      <c r="P4" s="1244"/>
      <c r="Q4" s="1244"/>
      <c r="R4" s="1244"/>
      <c r="S4" s="1244"/>
      <c r="T4" s="1244"/>
      <c r="U4" s="1245"/>
      <c r="V4" s="230"/>
      <c r="W4" s="1242" t="s">
        <v>501</v>
      </c>
      <c r="X4" s="1243"/>
      <c r="Y4" s="1243"/>
      <c r="Z4" s="1243"/>
      <c r="AA4" s="1243"/>
      <c r="AB4" s="1243"/>
      <c r="AC4" s="1243"/>
      <c r="AD4" s="1246"/>
      <c r="AE4" s="1247"/>
      <c r="AF4" s="1247"/>
      <c r="AG4" s="1247"/>
      <c r="AH4" s="1247"/>
      <c r="AI4" s="1247"/>
      <c r="AJ4" s="1247"/>
      <c r="AK4" s="1247"/>
      <c r="AL4" s="1247"/>
      <c r="AM4" s="1247"/>
      <c r="AN4" s="1247"/>
      <c r="AO4" s="1247"/>
      <c r="AP4" s="1247"/>
      <c r="AQ4" s="1248"/>
    </row>
    <row r="5" spans="1:43" x14ac:dyDescent="0.3">
      <c r="B5" s="1242" t="s">
        <v>29</v>
      </c>
      <c r="C5" s="1243"/>
      <c r="D5" s="1243"/>
      <c r="E5" s="1243"/>
      <c r="F5" s="1243"/>
      <c r="G5" s="1243"/>
      <c r="H5" s="1243"/>
      <c r="I5" s="1244">
        <f>Information!D18</f>
        <v>0</v>
      </c>
      <c r="J5" s="1244"/>
      <c r="K5" s="1244"/>
      <c r="L5" s="1244"/>
      <c r="M5" s="1244"/>
      <c r="N5" s="1244"/>
      <c r="O5" s="1244"/>
      <c r="P5" s="1244"/>
      <c r="Q5" s="1244"/>
      <c r="R5" s="1244"/>
      <c r="S5" s="1244"/>
      <c r="T5" s="1244"/>
      <c r="U5" s="1245"/>
      <c r="V5" s="230"/>
      <c r="W5" s="1242" t="s">
        <v>46</v>
      </c>
      <c r="X5" s="1243"/>
      <c r="Y5" s="1243"/>
      <c r="Z5" s="1243"/>
      <c r="AA5" s="1243"/>
      <c r="AB5" s="1243"/>
      <c r="AC5" s="1243"/>
      <c r="AD5" s="1249">
        <f>Information!D39</f>
        <v>0</v>
      </c>
      <c r="AE5" s="1249"/>
      <c r="AF5" s="1249"/>
      <c r="AG5" s="1249"/>
      <c r="AH5" s="1249"/>
      <c r="AI5" s="1249"/>
      <c r="AJ5" s="1249"/>
      <c r="AK5" s="1249"/>
      <c r="AL5" s="1249"/>
      <c r="AM5" s="1249"/>
      <c r="AN5" s="1249"/>
      <c r="AO5" s="1249"/>
      <c r="AP5" s="1249"/>
      <c r="AQ5" s="1250"/>
    </row>
    <row r="6" spans="1:43" x14ac:dyDescent="0.3">
      <c r="B6" s="1242" t="s">
        <v>84</v>
      </c>
      <c r="C6" s="1243"/>
      <c r="D6" s="1243"/>
      <c r="E6" s="1243"/>
      <c r="F6" s="1243"/>
      <c r="G6" s="1243"/>
      <c r="H6" s="1243"/>
      <c r="I6" s="1244">
        <f>Information!D19</f>
        <v>0</v>
      </c>
      <c r="J6" s="1244"/>
      <c r="K6" s="1244"/>
      <c r="L6" s="1244"/>
      <c r="M6" s="1244"/>
      <c r="N6" s="1244"/>
      <c r="O6" s="1244"/>
      <c r="P6" s="1244"/>
      <c r="Q6" s="1244"/>
      <c r="R6" s="1244"/>
      <c r="S6" s="1244"/>
      <c r="T6" s="1244"/>
      <c r="U6" s="1245"/>
      <c r="V6" s="3"/>
      <c r="W6" s="1242" t="s">
        <v>502</v>
      </c>
      <c r="X6" s="1243"/>
      <c r="Y6" s="1243"/>
      <c r="Z6" s="1243"/>
      <c r="AA6" s="1243"/>
      <c r="AB6" s="1243"/>
      <c r="AC6" s="1243"/>
      <c r="AD6" s="1251"/>
      <c r="AE6" s="1251"/>
      <c r="AF6" s="1251"/>
      <c r="AG6" s="1251"/>
      <c r="AH6" s="1251"/>
      <c r="AI6" s="1251"/>
      <c r="AJ6" s="1251"/>
      <c r="AK6" s="1251"/>
      <c r="AL6" s="1251"/>
      <c r="AM6" s="1251"/>
      <c r="AN6" s="1251"/>
      <c r="AO6" s="1251"/>
      <c r="AP6" s="1251"/>
      <c r="AQ6" s="1252"/>
    </row>
    <row r="7" spans="1:43" ht="15" thickBot="1" x14ac:dyDescent="0.35">
      <c r="B7" s="1222" t="s">
        <v>78</v>
      </c>
      <c r="C7" s="1223"/>
      <c r="D7" s="1223"/>
      <c r="E7" s="1223"/>
      <c r="F7" s="1223"/>
      <c r="G7" s="1223"/>
      <c r="H7" s="1223"/>
      <c r="I7" s="1253">
        <f>Information!D20</f>
        <v>0</v>
      </c>
      <c r="J7" s="1253"/>
      <c r="K7" s="1253"/>
      <c r="L7" s="1253"/>
      <c r="M7" s="1253"/>
      <c r="N7" s="1253"/>
      <c r="O7" s="1253"/>
      <c r="P7" s="1253"/>
      <c r="Q7" s="1253"/>
      <c r="R7" s="1253"/>
      <c r="S7" s="1253"/>
      <c r="T7" s="1253"/>
      <c r="U7" s="1254"/>
      <c r="W7" s="1222" t="s">
        <v>503</v>
      </c>
      <c r="X7" s="1223"/>
      <c r="Y7" s="1223"/>
      <c r="Z7" s="1223"/>
      <c r="AA7" s="1223"/>
      <c r="AB7" s="1223"/>
      <c r="AC7" s="1223"/>
      <c r="AD7" s="1224"/>
      <c r="AE7" s="1225"/>
      <c r="AF7" s="1225"/>
      <c r="AG7" s="1225"/>
      <c r="AH7" s="1225"/>
      <c r="AI7" s="1225"/>
      <c r="AJ7" s="1225"/>
      <c r="AK7" s="1225"/>
      <c r="AL7" s="1225"/>
      <c r="AM7" s="1225"/>
      <c r="AN7" s="1225"/>
      <c r="AO7" s="1225"/>
      <c r="AP7" s="1225"/>
      <c r="AQ7" s="1226"/>
    </row>
    <row r="8" spans="1:43" ht="5.85" customHeight="1" x14ac:dyDescent="0.3"/>
    <row r="9" spans="1:43" ht="15" thickBot="1" x14ac:dyDescent="0.35">
      <c r="A9" s="2"/>
      <c r="B9" s="1227" t="s">
        <v>504</v>
      </c>
      <c r="C9" s="1227"/>
      <c r="D9" s="1227"/>
      <c r="E9" s="1227"/>
      <c r="F9" s="1227"/>
      <c r="G9" s="1227"/>
      <c r="H9" s="1227"/>
      <c r="I9" s="1227"/>
      <c r="J9" s="1227"/>
      <c r="K9" s="1227"/>
      <c r="L9" s="1227"/>
      <c r="M9" s="1227"/>
      <c r="N9" s="1227"/>
      <c r="O9" s="1227"/>
      <c r="P9" s="1227"/>
      <c r="Q9" s="1227"/>
      <c r="R9" s="1227"/>
      <c r="S9" s="1227"/>
      <c r="T9" s="1227"/>
      <c r="U9" s="1227"/>
      <c r="V9" s="1227"/>
      <c r="W9" s="1227"/>
      <c r="X9" s="1227"/>
      <c r="Y9" s="1227"/>
      <c r="Z9" s="1227"/>
      <c r="AA9" s="1227"/>
      <c r="AB9" s="1227"/>
      <c r="AC9" s="1227"/>
      <c r="AD9" s="1227"/>
      <c r="AE9" s="1227"/>
      <c r="AF9" s="1227"/>
      <c r="AG9" s="1227"/>
      <c r="AH9" s="1227"/>
      <c r="AI9" s="1227"/>
      <c r="AJ9" s="1227"/>
      <c r="AK9" s="1227"/>
      <c r="AL9" s="1227"/>
      <c r="AM9" s="1227"/>
      <c r="AN9" s="1227"/>
      <c r="AO9" s="1227"/>
      <c r="AP9" s="1227"/>
      <c r="AQ9" s="1227"/>
    </row>
    <row r="10" spans="1:43" ht="15" customHeight="1" x14ac:dyDescent="0.3">
      <c r="A10" s="2"/>
      <c r="B10" s="1228" t="s">
        <v>736</v>
      </c>
      <c r="C10" s="1229"/>
      <c r="D10" s="1229"/>
      <c r="E10" s="1229"/>
      <c r="F10" s="1229"/>
      <c r="G10" s="1229"/>
      <c r="H10" s="1229"/>
      <c r="I10" s="1229"/>
      <c r="J10" s="1229"/>
      <c r="K10" s="1229"/>
      <c r="L10" s="1229"/>
      <c r="M10" s="1229"/>
      <c r="N10" s="1229"/>
      <c r="O10" s="1229"/>
      <c r="P10" s="1229"/>
      <c r="Q10" s="1229"/>
      <c r="R10" s="1229"/>
      <c r="S10" s="1229"/>
      <c r="T10" s="1229"/>
      <c r="U10" s="1229"/>
      <c r="V10" s="1229"/>
      <c r="W10" s="1229"/>
      <c r="X10" s="1229"/>
      <c r="Y10" s="1229"/>
      <c r="Z10" s="1229"/>
      <c r="AA10" s="1229"/>
      <c r="AB10" s="1229"/>
      <c r="AC10" s="1229"/>
      <c r="AD10" s="1229"/>
      <c r="AE10" s="1229"/>
      <c r="AF10" s="1230" t="s">
        <v>698</v>
      </c>
      <c r="AG10" s="1230"/>
      <c r="AH10" s="1230"/>
      <c r="AI10" s="1230"/>
      <c r="AJ10" s="1230"/>
      <c r="AK10" s="1230"/>
      <c r="AL10" s="1230"/>
      <c r="AM10" s="1230"/>
      <c r="AN10" s="1230"/>
      <c r="AO10" s="1230"/>
      <c r="AP10" s="1230"/>
      <c r="AQ10" s="1231"/>
    </row>
    <row r="11" spans="1:43" ht="15" customHeight="1" x14ac:dyDescent="0.3">
      <c r="A11" s="2"/>
      <c r="B11" s="1232" t="s">
        <v>708</v>
      </c>
      <c r="C11" s="1233"/>
      <c r="D11" s="1233"/>
      <c r="E11" s="1233"/>
      <c r="F11" s="1233"/>
      <c r="G11" s="1233"/>
      <c r="H11" s="1233"/>
      <c r="I11" s="1233"/>
      <c r="J11" s="1233"/>
      <c r="K11" s="1233"/>
      <c r="L11" s="1233"/>
      <c r="M11" s="1233"/>
      <c r="N11" s="1233"/>
      <c r="O11" s="1233"/>
      <c r="P11" s="1233"/>
      <c r="Q11" s="1233"/>
      <c r="R11" s="1233"/>
      <c r="S11" s="1233"/>
      <c r="T11" s="1233"/>
      <c r="U11" s="1233"/>
      <c r="V11" s="1233"/>
      <c r="W11" s="1233"/>
      <c r="X11" s="1233"/>
      <c r="Y11" s="1233"/>
      <c r="Z11" s="1233"/>
      <c r="AA11" s="1233"/>
      <c r="AB11" s="1233"/>
      <c r="AC11" s="1233"/>
      <c r="AD11" s="1233"/>
      <c r="AE11" s="1233"/>
      <c r="AF11" s="1234">
        <v>1</v>
      </c>
      <c r="AG11" s="1234"/>
      <c r="AH11" s="1234">
        <v>2</v>
      </c>
      <c r="AI11" s="1234"/>
      <c r="AJ11" s="1234">
        <v>3</v>
      </c>
      <c r="AK11" s="1234"/>
      <c r="AL11" s="1234">
        <v>4</v>
      </c>
      <c r="AM11" s="1234"/>
      <c r="AN11" s="1234">
        <v>5</v>
      </c>
      <c r="AO11" s="1235"/>
      <c r="AP11" s="1234" t="s">
        <v>709</v>
      </c>
      <c r="AQ11" s="1235"/>
    </row>
    <row r="12" spans="1:43" ht="15" customHeight="1" x14ac:dyDescent="0.3">
      <c r="A12" s="2"/>
      <c r="B12" s="1215" t="s">
        <v>733</v>
      </c>
      <c r="C12" s="1216"/>
      <c r="D12" s="1216"/>
      <c r="E12" s="1216"/>
      <c r="F12" s="1216"/>
      <c r="G12" s="1216"/>
      <c r="H12" s="1216"/>
      <c r="I12" s="1216"/>
      <c r="J12" s="1216"/>
      <c r="K12" s="1216"/>
      <c r="L12" s="1216"/>
      <c r="M12" s="1216"/>
      <c r="N12" s="1216"/>
      <c r="O12" s="1216"/>
      <c r="P12" s="1216"/>
      <c r="Q12" s="1216"/>
      <c r="R12" s="1216"/>
      <c r="S12" s="1216"/>
      <c r="T12" s="1216"/>
      <c r="U12" s="1216"/>
      <c r="V12" s="1216"/>
      <c r="W12" s="1216"/>
      <c r="X12" s="1216"/>
      <c r="Y12" s="1216"/>
      <c r="Z12" s="1216"/>
      <c r="AA12" s="1216"/>
      <c r="AB12" s="1216"/>
      <c r="AC12" s="1216"/>
      <c r="AD12" s="1216"/>
      <c r="AE12" s="1216"/>
      <c r="AF12" s="1217" t="s">
        <v>710</v>
      </c>
      <c r="AG12" s="1217"/>
      <c r="AH12" s="1217" t="s">
        <v>710</v>
      </c>
      <c r="AI12" s="1217"/>
      <c r="AJ12" s="1217" t="s">
        <v>710</v>
      </c>
      <c r="AK12" s="1217"/>
      <c r="AL12" s="1217" t="s">
        <v>710</v>
      </c>
      <c r="AM12" s="1217"/>
      <c r="AN12" s="1217" t="s">
        <v>710</v>
      </c>
      <c r="AO12" s="1217"/>
      <c r="AP12" s="1217" t="s">
        <v>710</v>
      </c>
      <c r="AQ12" s="1218"/>
    </row>
    <row r="13" spans="1:43" ht="15" customHeight="1" x14ac:dyDescent="0.3">
      <c r="A13" s="2"/>
      <c r="B13" s="1215" t="s">
        <v>711</v>
      </c>
      <c r="C13" s="1216"/>
      <c r="D13" s="1216"/>
      <c r="E13" s="1216"/>
      <c r="F13" s="1216"/>
      <c r="G13" s="1216"/>
      <c r="H13" s="1216"/>
      <c r="I13" s="1216"/>
      <c r="J13" s="1216"/>
      <c r="K13" s="1216"/>
      <c r="L13" s="1216"/>
      <c r="M13" s="1216"/>
      <c r="N13" s="1216"/>
      <c r="O13" s="1216"/>
      <c r="P13" s="1216"/>
      <c r="Q13" s="1216"/>
      <c r="R13" s="1216"/>
      <c r="S13" s="1216"/>
      <c r="T13" s="1216"/>
      <c r="U13" s="1216"/>
      <c r="V13" s="1216"/>
      <c r="W13" s="1216"/>
      <c r="X13" s="1216"/>
      <c r="Y13" s="1216"/>
      <c r="Z13" s="1216"/>
      <c r="AA13" s="1216"/>
      <c r="AB13" s="1216"/>
      <c r="AC13" s="1216"/>
      <c r="AD13" s="1216"/>
      <c r="AE13" s="1216"/>
      <c r="AF13" s="1217" t="s">
        <v>710</v>
      </c>
      <c r="AG13" s="1217"/>
      <c r="AH13" s="1212" t="s">
        <v>710</v>
      </c>
      <c r="AI13" s="1213"/>
      <c r="AJ13" s="1217" t="s">
        <v>710</v>
      </c>
      <c r="AK13" s="1217"/>
      <c r="AL13" s="1217" t="s">
        <v>710</v>
      </c>
      <c r="AM13" s="1217"/>
      <c r="AN13" s="1217" t="s">
        <v>710</v>
      </c>
      <c r="AO13" s="1217"/>
      <c r="AP13" s="1217" t="s">
        <v>710</v>
      </c>
      <c r="AQ13" s="1218"/>
    </row>
    <row r="14" spans="1:43" x14ac:dyDescent="0.3">
      <c r="A14" s="2"/>
      <c r="B14" s="1219" t="s">
        <v>712</v>
      </c>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1"/>
      <c r="AF14" s="1212" t="s">
        <v>713</v>
      </c>
      <c r="AG14" s="1213"/>
      <c r="AH14" s="1212" t="s">
        <v>710</v>
      </c>
      <c r="AI14" s="1213"/>
      <c r="AJ14" s="1212" t="s">
        <v>710</v>
      </c>
      <c r="AK14" s="1213"/>
      <c r="AL14" s="1212" t="s">
        <v>710</v>
      </c>
      <c r="AM14" s="1213"/>
      <c r="AN14" s="1212" t="s">
        <v>710</v>
      </c>
      <c r="AO14" s="1213"/>
      <c r="AP14" s="1212" t="s">
        <v>710</v>
      </c>
      <c r="AQ14" s="1214"/>
    </row>
    <row r="15" spans="1:43" ht="26.25" customHeight="1" x14ac:dyDescent="0.3">
      <c r="A15" s="2"/>
      <c r="B15" s="1219" t="s">
        <v>714</v>
      </c>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1"/>
      <c r="AF15" s="1212" t="s">
        <v>713</v>
      </c>
      <c r="AG15" s="1213"/>
      <c r="AH15" s="1212" t="s">
        <v>710</v>
      </c>
      <c r="AI15" s="1213"/>
      <c r="AJ15" s="1212" t="s">
        <v>710</v>
      </c>
      <c r="AK15" s="1213"/>
      <c r="AL15" s="1212" t="s">
        <v>710</v>
      </c>
      <c r="AM15" s="1213"/>
      <c r="AN15" s="1212" t="s">
        <v>713</v>
      </c>
      <c r="AO15" s="1213"/>
      <c r="AP15" s="1212" t="s">
        <v>710</v>
      </c>
      <c r="AQ15" s="1214"/>
    </row>
    <row r="16" spans="1:43" x14ac:dyDescent="0.3">
      <c r="A16" s="2"/>
      <c r="B16" s="1219" t="s">
        <v>715</v>
      </c>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1"/>
      <c r="AF16" s="1212" t="s">
        <v>713</v>
      </c>
      <c r="AG16" s="1213"/>
      <c r="AH16" s="1212" t="s">
        <v>713</v>
      </c>
      <c r="AI16" s="1213"/>
      <c r="AJ16" s="1212" t="s">
        <v>710</v>
      </c>
      <c r="AK16" s="1213"/>
      <c r="AL16" s="1212" t="s">
        <v>710</v>
      </c>
      <c r="AM16" s="1213"/>
      <c r="AN16" s="1212" t="s">
        <v>713</v>
      </c>
      <c r="AO16" s="1213"/>
      <c r="AP16" s="1212" t="s">
        <v>710</v>
      </c>
      <c r="AQ16" s="1214"/>
    </row>
    <row r="17" spans="1:43" x14ac:dyDescent="0.3">
      <c r="A17" s="2"/>
      <c r="B17" s="1219" t="s">
        <v>717</v>
      </c>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1"/>
      <c r="AF17" s="1212" t="s">
        <v>713</v>
      </c>
      <c r="AG17" s="1213"/>
      <c r="AH17" s="1212" t="s">
        <v>713</v>
      </c>
      <c r="AI17" s="1213"/>
      <c r="AJ17" s="1212" t="s">
        <v>710</v>
      </c>
      <c r="AK17" s="1213"/>
      <c r="AL17" s="1212" t="s">
        <v>718</v>
      </c>
      <c r="AM17" s="1213"/>
      <c r="AN17" s="1212" t="s">
        <v>713</v>
      </c>
      <c r="AO17" s="1213"/>
      <c r="AP17" s="1212" t="s">
        <v>710</v>
      </c>
      <c r="AQ17" s="1214"/>
    </row>
    <row r="18" spans="1:43" x14ac:dyDescent="0.3">
      <c r="A18" s="2"/>
      <c r="B18" s="1219" t="s">
        <v>719</v>
      </c>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1"/>
      <c r="AF18" s="1212" t="s">
        <v>713</v>
      </c>
      <c r="AG18" s="1213"/>
      <c r="AH18" s="1212" t="s">
        <v>713</v>
      </c>
      <c r="AI18" s="1213"/>
      <c r="AJ18" s="1212" t="s">
        <v>710</v>
      </c>
      <c r="AK18" s="1213"/>
      <c r="AL18" s="1212" t="s">
        <v>716</v>
      </c>
      <c r="AM18" s="1213"/>
      <c r="AN18" s="1212" t="s">
        <v>713</v>
      </c>
      <c r="AO18" s="1213"/>
      <c r="AP18" s="1212" t="s">
        <v>710</v>
      </c>
      <c r="AQ18" s="1214"/>
    </row>
    <row r="19" spans="1:43" x14ac:dyDescent="0.3">
      <c r="A19" s="2"/>
      <c r="B19" s="1219" t="s">
        <v>720</v>
      </c>
      <c r="C19" s="1220"/>
      <c r="D19" s="1220"/>
      <c r="E19" s="1220"/>
      <c r="F19" s="1220"/>
      <c r="G19" s="1220"/>
      <c r="H19" s="1220"/>
      <c r="I19" s="1220"/>
      <c r="J19" s="1220"/>
      <c r="K19" s="1220"/>
      <c r="L19" s="1220"/>
      <c r="M19" s="1220"/>
      <c r="N19" s="1220"/>
      <c r="O19" s="1220"/>
      <c r="P19" s="1220"/>
      <c r="Q19" s="1220"/>
      <c r="R19" s="1220"/>
      <c r="S19" s="1220"/>
      <c r="T19" s="1220"/>
      <c r="U19" s="1220"/>
      <c r="V19" s="1220"/>
      <c r="W19" s="1220"/>
      <c r="X19" s="1220"/>
      <c r="Y19" s="1220"/>
      <c r="Z19" s="1220"/>
      <c r="AA19" s="1220"/>
      <c r="AB19" s="1220"/>
      <c r="AC19" s="1220"/>
      <c r="AD19" s="1220"/>
      <c r="AE19" s="1221"/>
      <c r="AF19" s="1212" t="s">
        <v>713</v>
      </c>
      <c r="AG19" s="1213"/>
      <c r="AH19" s="1212" t="s">
        <v>713</v>
      </c>
      <c r="AI19" s="1213"/>
      <c r="AJ19" s="1212" t="s">
        <v>710</v>
      </c>
      <c r="AK19" s="1213"/>
      <c r="AL19" s="1212" t="s">
        <v>716</v>
      </c>
      <c r="AM19" s="1213"/>
      <c r="AN19" s="1212" t="s">
        <v>713</v>
      </c>
      <c r="AO19" s="1213"/>
      <c r="AP19" s="1212" t="s">
        <v>710</v>
      </c>
      <c r="AQ19" s="1214"/>
    </row>
    <row r="20" spans="1:43" x14ac:dyDescent="0.3">
      <c r="A20" s="2"/>
      <c r="B20" s="1219" t="s">
        <v>721</v>
      </c>
      <c r="C20" s="1220"/>
      <c r="D20" s="1220"/>
      <c r="E20" s="1220"/>
      <c r="F20" s="1220"/>
      <c r="G20" s="1220"/>
      <c r="H20" s="1220"/>
      <c r="I20" s="1220"/>
      <c r="J20" s="1220"/>
      <c r="K20" s="1220"/>
      <c r="L20" s="1220"/>
      <c r="M20" s="1220"/>
      <c r="N20" s="1220"/>
      <c r="O20" s="1220"/>
      <c r="P20" s="1220"/>
      <c r="Q20" s="1220"/>
      <c r="R20" s="1220"/>
      <c r="S20" s="1220"/>
      <c r="T20" s="1220"/>
      <c r="U20" s="1220"/>
      <c r="V20" s="1220"/>
      <c r="W20" s="1220"/>
      <c r="X20" s="1220"/>
      <c r="Y20" s="1220"/>
      <c r="Z20" s="1220"/>
      <c r="AA20" s="1220"/>
      <c r="AB20" s="1220"/>
      <c r="AC20" s="1220"/>
      <c r="AD20" s="1220"/>
      <c r="AE20" s="1221"/>
      <c r="AF20" s="1212" t="s">
        <v>713</v>
      </c>
      <c r="AG20" s="1213"/>
      <c r="AH20" s="1212" t="s">
        <v>713</v>
      </c>
      <c r="AI20" s="1213"/>
      <c r="AJ20" s="1212" t="s">
        <v>710</v>
      </c>
      <c r="AK20" s="1213"/>
      <c r="AL20" s="1212" t="s">
        <v>710</v>
      </c>
      <c r="AM20" s="1213"/>
      <c r="AN20" s="1212" t="s">
        <v>713</v>
      </c>
      <c r="AO20" s="1213"/>
      <c r="AP20" s="1212" t="s">
        <v>710</v>
      </c>
      <c r="AQ20" s="1214"/>
    </row>
    <row r="21" spans="1:43" ht="22.5" customHeight="1" x14ac:dyDescent="0.3">
      <c r="A21" s="2"/>
      <c r="B21" s="1219" t="s">
        <v>722</v>
      </c>
      <c r="C21" s="1220"/>
      <c r="D21" s="1220"/>
      <c r="E21" s="1220"/>
      <c r="F21" s="1220"/>
      <c r="G21" s="1220"/>
      <c r="H21" s="1220"/>
      <c r="I21" s="1220"/>
      <c r="J21" s="1220"/>
      <c r="K21" s="1220"/>
      <c r="L21" s="1220"/>
      <c r="M21" s="1220"/>
      <c r="N21" s="1220"/>
      <c r="O21" s="1220"/>
      <c r="P21" s="1220"/>
      <c r="Q21" s="1220"/>
      <c r="R21" s="1220"/>
      <c r="S21" s="1220"/>
      <c r="T21" s="1220"/>
      <c r="U21" s="1220"/>
      <c r="V21" s="1220"/>
      <c r="W21" s="1220"/>
      <c r="X21" s="1220"/>
      <c r="Y21" s="1220"/>
      <c r="Z21" s="1220"/>
      <c r="AA21" s="1220"/>
      <c r="AB21" s="1220"/>
      <c r="AC21" s="1220"/>
      <c r="AD21" s="1220"/>
      <c r="AE21" s="1221"/>
      <c r="AF21" s="1212" t="s">
        <v>713</v>
      </c>
      <c r="AG21" s="1213"/>
      <c r="AH21" s="1212" t="s">
        <v>713</v>
      </c>
      <c r="AI21" s="1213"/>
      <c r="AJ21" s="1212" t="s">
        <v>710</v>
      </c>
      <c r="AK21" s="1213"/>
      <c r="AL21" s="1212" t="s">
        <v>710</v>
      </c>
      <c r="AM21" s="1213"/>
      <c r="AN21" s="1212" t="s">
        <v>713</v>
      </c>
      <c r="AO21" s="1213"/>
      <c r="AP21" s="1212" t="s">
        <v>713</v>
      </c>
      <c r="AQ21" s="1214"/>
    </row>
    <row r="22" spans="1:43" x14ac:dyDescent="0.3">
      <c r="A22" s="2"/>
      <c r="B22" s="1219" t="s">
        <v>723</v>
      </c>
      <c r="C22" s="1220"/>
      <c r="D22" s="1220"/>
      <c r="E22" s="1220"/>
      <c r="F22" s="1220"/>
      <c r="G22" s="1220"/>
      <c r="H22" s="1220"/>
      <c r="I22" s="1220"/>
      <c r="J22" s="1220"/>
      <c r="K22" s="1220"/>
      <c r="L22" s="1220"/>
      <c r="M22" s="1220"/>
      <c r="N22" s="1220"/>
      <c r="O22" s="1220"/>
      <c r="P22" s="1220"/>
      <c r="Q22" s="1220"/>
      <c r="R22" s="1220"/>
      <c r="S22" s="1220"/>
      <c r="T22" s="1220"/>
      <c r="U22" s="1220"/>
      <c r="V22" s="1220"/>
      <c r="W22" s="1220"/>
      <c r="X22" s="1220"/>
      <c r="Y22" s="1220"/>
      <c r="Z22" s="1220"/>
      <c r="AA22" s="1220"/>
      <c r="AB22" s="1220"/>
      <c r="AC22" s="1220"/>
      <c r="AD22" s="1220"/>
      <c r="AE22" s="1221"/>
      <c r="AF22" s="1212" t="s">
        <v>713</v>
      </c>
      <c r="AG22" s="1213"/>
      <c r="AH22" s="1212" t="s">
        <v>710</v>
      </c>
      <c r="AI22" s="1213"/>
      <c r="AJ22" s="1212" t="s">
        <v>710</v>
      </c>
      <c r="AK22" s="1213"/>
      <c r="AL22" s="1212" t="s">
        <v>710</v>
      </c>
      <c r="AM22" s="1213"/>
      <c r="AN22" s="1212" t="s">
        <v>713</v>
      </c>
      <c r="AO22" s="1213"/>
      <c r="AP22" s="1212" t="s">
        <v>710</v>
      </c>
      <c r="AQ22" s="1214"/>
    </row>
    <row r="23" spans="1:43" ht="43.5" customHeight="1" x14ac:dyDescent="0.3">
      <c r="A23" s="2"/>
      <c r="B23" s="1219" t="s">
        <v>724</v>
      </c>
      <c r="C23" s="1220"/>
      <c r="D23" s="1220"/>
      <c r="E23" s="1220"/>
      <c r="F23" s="1220"/>
      <c r="G23" s="1220"/>
      <c r="H23" s="1220"/>
      <c r="I23" s="1220"/>
      <c r="J23" s="1220"/>
      <c r="K23" s="1220"/>
      <c r="L23" s="1220"/>
      <c r="M23" s="1220"/>
      <c r="N23" s="1220"/>
      <c r="O23" s="1220"/>
      <c r="P23" s="1220"/>
      <c r="Q23" s="1220"/>
      <c r="R23" s="1220"/>
      <c r="S23" s="1220"/>
      <c r="T23" s="1220"/>
      <c r="U23" s="1220"/>
      <c r="V23" s="1220"/>
      <c r="W23" s="1220"/>
      <c r="X23" s="1220"/>
      <c r="Y23" s="1220"/>
      <c r="Z23" s="1220"/>
      <c r="AA23" s="1220"/>
      <c r="AB23" s="1220"/>
      <c r="AC23" s="1220"/>
      <c r="AD23" s="1220"/>
      <c r="AE23" s="1221"/>
      <c r="AF23" s="1212" t="s">
        <v>713</v>
      </c>
      <c r="AG23" s="1213"/>
      <c r="AH23" s="1212" t="s">
        <v>710</v>
      </c>
      <c r="AI23" s="1213"/>
      <c r="AJ23" s="1212" t="s">
        <v>710</v>
      </c>
      <c r="AK23" s="1213"/>
      <c r="AL23" s="1212" t="s">
        <v>710</v>
      </c>
      <c r="AM23" s="1213"/>
      <c r="AN23" s="1212" t="s">
        <v>713</v>
      </c>
      <c r="AO23" s="1213"/>
      <c r="AP23" s="1212" t="s">
        <v>710</v>
      </c>
      <c r="AQ23" s="1214"/>
    </row>
    <row r="24" spans="1:43" ht="42" customHeight="1" x14ac:dyDescent="0.3">
      <c r="A24" s="2"/>
      <c r="B24" s="1219" t="s">
        <v>725</v>
      </c>
      <c r="C24" s="1220"/>
      <c r="D24" s="1220"/>
      <c r="E24" s="1220"/>
      <c r="F24" s="1220"/>
      <c r="G24" s="1220"/>
      <c r="H24" s="1220"/>
      <c r="I24" s="1220"/>
      <c r="J24" s="1220"/>
      <c r="K24" s="1220"/>
      <c r="L24" s="1220"/>
      <c r="M24" s="1220"/>
      <c r="N24" s="1220"/>
      <c r="O24" s="1220"/>
      <c r="P24" s="1220"/>
      <c r="Q24" s="1220"/>
      <c r="R24" s="1220"/>
      <c r="S24" s="1220"/>
      <c r="T24" s="1220"/>
      <c r="U24" s="1220"/>
      <c r="V24" s="1220"/>
      <c r="W24" s="1220"/>
      <c r="X24" s="1220"/>
      <c r="Y24" s="1220"/>
      <c r="Z24" s="1220"/>
      <c r="AA24" s="1220"/>
      <c r="AB24" s="1220"/>
      <c r="AC24" s="1220"/>
      <c r="AD24" s="1220"/>
      <c r="AE24" s="1221"/>
      <c r="AF24" s="1212" t="s">
        <v>713</v>
      </c>
      <c r="AG24" s="1213"/>
      <c r="AH24" s="1212" t="s">
        <v>713</v>
      </c>
      <c r="AI24" s="1213"/>
      <c r="AJ24" s="1212" t="s">
        <v>710</v>
      </c>
      <c r="AK24" s="1213"/>
      <c r="AL24" s="1212" t="s">
        <v>710</v>
      </c>
      <c r="AM24" s="1213"/>
      <c r="AN24" s="1212" t="s">
        <v>713</v>
      </c>
      <c r="AO24" s="1213"/>
      <c r="AP24" s="1212" t="s">
        <v>710</v>
      </c>
      <c r="AQ24" s="1214"/>
    </row>
    <row r="25" spans="1:43" ht="24.75" customHeight="1" x14ac:dyDescent="0.3">
      <c r="A25" s="2"/>
      <c r="B25" s="1219" t="s">
        <v>726</v>
      </c>
      <c r="C25" s="1220"/>
      <c r="D25" s="1220"/>
      <c r="E25" s="1220"/>
      <c r="F25" s="1220"/>
      <c r="G25" s="1220"/>
      <c r="H25" s="1220"/>
      <c r="I25" s="1220"/>
      <c r="J25" s="1220"/>
      <c r="K25" s="1220"/>
      <c r="L25" s="1220"/>
      <c r="M25" s="1220"/>
      <c r="N25" s="1220"/>
      <c r="O25" s="1220"/>
      <c r="P25" s="1220"/>
      <c r="Q25" s="1220"/>
      <c r="R25" s="1220"/>
      <c r="S25" s="1220"/>
      <c r="T25" s="1220"/>
      <c r="U25" s="1220"/>
      <c r="V25" s="1220"/>
      <c r="W25" s="1220"/>
      <c r="X25" s="1220"/>
      <c r="Y25" s="1220"/>
      <c r="Z25" s="1220"/>
      <c r="AA25" s="1220"/>
      <c r="AB25" s="1220"/>
      <c r="AC25" s="1220"/>
      <c r="AD25" s="1220"/>
      <c r="AE25" s="1221"/>
      <c r="AF25" s="1212" t="s">
        <v>713</v>
      </c>
      <c r="AG25" s="1213"/>
      <c r="AH25" s="1212" t="s">
        <v>710</v>
      </c>
      <c r="AI25" s="1213"/>
      <c r="AJ25" s="1212" t="s">
        <v>710</v>
      </c>
      <c r="AK25" s="1213"/>
      <c r="AL25" s="1212" t="s">
        <v>716</v>
      </c>
      <c r="AM25" s="1213"/>
      <c r="AN25" s="1212" t="s">
        <v>713</v>
      </c>
      <c r="AO25" s="1213"/>
      <c r="AP25" s="1212" t="s">
        <v>713</v>
      </c>
      <c r="AQ25" s="1214"/>
    </row>
    <row r="26" spans="1:43" x14ac:dyDescent="0.3">
      <c r="A26" s="2"/>
      <c r="B26" s="1219" t="s">
        <v>727</v>
      </c>
      <c r="C26" s="1220"/>
      <c r="D26" s="1220"/>
      <c r="E26" s="1220"/>
      <c r="F26" s="1220"/>
      <c r="G26" s="1220"/>
      <c r="H26" s="1220"/>
      <c r="I26" s="1220"/>
      <c r="J26" s="1220"/>
      <c r="K26" s="1220"/>
      <c r="L26" s="1220"/>
      <c r="M26" s="1220"/>
      <c r="N26" s="1220"/>
      <c r="O26" s="1220"/>
      <c r="P26" s="1220"/>
      <c r="Q26" s="1220"/>
      <c r="R26" s="1220"/>
      <c r="S26" s="1220"/>
      <c r="T26" s="1220"/>
      <c r="U26" s="1220"/>
      <c r="V26" s="1220"/>
      <c r="W26" s="1220"/>
      <c r="X26" s="1220"/>
      <c r="Y26" s="1220"/>
      <c r="Z26" s="1220"/>
      <c r="AA26" s="1220"/>
      <c r="AB26" s="1220"/>
      <c r="AC26" s="1220"/>
      <c r="AD26" s="1220"/>
      <c r="AE26" s="1221"/>
      <c r="AF26" s="1212" t="s">
        <v>713</v>
      </c>
      <c r="AG26" s="1213"/>
      <c r="AH26" s="1212" t="s">
        <v>710</v>
      </c>
      <c r="AI26" s="1213"/>
      <c r="AJ26" s="1212" t="s">
        <v>710</v>
      </c>
      <c r="AK26" s="1213"/>
      <c r="AL26" s="1212" t="s">
        <v>718</v>
      </c>
      <c r="AM26" s="1213"/>
      <c r="AN26" s="1212" t="s">
        <v>713</v>
      </c>
      <c r="AO26" s="1213"/>
      <c r="AP26" s="1212" t="s">
        <v>710</v>
      </c>
      <c r="AQ26" s="1214"/>
    </row>
    <row r="27" spans="1:43" ht="21" customHeight="1" x14ac:dyDescent="0.3">
      <c r="A27" s="2"/>
      <c r="B27" s="1219" t="s">
        <v>728</v>
      </c>
      <c r="C27" s="1220"/>
      <c r="D27" s="1220"/>
      <c r="E27" s="1220"/>
      <c r="F27" s="1220"/>
      <c r="G27" s="1220"/>
      <c r="H27" s="1220"/>
      <c r="I27" s="1220"/>
      <c r="J27" s="1220"/>
      <c r="K27" s="1220"/>
      <c r="L27" s="1220"/>
      <c r="M27" s="1220"/>
      <c r="N27" s="1220"/>
      <c r="O27" s="1220"/>
      <c r="P27" s="1220"/>
      <c r="Q27" s="1220"/>
      <c r="R27" s="1220"/>
      <c r="S27" s="1220"/>
      <c r="T27" s="1220"/>
      <c r="U27" s="1220"/>
      <c r="V27" s="1220"/>
      <c r="W27" s="1220"/>
      <c r="X27" s="1220"/>
      <c r="Y27" s="1220"/>
      <c r="Z27" s="1220"/>
      <c r="AA27" s="1220"/>
      <c r="AB27" s="1220"/>
      <c r="AC27" s="1220"/>
      <c r="AD27" s="1220"/>
      <c r="AE27" s="1221"/>
      <c r="AF27" s="1212" t="s">
        <v>710</v>
      </c>
      <c r="AG27" s="1213"/>
      <c r="AH27" s="1212" t="s">
        <v>710</v>
      </c>
      <c r="AI27" s="1213"/>
      <c r="AJ27" s="1212" t="s">
        <v>710</v>
      </c>
      <c r="AK27" s="1213"/>
      <c r="AL27" s="1212" t="s">
        <v>710</v>
      </c>
      <c r="AM27" s="1213"/>
      <c r="AN27" s="1212" t="s">
        <v>713</v>
      </c>
      <c r="AO27" s="1213"/>
      <c r="AP27" s="1212" t="s">
        <v>713</v>
      </c>
      <c r="AQ27" s="1214"/>
    </row>
    <row r="28" spans="1:43" x14ac:dyDescent="0.3">
      <c r="A28" s="2"/>
      <c r="B28" s="1219" t="s">
        <v>729</v>
      </c>
      <c r="C28" s="1220"/>
      <c r="D28" s="1220"/>
      <c r="E28" s="1220"/>
      <c r="F28" s="1220"/>
      <c r="G28" s="1220"/>
      <c r="H28" s="1220"/>
      <c r="I28" s="1220"/>
      <c r="J28" s="1220"/>
      <c r="K28" s="1220"/>
      <c r="L28" s="1220"/>
      <c r="M28" s="1220"/>
      <c r="N28" s="1220"/>
      <c r="O28" s="1220"/>
      <c r="P28" s="1220"/>
      <c r="Q28" s="1220"/>
      <c r="R28" s="1220"/>
      <c r="S28" s="1220"/>
      <c r="T28" s="1220"/>
      <c r="U28" s="1220"/>
      <c r="V28" s="1220"/>
      <c r="W28" s="1220"/>
      <c r="X28" s="1220"/>
      <c r="Y28" s="1220"/>
      <c r="Z28" s="1220"/>
      <c r="AA28" s="1220"/>
      <c r="AB28" s="1220"/>
      <c r="AC28" s="1220"/>
      <c r="AD28" s="1220"/>
      <c r="AE28" s="1221"/>
      <c r="AF28" s="1212" t="s">
        <v>713</v>
      </c>
      <c r="AG28" s="1213"/>
      <c r="AH28" s="1212" t="s">
        <v>713</v>
      </c>
      <c r="AI28" s="1213"/>
      <c r="AJ28" s="1212" t="s">
        <v>710</v>
      </c>
      <c r="AK28" s="1213"/>
      <c r="AL28" s="1212" t="s">
        <v>716</v>
      </c>
      <c r="AM28" s="1213"/>
      <c r="AN28" s="1212" t="s">
        <v>713</v>
      </c>
      <c r="AO28" s="1213"/>
      <c r="AP28" s="1212" t="s">
        <v>713</v>
      </c>
      <c r="AQ28" s="1214"/>
    </row>
    <row r="29" spans="1:43" x14ac:dyDescent="0.3">
      <c r="A29" s="2"/>
      <c r="B29" s="1219" t="s">
        <v>730</v>
      </c>
      <c r="C29" s="1220"/>
      <c r="D29" s="1220"/>
      <c r="E29" s="1220"/>
      <c r="F29" s="1220"/>
      <c r="G29" s="1220"/>
      <c r="H29" s="1220"/>
      <c r="I29" s="1220"/>
      <c r="J29" s="1220"/>
      <c r="K29" s="1220"/>
      <c r="L29" s="1220"/>
      <c r="M29" s="1220"/>
      <c r="N29" s="1220"/>
      <c r="O29" s="1220"/>
      <c r="P29" s="1220"/>
      <c r="Q29" s="1220"/>
      <c r="R29" s="1220"/>
      <c r="S29" s="1220"/>
      <c r="T29" s="1220"/>
      <c r="U29" s="1220"/>
      <c r="V29" s="1220"/>
      <c r="W29" s="1220"/>
      <c r="X29" s="1220"/>
      <c r="Y29" s="1220"/>
      <c r="Z29" s="1220"/>
      <c r="AA29" s="1220"/>
      <c r="AB29" s="1220"/>
      <c r="AC29" s="1220"/>
      <c r="AD29" s="1220"/>
      <c r="AE29" s="1221"/>
      <c r="AF29" s="1212" t="s">
        <v>713</v>
      </c>
      <c r="AG29" s="1213"/>
      <c r="AH29" s="1212" t="s">
        <v>713</v>
      </c>
      <c r="AI29" s="1213"/>
      <c r="AJ29" s="1212" t="s">
        <v>710</v>
      </c>
      <c r="AK29" s="1213"/>
      <c r="AL29" s="1212" t="s">
        <v>718</v>
      </c>
      <c r="AM29" s="1213"/>
      <c r="AN29" s="1212" t="s">
        <v>713</v>
      </c>
      <c r="AO29" s="1213"/>
      <c r="AP29" s="1212" t="s">
        <v>713</v>
      </c>
      <c r="AQ29" s="1214"/>
    </row>
    <row r="30" spans="1:43" ht="24.75" customHeight="1" x14ac:dyDescent="0.3">
      <c r="A30" s="2"/>
      <c r="B30" s="1219" t="s">
        <v>731</v>
      </c>
      <c r="C30" s="1220"/>
      <c r="D30" s="1220"/>
      <c r="E30" s="1220"/>
      <c r="F30" s="1220"/>
      <c r="G30" s="1220"/>
      <c r="H30" s="1220"/>
      <c r="I30" s="1220"/>
      <c r="J30" s="1220"/>
      <c r="K30" s="1220"/>
      <c r="L30" s="1220"/>
      <c r="M30" s="1220"/>
      <c r="N30" s="1220"/>
      <c r="O30" s="1220"/>
      <c r="P30" s="1220"/>
      <c r="Q30" s="1220"/>
      <c r="R30" s="1220"/>
      <c r="S30" s="1220"/>
      <c r="T30" s="1220"/>
      <c r="U30" s="1220"/>
      <c r="V30" s="1220"/>
      <c r="W30" s="1220"/>
      <c r="X30" s="1220"/>
      <c r="Y30" s="1220"/>
      <c r="Z30" s="1220"/>
      <c r="AA30" s="1220"/>
      <c r="AB30" s="1220"/>
      <c r="AC30" s="1220"/>
      <c r="AD30" s="1220"/>
      <c r="AE30" s="1221"/>
      <c r="AF30" s="1212" t="s">
        <v>713</v>
      </c>
      <c r="AG30" s="1213"/>
      <c r="AH30" s="1212" t="s">
        <v>713</v>
      </c>
      <c r="AI30" s="1213"/>
      <c r="AJ30" s="1212" t="s">
        <v>710</v>
      </c>
      <c r="AK30" s="1213"/>
      <c r="AL30" s="1212" t="s">
        <v>716</v>
      </c>
      <c r="AM30" s="1213"/>
      <c r="AN30" s="1212" t="s">
        <v>713</v>
      </c>
      <c r="AO30" s="1213"/>
      <c r="AP30" s="1212" t="s">
        <v>713</v>
      </c>
      <c r="AQ30" s="1214"/>
    </row>
    <row r="31" spans="1:43" x14ac:dyDescent="0.3">
      <c r="A31" s="2"/>
      <c r="B31" s="1215" t="s">
        <v>735</v>
      </c>
      <c r="C31" s="1216"/>
      <c r="D31" s="1216"/>
      <c r="E31" s="1216"/>
      <c r="F31" s="1216"/>
      <c r="G31" s="1216"/>
      <c r="H31" s="1216"/>
      <c r="I31" s="1216"/>
      <c r="J31" s="1216"/>
      <c r="K31" s="1216"/>
      <c r="L31" s="1216"/>
      <c r="M31" s="1216"/>
      <c r="N31" s="1216"/>
      <c r="O31" s="1216"/>
      <c r="P31" s="1216"/>
      <c r="Q31" s="1216"/>
      <c r="R31" s="1216"/>
      <c r="S31" s="1216"/>
      <c r="T31" s="1216"/>
      <c r="U31" s="1216"/>
      <c r="V31" s="1216"/>
      <c r="W31" s="1216"/>
      <c r="X31" s="1216"/>
      <c r="Y31" s="1216"/>
      <c r="Z31" s="1216"/>
      <c r="AA31" s="1216"/>
      <c r="AB31" s="1216"/>
      <c r="AC31" s="1216"/>
      <c r="AD31" s="1216"/>
      <c r="AE31" s="1216"/>
      <c r="AF31" s="1212" t="s">
        <v>710</v>
      </c>
      <c r="AG31" s="1213"/>
      <c r="AH31" s="1212" t="s">
        <v>710</v>
      </c>
      <c r="AI31" s="1213"/>
      <c r="AJ31" s="1212" t="s">
        <v>710</v>
      </c>
      <c r="AK31" s="1213"/>
      <c r="AL31" s="1212" t="s">
        <v>716</v>
      </c>
      <c r="AM31" s="1213"/>
      <c r="AN31" s="1212" t="s">
        <v>713</v>
      </c>
      <c r="AO31" s="1213"/>
      <c r="AP31" s="1212" t="s">
        <v>710</v>
      </c>
      <c r="AQ31" s="1214"/>
    </row>
    <row r="32" spans="1:43" ht="15" customHeight="1" x14ac:dyDescent="0.3">
      <c r="A32" s="2"/>
      <c r="B32" s="1215" t="s">
        <v>734</v>
      </c>
      <c r="C32" s="1216"/>
      <c r="D32" s="1216"/>
      <c r="E32" s="1216"/>
      <c r="F32" s="1216"/>
      <c r="G32" s="1216"/>
      <c r="H32" s="1216"/>
      <c r="I32" s="1216"/>
      <c r="J32" s="1216"/>
      <c r="K32" s="1216"/>
      <c r="L32" s="1216"/>
      <c r="M32" s="1216"/>
      <c r="N32" s="1216"/>
      <c r="O32" s="1216"/>
      <c r="P32" s="1216"/>
      <c r="Q32" s="1216"/>
      <c r="R32" s="1216"/>
      <c r="S32" s="1216"/>
      <c r="T32" s="1216"/>
      <c r="U32" s="1216"/>
      <c r="V32" s="1216"/>
      <c r="W32" s="1216"/>
      <c r="X32" s="1216"/>
      <c r="Y32" s="1216"/>
      <c r="Z32" s="1216"/>
      <c r="AA32" s="1216"/>
      <c r="AB32" s="1216"/>
      <c r="AC32" s="1216"/>
      <c r="AD32" s="1216"/>
      <c r="AE32" s="1216"/>
      <c r="AF32" s="1217" t="s">
        <v>713</v>
      </c>
      <c r="AG32" s="1217"/>
      <c r="AH32" s="1217" t="s">
        <v>713</v>
      </c>
      <c r="AI32" s="1217"/>
      <c r="AJ32" s="1217" t="s">
        <v>710</v>
      </c>
      <c r="AK32" s="1217"/>
      <c r="AL32" s="1217" t="s">
        <v>716</v>
      </c>
      <c r="AM32" s="1217"/>
      <c r="AN32" s="1217" t="s">
        <v>713</v>
      </c>
      <c r="AO32" s="1217"/>
      <c r="AP32" s="1217" t="s">
        <v>713</v>
      </c>
      <c r="AQ32" s="1218"/>
    </row>
    <row r="33" spans="1:43" ht="15.75" customHeight="1" thickBot="1" x14ac:dyDescent="0.35">
      <c r="A33" s="2"/>
      <c r="B33" s="1208" t="s">
        <v>732</v>
      </c>
      <c r="C33" s="1209"/>
      <c r="D33" s="1209"/>
      <c r="E33" s="1209"/>
      <c r="F33" s="1209"/>
      <c r="G33" s="1209"/>
      <c r="H33" s="1209"/>
      <c r="I33" s="1209"/>
      <c r="J33" s="1209"/>
      <c r="K33" s="1209"/>
      <c r="L33" s="1209"/>
      <c r="M33" s="1209"/>
      <c r="N33" s="1209"/>
      <c r="O33" s="1209"/>
      <c r="P33" s="1209"/>
      <c r="Q33" s="1209"/>
      <c r="R33" s="1209"/>
      <c r="S33" s="1209"/>
      <c r="T33" s="1209"/>
      <c r="U33" s="1209"/>
      <c r="V33" s="1209"/>
      <c r="W33" s="1209"/>
      <c r="X33" s="1209"/>
      <c r="Y33" s="1209"/>
      <c r="Z33" s="1209"/>
      <c r="AA33" s="1209"/>
      <c r="AB33" s="1209"/>
      <c r="AC33" s="1209"/>
      <c r="AD33" s="1209"/>
      <c r="AE33" s="1209"/>
      <c r="AF33" s="1210"/>
      <c r="AG33" s="1210"/>
      <c r="AH33" s="1210"/>
      <c r="AI33" s="1210"/>
      <c r="AJ33" s="1210"/>
      <c r="AK33" s="1210"/>
      <c r="AL33" s="1210"/>
      <c r="AM33" s="1210"/>
      <c r="AN33" s="1210"/>
      <c r="AO33" s="1210"/>
      <c r="AP33" s="1210"/>
      <c r="AQ33" s="1211"/>
    </row>
    <row r="34" spans="1:43" ht="15.75" customHeight="1" thickBot="1" x14ac:dyDescent="0.35">
      <c r="A34" s="2"/>
      <c r="B34" s="1181"/>
      <c r="C34" s="1181"/>
      <c r="D34" s="1181"/>
      <c r="E34" s="1181"/>
      <c r="F34" s="1181"/>
      <c r="G34" s="1181"/>
      <c r="H34" s="1181"/>
      <c r="I34" s="1181"/>
      <c r="J34" s="1181"/>
      <c r="K34" s="1181"/>
      <c r="L34" s="1181"/>
      <c r="M34" s="1181"/>
      <c r="N34" s="1181"/>
      <c r="O34" s="1181"/>
      <c r="P34" s="1181"/>
      <c r="Q34" s="1181"/>
      <c r="R34" s="1181"/>
      <c r="S34" s="1181"/>
      <c r="T34" s="1181"/>
      <c r="U34" s="1181"/>
      <c r="V34" s="1181"/>
      <c r="W34" s="1181"/>
      <c r="X34" s="1181"/>
      <c r="Y34" s="1181"/>
      <c r="Z34" s="1181"/>
      <c r="AA34" s="1181"/>
      <c r="AB34" s="1181"/>
      <c r="AC34" s="1181"/>
      <c r="AD34" s="1181"/>
      <c r="AE34" s="1181"/>
      <c r="AF34" s="1182"/>
      <c r="AG34" s="1182"/>
      <c r="AH34" s="1182"/>
      <c r="AI34" s="1182"/>
      <c r="AJ34" s="1182"/>
      <c r="AK34" s="1182"/>
      <c r="AL34" s="1182"/>
      <c r="AM34" s="1182"/>
      <c r="AN34" s="1182"/>
      <c r="AO34" s="1182"/>
      <c r="AP34" s="1182"/>
      <c r="AQ34" s="1182"/>
    </row>
    <row r="35" spans="1:43" ht="15.75" customHeight="1" thickBot="1" x14ac:dyDescent="0.35">
      <c r="A35" s="2"/>
      <c r="B35" s="1187" t="s">
        <v>737</v>
      </c>
      <c r="C35" s="1188"/>
      <c r="D35" s="1188"/>
      <c r="E35" s="1188"/>
      <c r="F35" s="1188"/>
      <c r="G35" s="1188"/>
      <c r="H35" s="1188"/>
      <c r="I35" s="1188"/>
      <c r="J35" s="1188"/>
      <c r="K35" s="1188"/>
      <c r="L35" s="1188"/>
      <c r="M35" s="1188"/>
      <c r="N35" s="1188"/>
      <c r="O35" s="1188"/>
      <c r="P35" s="1188"/>
      <c r="Q35" s="1188"/>
      <c r="R35" s="1188"/>
      <c r="S35" s="1188"/>
      <c r="T35" s="1188"/>
      <c r="U35" s="1188"/>
      <c r="V35" s="1188"/>
      <c r="W35" s="1188"/>
      <c r="X35" s="1188"/>
      <c r="Y35" s="1188"/>
      <c r="Z35" s="1188"/>
      <c r="AA35" s="1188"/>
      <c r="AB35" s="1188"/>
      <c r="AC35" s="1188"/>
      <c r="AD35" s="1188"/>
      <c r="AE35" s="1188"/>
      <c r="AF35" s="1188"/>
      <c r="AG35" s="1188"/>
      <c r="AH35" s="1188"/>
      <c r="AI35" s="1188"/>
      <c r="AJ35" s="1188"/>
      <c r="AK35" s="1188"/>
      <c r="AL35" s="1188"/>
      <c r="AM35" s="1188"/>
      <c r="AN35" s="1188"/>
      <c r="AO35" s="1188"/>
      <c r="AP35" s="1188"/>
      <c r="AQ35" s="1189"/>
    </row>
    <row r="36" spans="1:43" ht="65.25" customHeight="1" thickBot="1" x14ac:dyDescent="0.35">
      <c r="A36" s="2"/>
      <c r="B36" s="1190" t="s">
        <v>738</v>
      </c>
      <c r="C36" s="1191"/>
      <c r="D36" s="1191"/>
      <c r="E36" s="1191"/>
      <c r="F36" s="1191"/>
      <c r="G36" s="1191"/>
      <c r="H36" s="1191"/>
      <c r="I36" s="1191"/>
      <c r="J36" s="1191"/>
      <c r="K36" s="1191"/>
      <c r="L36" s="1191"/>
      <c r="M36" s="1191"/>
      <c r="N36" s="1191"/>
      <c r="O36" s="1191"/>
      <c r="P36" s="1191"/>
      <c r="Q36" s="1191"/>
      <c r="R36" s="1191"/>
      <c r="S36" s="1191"/>
      <c r="T36" s="1191"/>
      <c r="U36" s="1191"/>
      <c r="V36" s="1191"/>
      <c r="W36" s="1191"/>
      <c r="X36" s="1191"/>
      <c r="Y36" s="1191"/>
      <c r="Z36" s="1191"/>
      <c r="AA36" s="1191"/>
      <c r="AB36" s="1191"/>
      <c r="AC36" s="1191"/>
      <c r="AD36" s="1191"/>
      <c r="AE36" s="1191"/>
      <c r="AF36" s="1191"/>
      <c r="AG36" s="1191"/>
      <c r="AH36" s="1191"/>
      <c r="AI36" s="1191"/>
      <c r="AJ36" s="1191"/>
      <c r="AK36" s="1191"/>
      <c r="AL36" s="1191"/>
      <c r="AM36" s="1191"/>
      <c r="AN36" s="1191"/>
      <c r="AO36" s="1191"/>
      <c r="AP36" s="1191"/>
      <c r="AQ36" s="1192"/>
    </row>
    <row r="37" spans="1:43" ht="27" customHeight="1" x14ac:dyDescent="0.3">
      <c r="A37" s="2"/>
      <c r="B37" s="1193" t="s">
        <v>746</v>
      </c>
      <c r="C37" s="1194"/>
      <c r="D37" s="1194"/>
      <c r="E37" s="1194"/>
      <c r="F37" s="1194"/>
      <c r="G37" s="1194"/>
      <c r="H37" s="1194"/>
      <c r="I37" s="1194"/>
      <c r="J37" s="1194"/>
      <c r="K37" s="1194"/>
      <c r="L37" s="1194"/>
      <c r="M37" s="1194"/>
      <c r="N37" s="1194"/>
      <c r="O37" s="1194"/>
      <c r="P37" s="1194"/>
      <c r="Q37" s="1194"/>
      <c r="R37" s="1194"/>
      <c r="S37" s="1194"/>
      <c r="T37" s="1194"/>
      <c r="U37" s="1194"/>
      <c r="V37" s="1194"/>
      <c r="W37" s="1194"/>
      <c r="X37" s="1194"/>
      <c r="Y37" s="1194"/>
      <c r="Z37" s="1194"/>
      <c r="AA37" s="1194"/>
      <c r="AB37" s="1194"/>
      <c r="AC37" s="1194"/>
      <c r="AD37" s="1194"/>
      <c r="AE37" s="1194"/>
      <c r="AF37" s="1194"/>
      <c r="AG37" s="1194"/>
      <c r="AH37" s="1194"/>
      <c r="AI37" s="1194"/>
      <c r="AJ37" s="1194"/>
      <c r="AK37" s="1194"/>
      <c r="AL37" s="1194"/>
      <c r="AM37" s="1194"/>
      <c r="AN37" s="1194"/>
      <c r="AO37" s="1194"/>
      <c r="AP37" s="1194"/>
      <c r="AQ37" s="1195"/>
    </row>
    <row r="38" spans="1:43" ht="83.25" customHeight="1" x14ac:dyDescent="0.3">
      <c r="A38" s="2"/>
      <c r="B38" s="1205" t="s">
        <v>747</v>
      </c>
      <c r="C38" s="1206"/>
      <c r="D38" s="1206"/>
      <c r="E38" s="1206"/>
      <c r="F38" s="1206"/>
      <c r="G38" s="1206"/>
      <c r="H38" s="1206"/>
      <c r="I38" s="1206"/>
      <c r="J38" s="1206"/>
      <c r="K38" s="1206"/>
      <c r="L38" s="1206"/>
      <c r="M38" s="1206"/>
      <c r="N38" s="1206"/>
      <c r="O38" s="1206"/>
      <c r="P38" s="1206"/>
      <c r="Q38" s="1206"/>
      <c r="R38" s="1206"/>
      <c r="S38" s="1206"/>
      <c r="T38" s="1206"/>
      <c r="U38" s="1206"/>
      <c r="V38" s="1206"/>
      <c r="W38" s="1206"/>
      <c r="X38" s="1206"/>
      <c r="Y38" s="1206"/>
      <c r="Z38" s="1206"/>
      <c r="AA38" s="1206"/>
      <c r="AB38" s="1206"/>
      <c r="AC38" s="1206"/>
      <c r="AD38" s="1206"/>
      <c r="AE38" s="1206"/>
      <c r="AF38" s="1206"/>
      <c r="AG38" s="1206"/>
      <c r="AH38" s="1206"/>
      <c r="AI38" s="1206"/>
      <c r="AJ38" s="1206"/>
      <c r="AK38" s="1206"/>
      <c r="AL38" s="1206"/>
      <c r="AM38" s="1206"/>
      <c r="AN38" s="1206"/>
      <c r="AO38" s="1206"/>
      <c r="AP38" s="1206"/>
      <c r="AQ38" s="1207"/>
    </row>
    <row r="39" spans="1:43" x14ac:dyDescent="0.3">
      <c r="B39" s="1202" t="s">
        <v>745</v>
      </c>
      <c r="C39" s="1203"/>
      <c r="D39" s="1203"/>
      <c r="E39" s="1203"/>
      <c r="F39" s="1203"/>
      <c r="G39" s="1203"/>
      <c r="H39" s="1203"/>
      <c r="I39" s="1203"/>
      <c r="J39" s="1203"/>
      <c r="K39" s="1203"/>
      <c r="L39" s="1203"/>
      <c r="M39" s="1203"/>
      <c r="N39" s="1203"/>
      <c r="O39" s="1203"/>
      <c r="P39" s="1203"/>
      <c r="Q39" s="1203"/>
      <c r="R39" s="1203"/>
      <c r="S39" s="1203"/>
      <c r="T39" s="1203"/>
      <c r="U39" s="1203"/>
      <c r="V39" s="1203"/>
      <c r="W39" s="1203"/>
      <c r="X39" s="1203"/>
      <c r="Y39" s="1203"/>
      <c r="Z39" s="1203"/>
      <c r="AA39" s="1203"/>
      <c r="AB39" s="1203"/>
      <c r="AC39" s="1203"/>
      <c r="AD39" s="1203"/>
      <c r="AE39" s="1203"/>
      <c r="AF39" s="1203"/>
      <c r="AG39" s="1203"/>
      <c r="AH39" s="1203"/>
      <c r="AI39" s="1203"/>
      <c r="AJ39" s="1203"/>
      <c r="AK39" s="1203"/>
      <c r="AL39" s="1203"/>
      <c r="AM39" s="1203"/>
      <c r="AN39" s="1203"/>
      <c r="AO39" s="1203"/>
      <c r="AP39" s="1203"/>
      <c r="AQ39" s="1204"/>
    </row>
    <row r="40" spans="1:43" ht="124.5" customHeight="1" x14ac:dyDescent="0.3">
      <c r="B40" s="1199" t="s">
        <v>744</v>
      </c>
      <c r="C40" s="1203"/>
      <c r="D40" s="1203"/>
      <c r="E40" s="1203"/>
      <c r="F40" s="1203"/>
      <c r="G40" s="1203"/>
      <c r="H40" s="1203"/>
      <c r="I40" s="1203"/>
      <c r="J40" s="1203"/>
      <c r="K40" s="1203"/>
      <c r="L40" s="1203"/>
      <c r="M40" s="1203"/>
      <c r="N40" s="1203"/>
      <c r="O40" s="1203"/>
      <c r="P40" s="1203"/>
      <c r="Q40" s="1203"/>
      <c r="R40" s="1203"/>
      <c r="S40" s="1203"/>
      <c r="T40" s="1203"/>
      <c r="U40" s="1203"/>
      <c r="V40" s="1203"/>
      <c r="W40" s="1203"/>
      <c r="X40" s="1203"/>
      <c r="Y40" s="1203"/>
      <c r="Z40" s="1203"/>
      <c r="AA40" s="1203"/>
      <c r="AB40" s="1203"/>
      <c r="AC40" s="1203"/>
      <c r="AD40" s="1203"/>
      <c r="AE40" s="1203"/>
      <c r="AF40" s="1203"/>
      <c r="AG40" s="1203"/>
      <c r="AH40" s="1203"/>
      <c r="AI40" s="1203"/>
      <c r="AJ40" s="1203"/>
      <c r="AK40" s="1203"/>
      <c r="AL40" s="1203"/>
      <c r="AM40" s="1203"/>
      <c r="AN40" s="1203"/>
      <c r="AO40" s="1203"/>
      <c r="AP40" s="1203"/>
      <c r="AQ40" s="1204"/>
    </row>
    <row r="41" spans="1:43" ht="33" customHeight="1" x14ac:dyDescent="0.3">
      <c r="B41" s="1199" t="s">
        <v>743</v>
      </c>
      <c r="C41" s="1200"/>
      <c r="D41" s="1200"/>
      <c r="E41" s="1200"/>
      <c r="F41" s="1200"/>
      <c r="G41" s="1200"/>
      <c r="H41" s="1200"/>
      <c r="I41" s="1200"/>
      <c r="J41" s="1200"/>
      <c r="K41" s="1200"/>
      <c r="L41" s="1200"/>
      <c r="M41" s="1200"/>
      <c r="N41" s="1200"/>
      <c r="O41" s="1200"/>
      <c r="P41" s="1200"/>
      <c r="Q41" s="1200"/>
      <c r="R41" s="1200"/>
      <c r="S41" s="1200"/>
      <c r="T41" s="1200"/>
      <c r="U41" s="1200"/>
      <c r="V41" s="1200"/>
      <c r="W41" s="1200"/>
      <c r="X41" s="1200"/>
      <c r="Y41" s="1200"/>
      <c r="Z41" s="1200"/>
      <c r="AA41" s="1200"/>
      <c r="AB41" s="1200"/>
      <c r="AC41" s="1200"/>
      <c r="AD41" s="1200"/>
      <c r="AE41" s="1200"/>
      <c r="AF41" s="1200"/>
      <c r="AG41" s="1200"/>
      <c r="AH41" s="1200"/>
      <c r="AI41" s="1200"/>
      <c r="AJ41" s="1200"/>
      <c r="AK41" s="1200"/>
      <c r="AL41" s="1200"/>
      <c r="AM41" s="1200"/>
      <c r="AN41" s="1200"/>
      <c r="AO41" s="1200"/>
      <c r="AP41" s="1200"/>
      <c r="AQ41" s="1201"/>
    </row>
    <row r="42" spans="1:43" ht="69" customHeight="1" x14ac:dyDescent="0.3">
      <c r="B42" s="1199" t="s">
        <v>742</v>
      </c>
      <c r="C42" s="1200"/>
      <c r="D42" s="1200"/>
      <c r="E42" s="1200"/>
      <c r="F42" s="1200"/>
      <c r="G42" s="1200"/>
      <c r="H42" s="1200"/>
      <c r="I42" s="1200"/>
      <c r="J42" s="1200"/>
      <c r="K42" s="1200"/>
      <c r="L42" s="1200"/>
      <c r="M42" s="1200"/>
      <c r="N42" s="1200"/>
      <c r="O42" s="1200"/>
      <c r="P42" s="1200"/>
      <c r="Q42" s="1200"/>
      <c r="R42" s="1200"/>
      <c r="S42" s="1200"/>
      <c r="T42" s="1200"/>
      <c r="U42" s="1200"/>
      <c r="V42" s="1200"/>
      <c r="W42" s="1200"/>
      <c r="X42" s="1200"/>
      <c r="Y42" s="1200"/>
      <c r="Z42" s="1200"/>
      <c r="AA42" s="1200"/>
      <c r="AB42" s="1200"/>
      <c r="AC42" s="1200"/>
      <c r="AD42" s="1200"/>
      <c r="AE42" s="1200"/>
      <c r="AF42" s="1200"/>
      <c r="AG42" s="1200"/>
      <c r="AH42" s="1200"/>
      <c r="AI42" s="1200"/>
      <c r="AJ42" s="1200"/>
      <c r="AK42" s="1200"/>
      <c r="AL42" s="1200"/>
      <c r="AM42" s="1200"/>
      <c r="AN42" s="1200"/>
      <c r="AO42" s="1200"/>
      <c r="AP42" s="1200"/>
      <c r="AQ42" s="1201"/>
    </row>
    <row r="43" spans="1:43" x14ac:dyDescent="0.3">
      <c r="B43" s="1202" t="s">
        <v>741</v>
      </c>
      <c r="C43" s="1203"/>
      <c r="D43" s="1203"/>
      <c r="E43" s="1203"/>
      <c r="F43" s="1203"/>
      <c r="G43" s="1203"/>
      <c r="H43" s="1203"/>
      <c r="I43" s="1203"/>
      <c r="J43" s="1203"/>
      <c r="K43" s="1203"/>
      <c r="L43" s="1203"/>
      <c r="M43" s="1203"/>
      <c r="N43" s="1203"/>
      <c r="O43" s="1203"/>
      <c r="P43" s="1203"/>
      <c r="Q43" s="1203"/>
      <c r="R43" s="1203"/>
      <c r="S43" s="1203"/>
      <c r="T43" s="1203"/>
      <c r="U43" s="1203"/>
      <c r="V43" s="1203"/>
      <c r="W43" s="1203"/>
      <c r="X43" s="1203"/>
      <c r="Y43" s="1203"/>
      <c r="Z43" s="1203"/>
      <c r="AA43" s="1203"/>
      <c r="AB43" s="1203"/>
      <c r="AC43" s="1203"/>
      <c r="AD43" s="1203"/>
      <c r="AE43" s="1203"/>
      <c r="AF43" s="1203"/>
      <c r="AG43" s="1203"/>
      <c r="AH43" s="1203"/>
      <c r="AI43" s="1203"/>
      <c r="AJ43" s="1203"/>
      <c r="AK43" s="1203"/>
      <c r="AL43" s="1203"/>
      <c r="AM43" s="1203"/>
      <c r="AN43" s="1203"/>
      <c r="AO43" s="1203"/>
      <c r="AP43" s="1203"/>
      <c r="AQ43" s="1204"/>
    </row>
    <row r="44" spans="1:43" ht="30" customHeight="1" x14ac:dyDescent="0.3">
      <c r="B44" s="1199" t="s">
        <v>748</v>
      </c>
      <c r="C44" s="1200"/>
      <c r="D44" s="1200"/>
      <c r="E44" s="1200"/>
      <c r="F44" s="1200"/>
      <c r="G44" s="1200"/>
      <c r="H44" s="1200"/>
      <c r="I44" s="1200"/>
      <c r="J44" s="1200"/>
      <c r="K44" s="1200"/>
      <c r="L44" s="1200"/>
      <c r="M44" s="1200"/>
      <c r="N44" s="1200"/>
      <c r="O44" s="1200"/>
      <c r="P44" s="1200"/>
      <c r="Q44" s="1200"/>
      <c r="R44" s="1200"/>
      <c r="S44" s="1200"/>
      <c r="T44" s="1200"/>
      <c r="U44" s="1200"/>
      <c r="V44" s="1200"/>
      <c r="W44" s="1200"/>
      <c r="X44" s="1200"/>
      <c r="Y44" s="1200"/>
      <c r="Z44" s="1200"/>
      <c r="AA44" s="1200"/>
      <c r="AB44" s="1200"/>
      <c r="AC44" s="1200"/>
      <c r="AD44" s="1200"/>
      <c r="AE44" s="1200"/>
      <c r="AF44" s="1200"/>
      <c r="AG44" s="1200"/>
      <c r="AH44" s="1200"/>
      <c r="AI44" s="1200"/>
      <c r="AJ44" s="1200"/>
      <c r="AK44" s="1200"/>
      <c r="AL44" s="1200"/>
      <c r="AM44" s="1200"/>
      <c r="AN44" s="1200"/>
      <c r="AO44" s="1200"/>
      <c r="AP44" s="1200"/>
      <c r="AQ44" s="1201"/>
    </row>
    <row r="45" spans="1:43" ht="71.25" customHeight="1" x14ac:dyDescent="0.3">
      <c r="B45" s="1199" t="s">
        <v>740</v>
      </c>
      <c r="C45" s="1200"/>
      <c r="D45" s="1200"/>
      <c r="E45" s="1200"/>
      <c r="F45" s="1200"/>
      <c r="G45" s="1200"/>
      <c r="H45" s="1200"/>
      <c r="I45" s="1200"/>
      <c r="J45" s="1200"/>
      <c r="K45" s="1200"/>
      <c r="L45" s="1200"/>
      <c r="M45" s="1200"/>
      <c r="N45" s="1200"/>
      <c r="O45" s="1200"/>
      <c r="P45" s="1200"/>
      <c r="Q45" s="1200"/>
      <c r="R45" s="1200"/>
      <c r="S45" s="1200"/>
      <c r="T45" s="1200"/>
      <c r="U45" s="1200"/>
      <c r="V45" s="1200"/>
      <c r="W45" s="1200"/>
      <c r="X45" s="1200"/>
      <c r="Y45" s="1200"/>
      <c r="Z45" s="1200"/>
      <c r="AA45" s="1200"/>
      <c r="AB45" s="1200"/>
      <c r="AC45" s="1200"/>
      <c r="AD45" s="1200"/>
      <c r="AE45" s="1200"/>
      <c r="AF45" s="1200"/>
      <c r="AG45" s="1200"/>
      <c r="AH45" s="1200"/>
      <c r="AI45" s="1200"/>
      <c r="AJ45" s="1200"/>
      <c r="AK45" s="1200"/>
      <c r="AL45" s="1200"/>
      <c r="AM45" s="1200"/>
      <c r="AN45" s="1200"/>
      <c r="AO45" s="1200"/>
      <c r="AP45" s="1200"/>
      <c r="AQ45" s="1201"/>
    </row>
    <row r="46" spans="1:43" ht="32.25" customHeight="1" thickBot="1" x14ac:dyDescent="0.35">
      <c r="B46" s="1196" t="s">
        <v>739</v>
      </c>
      <c r="C46" s="1197"/>
      <c r="D46" s="1197"/>
      <c r="E46" s="1197"/>
      <c r="F46" s="1197"/>
      <c r="G46" s="1197"/>
      <c r="H46" s="1197"/>
      <c r="I46" s="1197"/>
      <c r="J46" s="1197"/>
      <c r="K46" s="1197"/>
      <c r="L46" s="1197"/>
      <c r="M46" s="1197"/>
      <c r="N46" s="1197"/>
      <c r="O46" s="1197"/>
      <c r="P46" s="1197"/>
      <c r="Q46" s="1197"/>
      <c r="R46" s="1197"/>
      <c r="S46" s="1197"/>
      <c r="T46" s="1197"/>
      <c r="U46" s="1197"/>
      <c r="V46" s="1197"/>
      <c r="W46" s="1197"/>
      <c r="X46" s="1197"/>
      <c r="Y46" s="1197"/>
      <c r="Z46" s="1197"/>
      <c r="AA46" s="1197"/>
      <c r="AB46" s="1197"/>
      <c r="AC46" s="1197"/>
      <c r="AD46" s="1197"/>
      <c r="AE46" s="1197"/>
      <c r="AF46" s="1197"/>
      <c r="AG46" s="1197"/>
      <c r="AH46" s="1197"/>
      <c r="AI46" s="1197"/>
      <c r="AJ46" s="1197"/>
      <c r="AK46" s="1197"/>
      <c r="AL46" s="1197"/>
      <c r="AM46" s="1197"/>
      <c r="AN46" s="1197"/>
      <c r="AO46" s="1197"/>
      <c r="AP46" s="1197"/>
      <c r="AQ46" s="1198"/>
    </row>
  </sheetData>
  <sheetProtection selectLockedCells="1" selectUnlockedCells="1"/>
  <mergeCells count="192">
    <mergeCell ref="AF13:AG13"/>
    <mergeCell ref="AH13:AI13"/>
    <mergeCell ref="AJ13:AK13"/>
    <mergeCell ref="AN14:AO14"/>
    <mergeCell ref="AP14:AQ14"/>
    <mergeCell ref="AN15:AO15"/>
    <mergeCell ref="AP15:AQ15"/>
    <mergeCell ref="B5:H5"/>
    <mergeCell ref="I5:U5"/>
    <mergeCell ref="W5:AC5"/>
    <mergeCell ref="AD5:AQ5"/>
    <mergeCell ref="B6:H6"/>
    <mergeCell ref="I6:U6"/>
    <mergeCell ref="W6:AC6"/>
    <mergeCell ref="AD6:AQ6"/>
    <mergeCell ref="B12:AE12"/>
    <mergeCell ref="AF12:AG12"/>
    <mergeCell ref="AH12:AI12"/>
    <mergeCell ref="AJ12:AK12"/>
    <mergeCell ref="AL12:AM12"/>
    <mergeCell ref="AN12:AO12"/>
    <mergeCell ref="AP12:AQ12"/>
    <mergeCell ref="B7:H7"/>
    <mergeCell ref="I7:U7"/>
    <mergeCell ref="B2:AQ2"/>
    <mergeCell ref="B3:H3"/>
    <mergeCell ref="I3:U3"/>
    <mergeCell ref="W3:AC3"/>
    <mergeCell ref="AD3:AQ3"/>
    <mergeCell ref="B4:H4"/>
    <mergeCell ref="I4:U4"/>
    <mergeCell ref="W4:AC4"/>
    <mergeCell ref="AD4:AQ4"/>
    <mergeCell ref="W7:AC7"/>
    <mergeCell ref="AD7:AQ7"/>
    <mergeCell ref="B9:AQ9"/>
    <mergeCell ref="B41:AQ41"/>
    <mergeCell ref="B10:AE10"/>
    <mergeCell ref="AF10:AQ10"/>
    <mergeCell ref="B11:AE11"/>
    <mergeCell ref="AF11:AG11"/>
    <mergeCell ref="AH11:AI11"/>
    <mergeCell ref="AJ11:AK11"/>
    <mergeCell ref="AL11:AM11"/>
    <mergeCell ref="AN11:AO11"/>
    <mergeCell ref="AP11:AQ11"/>
    <mergeCell ref="AL13:AM13"/>
    <mergeCell ref="AN13:AO13"/>
    <mergeCell ref="AP13:AQ13"/>
    <mergeCell ref="B14:AE14"/>
    <mergeCell ref="AF14:AG14"/>
    <mergeCell ref="AH14:AI14"/>
    <mergeCell ref="AJ14:AK14"/>
    <mergeCell ref="AL14:AM14"/>
    <mergeCell ref="B13:AE13"/>
    <mergeCell ref="B16:AE16"/>
    <mergeCell ref="AF16:AG16"/>
    <mergeCell ref="AH16:AI16"/>
    <mergeCell ref="AJ16:AK16"/>
    <mergeCell ref="AL16:AM16"/>
    <mergeCell ref="AN16:AO16"/>
    <mergeCell ref="AP16:AQ16"/>
    <mergeCell ref="B15:AE15"/>
    <mergeCell ref="AF15:AG15"/>
    <mergeCell ref="AH15:AI15"/>
    <mergeCell ref="AJ15:AK15"/>
    <mergeCell ref="AL15:AM15"/>
    <mergeCell ref="AN17:AO17"/>
    <mergeCell ref="AP17:AQ17"/>
    <mergeCell ref="B18:AE18"/>
    <mergeCell ref="AF18:AG18"/>
    <mergeCell ref="AH18:AI18"/>
    <mergeCell ref="AJ18:AK18"/>
    <mergeCell ref="AL18:AM18"/>
    <mergeCell ref="AN18:AO18"/>
    <mergeCell ref="AP18:AQ18"/>
    <mergeCell ref="B17:AE17"/>
    <mergeCell ref="AF17:AG17"/>
    <mergeCell ref="AH17:AI17"/>
    <mergeCell ref="AJ17:AK17"/>
    <mergeCell ref="AL17:AM17"/>
    <mergeCell ref="AN19:AO19"/>
    <mergeCell ref="AP19:AQ19"/>
    <mergeCell ref="B20:AE20"/>
    <mergeCell ref="AF20:AG20"/>
    <mergeCell ref="AH20:AI20"/>
    <mergeCell ref="AJ20:AK20"/>
    <mergeCell ref="AL20:AM20"/>
    <mergeCell ref="AN20:AO20"/>
    <mergeCell ref="AP20:AQ20"/>
    <mergeCell ref="B19:AE19"/>
    <mergeCell ref="AF19:AG19"/>
    <mergeCell ref="AH19:AI19"/>
    <mergeCell ref="AJ19:AK19"/>
    <mergeCell ref="AL19:AM19"/>
    <mergeCell ref="AN21:AO21"/>
    <mergeCell ref="AP21:AQ21"/>
    <mergeCell ref="B22:AE22"/>
    <mergeCell ref="AF22:AG22"/>
    <mergeCell ref="AH22:AI22"/>
    <mergeCell ref="AJ22:AK22"/>
    <mergeCell ref="AL22:AM22"/>
    <mergeCell ref="AN22:AO22"/>
    <mergeCell ref="AP22:AQ22"/>
    <mergeCell ref="B21:AE21"/>
    <mergeCell ref="AF21:AG21"/>
    <mergeCell ref="AH21:AI21"/>
    <mergeCell ref="AJ21:AK21"/>
    <mergeCell ref="AL21:AM21"/>
    <mergeCell ref="AN23:AO23"/>
    <mergeCell ref="AP23:AQ23"/>
    <mergeCell ref="B24:AE24"/>
    <mergeCell ref="AF24:AG24"/>
    <mergeCell ref="AH24:AI24"/>
    <mergeCell ref="AJ24:AK24"/>
    <mergeCell ref="AL24:AM24"/>
    <mergeCell ref="AN24:AO24"/>
    <mergeCell ref="AP24:AQ24"/>
    <mergeCell ref="B23:AE23"/>
    <mergeCell ref="AF23:AG23"/>
    <mergeCell ref="AH23:AI23"/>
    <mergeCell ref="AJ23:AK23"/>
    <mergeCell ref="AL23:AM23"/>
    <mergeCell ref="AN25:AO25"/>
    <mergeCell ref="AP25:AQ25"/>
    <mergeCell ref="B26:AE26"/>
    <mergeCell ref="AF26:AG26"/>
    <mergeCell ref="AH26:AI26"/>
    <mergeCell ref="AJ26:AK26"/>
    <mergeCell ref="AL26:AM26"/>
    <mergeCell ref="AN26:AO26"/>
    <mergeCell ref="AP26:AQ26"/>
    <mergeCell ref="B25:AE25"/>
    <mergeCell ref="AF25:AG25"/>
    <mergeCell ref="AH25:AI25"/>
    <mergeCell ref="AJ25:AK25"/>
    <mergeCell ref="AL25:AM25"/>
    <mergeCell ref="AN27:AO27"/>
    <mergeCell ref="AP27:AQ27"/>
    <mergeCell ref="B28:AE28"/>
    <mergeCell ref="AF28:AG28"/>
    <mergeCell ref="AH28:AI28"/>
    <mergeCell ref="AJ28:AK28"/>
    <mergeCell ref="AL28:AM28"/>
    <mergeCell ref="AN28:AO28"/>
    <mergeCell ref="AP28:AQ28"/>
    <mergeCell ref="B27:AE27"/>
    <mergeCell ref="AF27:AG27"/>
    <mergeCell ref="AH27:AI27"/>
    <mergeCell ref="AJ27:AK27"/>
    <mergeCell ref="AL27:AM27"/>
    <mergeCell ref="AN29:AO29"/>
    <mergeCell ref="AP29:AQ29"/>
    <mergeCell ref="B30:AE30"/>
    <mergeCell ref="AF30:AG30"/>
    <mergeCell ref="AH30:AI30"/>
    <mergeCell ref="AJ30:AK30"/>
    <mergeCell ref="AL30:AM30"/>
    <mergeCell ref="AN30:AO30"/>
    <mergeCell ref="AP30:AQ30"/>
    <mergeCell ref="B29:AE29"/>
    <mergeCell ref="AF29:AG29"/>
    <mergeCell ref="AH29:AI29"/>
    <mergeCell ref="AJ29:AK29"/>
    <mergeCell ref="AL29:AM29"/>
    <mergeCell ref="B33:AE33"/>
    <mergeCell ref="AF33:AQ33"/>
    <mergeCell ref="AN31:AO31"/>
    <mergeCell ref="AP31:AQ31"/>
    <mergeCell ref="B32:AE32"/>
    <mergeCell ref="AF32:AG32"/>
    <mergeCell ref="AH32:AI32"/>
    <mergeCell ref="AJ32:AK32"/>
    <mergeCell ref="AL32:AM32"/>
    <mergeCell ref="AN32:AO32"/>
    <mergeCell ref="AP32:AQ32"/>
    <mergeCell ref="B31:AE31"/>
    <mergeCell ref="AF31:AG31"/>
    <mergeCell ref="AH31:AI31"/>
    <mergeCell ref="AJ31:AK31"/>
    <mergeCell ref="AL31:AM31"/>
    <mergeCell ref="B35:AQ35"/>
    <mergeCell ref="B36:AQ36"/>
    <mergeCell ref="B37:AQ37"/>
    <mergeCell ref="B46:AQ46"/>
    <mergeCell ref="B45:AQ45"/>
    <mergeCell ref="B44:AQ44"/>
    <mergeCell ref="B43:AQ43"/>
    <mergeCell ref="B42:AQ42"/>
    <mergeCell ref="B40:AQ40"/>
    <mergeCell ref="B39:AQ39"/>
    <mergeCell ref="B38:AQ38"/>
  </mergeCells>
  <printOptions horizontalCentered="1"/>
  <pageMargins left="0.7" right="0.7" top="0.75" bottom="0.75" header="0.3" footer="0.3"/>
  <pageSetup scale="96" fitToHeight="0" orientation="portrait" r:id="rId1"/>
  <headerFooter>
    <oddHeader>&amp;L&amp;G&amp;C&amp;"-,Bold"PPAP Submission Requirements</oddHeader>
    <oddFooter xml:space="preserve">&amp;L&amp;8 1AF0003 &amp;A&amp;C&amp;"-,Bold"&amp;8&amp;KFF0000Printed Copy Uncontrolled.  
Latest Edition on AMG Intranet Site (http://ride.amgeneralintranet.com)&amp;R&amp;8Page &amp;P of &amp;N
Rev &amp;D  </oddFooter>
  </headerFooter>
  <rowBreaks count="2" manualBreakCount="2">
    <brk id="34" max="43" man="1"/>
    <brk id="46" max="4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DE0AD-28FE-471B-BDE4-6793CC8E6573}">
  <sheetPr codeName="Sheet4">
    <pageSetUpPr fitToPage="1"/>
  </sheetPr>
  <dimension ref="A1:N44"/>
  <sheetViews>
    <sheetView windowProtection="1" view="pageLayout" zoomScale="85" zoomScaleNormal="100" zoomScalePageLayoutView="85" workbookViewId="0">
      <selection activeCell="L10" sqref="L10"/>
    </sheetView>
  </sheetViews>
  <sheetFormatPr defaultColWidth="9.109375" defaultRowHeight="13.2" x14ac:dyDescent="0.25"/>
  <cols>
    <col min="1" max="3" width="9.6640625" style="15" customWidth="1"/>
    <col min="4" max="4" width="11.6640625" style="15" customWidth="1"/>
    <col min="5" max="5" width="15.6640625" style="15" customWidth="1"/>
    <col min="6" max="6" width="0.109375" style="15" customWidth="1"/>
    <col min="7" max="8" width="9.6640625" style="15" customWidth="1"/>
    <col min="9" max="9" width="28.109375" style="15" customWidth="1"/>
    <col min="10" max="10" width="9.6640625" style="15" customWidth="1"/>
    <col min="11" max="16384" width="9.109375" style="15"/>
  </cols>
  <sheetData>
    <row r="1" spans="1:10" ht="42" customHeight="1" x14ac:dyDescent="0.25">
      <c r="A1" s="1255"/>
      <c r="B1" s="1256"/>
      <c r="C1" s="1256"/>
      <c r="D1" s="1256"/>
      <c r="E1" s="1256"/>
      <c r="F1" s="1256"/>
      <c r="G1" s="1256"/>
      <c r="H1" s="1256"/>
      <c r="I1" s="1256"/>
      <c r="J1" s="1256"/>
    </row>
    <row r="2" spans="1:10" ht="27" customHeight="1" x14ac:dyDescent="0.25">
      <c r="A2" s="1256"/>
      <c r="B2" s="1256"/>
      <c r="C2" s="1256"/>
      <c r="D2" s="1256"/>
      <c r="E2" s="1256"/>
      <c r="F2" s="1256"/>
      <c r="G2" s="1256"/>
      <c r="H2" s="1256"/>
      <c r="I2" s="1256"/>
      <c r="J2" s="1256"/>
    </row>
    <row r="3" spans="1:10" ht="12.75" customHeight="1" x14ac:dyDescent="0.25">
      <c r="A3" s="1256"/>
      <c r="B3" s="1256"/>
      <c r="C3" s="1256"/>
      <c r="D3" s="1256"/>
      <c r="E3" s="1256"/>
      <c r="F3" s="1256"/>
      <c r="G3" s="1256"/>
      <c r="H3" s="1256"/>
      <c r="I3" s="1256"/>
      <c r="J3" s="1256"/>
    </row>
    <row r="4" spans="1:10" ht="33.75" customHeight="1" x14ac:dyDescent="0.25">
      <c r="A4" s="1257" t="s">
        <v>484</v>
      </c>
      <c r="B4" s="1258"/>
      <c r="C4" s="1258"/>
      <c r="D4" s="1258"/>
      <c r="E4" s="1258"/>
      <c r="F4" s="1258"/>
      <c r="G4" s="1258"/>
      <c r="H4" s="1258"/>
      <c r="I4" s="1258"/>
      <c r="J4" s="1259"/>
    </row>
    <row r="5" spans="1:10" x14ac:dyDescent="0.25">
      <c r="A5" s="1260"/>
      <c r="B5" s="1261"/>
      <c r="C5" s="1261"/>
      <c r="D5" s="1261"/>
      <c r="E5" s="1261"/>
      <c r="F5" s="1261"/>
      <c r="G5" s="1261"/>
      <c r="H5" s="1261"/>
      <c r="I5" s="1261"/>
      <c r="J5" s="1262"/>
    </row>
    <row r="6" spans="1:10" x14ac:dyDescent="0.25">
      <c r="A6" s="1260"/>
      <c r="B6" s="1261"/>
      <c r="C6" s="1261"/>
      <c r="D6" s="1261"/>
      <c r="E6" s="1261"/>
      <c r="F6" s="1261"/>
      <c r="G6" s="1261"/>
      <c r="H6" s="1261"/>
      <c r="I6" s="1261"/>
      <c r="J6" s="1262"/>
    </row>
    <row r="7" spans="1:10" x14ac:dyDescent="0.25">
      <c r="A7" s="1260"/>
      <c r="B7" s="1261"/>
      <c r="C7" s="1261"/>
      <c r="D7" s="1261"/>
      <c r="E7" s="1261"/>
      <c r="F7" s="1261"/>
      <c r="G7" s="1261"/>
      <c r="H7" s="1261"/>
      <c r="I7" s="1261"/>
      <c r="J7" s="1262"/>
    </row>
    <row r="8" spans="1:10" x14ac:dyDescent="0.25">
      <c r="A8" s="1260"/>
      <c r="B8" s="1261"/>
      <c r="C8" s="1261"/>
      <c r="D8" s="1261"/>
      <c r="E8" s="1261"/>
      <c r="F8" s="1261"/>
      <c r="G8" s="1261"/>
      <c r="H8" s="1261"/>
      <c r="I8" s="1261"/>
      <c r="J8" s="1262"/>
    </row>
    <row r="9" spans="1:10" x14ac:dyDescent="0.25">
      <c r="A9" s="1260"/>
      <c r="B9" s="1261"/>
      <c r="C9" s="1261"/>
      <c r="D9" s="1261"/>
      <c r="E9" s="1261"/>
      <c r="F9" s="1261"/>
      <c r="G9" s="1261"/>
      <c r="H9" s="1261"/>
      <c r="I9" s="1261"/>
      <c r="J9" s="1262"/>
    </row>
    <row r="10" spans="1:10" x14ac:dyDescent="0.25">
      <c r="A10" s="1260"/>
      <c r="B10" s="1261"/>
      <c r="C10" s="1261"/>
      <c r="D10" s="1261"/>
      <c r="E10" s="1261"/>
      <c r="F10" s="1261"/>
      <c r="G10" s="1261"/>
      <c r="H10" s="1261"/>
      <c r="I10" s="1261"/>
      <c r="J10" s="1262"/>
    </row>
    <row r="11" spans="1:10" x14ac:dyDescent="0.25">
      <c r="A11" s="1260"/>
      <c r="B11" s="1261"/>
      <c r="C11" s="1261"/>
      <c r="D11" s="1261"/>
      <c r="E11" s="1261"/>
      <c r="F11" s="1261"/>
      <c r="G11" s="1261"/>
      <c r="H11" s="1261"/>
      <c r="I11" s="1261"/>
      <c r="J11" s="1262"/>
    </row>
    <row r="12" spans="1:10" x14ac:dyDescent="0.25">
      <c r="A12" s="1260"/>
      <c r="B12" s="1261"/>
      <c r="C12" s="1261"/>
      <c r="D12" s="1261"/>
      <c r="E12" s="1261"/>
      <c r="F12" s="1261"/>
      <c r="G12" s="1261"/>
      <c r="H12" s="1261"/>
      <c r="I12" s="1261"/>
      <c r="J12" s="1262"/>
    </row>
    <row r="13" spans="1:10" x14ac:dyDescent="0.25">
      <c r="A13" s="1260"/>
      <c r="B13" s="1261"/>
      <c r="C13" s="1261"/>
      <c r="D13" s="1261"/>
      <c r="E13" s="1261"/>
      <c r="F13" s="1261"/>
      <c r="G13" s="1261"/>
      <c r="H13" s="1261"/>
      <c r="I13" s="1261"/>
      <c r="J13" s="1262"/>
    </row>
    <row r="14" spans="1:10" x14ac:dyDescent="0.25">
      <c r="A14" s="1260"/>
      <c r="B14" s="1261"/>
      <c r="C14" s="1261"/>
      <c r="D14" s="1261"/>
      <c r="E14" s="1261"/>
      <c r="F14" s="1261"/>
      <c r="G14" s="1261"/>
      <c r="H14" s="1261"/>
      <c r="I14" s="1261"/>
      <c r="J14" s="1262"/>
    </row>
    <row r="15" spans="1:10" x14ac:dyDescent="0.25">
      <c r="A15" s="1260"/>
      <c r="B15" s="1261"/>
      <c r="C15" s="1261"/>
      <c r="D15" s="1261"/>
      <c r="E15" s="1261"/>
      <c r="F15" s="1261"/>
      <c r="G15" s="1261"/>
      <c r="H15" s="1261"/>
      <c r="I15" s="1261"/>
      <c r="J15" s="1262"/>
    </row>
    <row r="16" spans="1:10" x14ac:dyDescent="0.25">
      <c r="A16" s="1263"/>
      <c r="B16" s="1264"/>
      <c r="C16" s="1264"/>
      <c r="D16" s="1264"/>
      <c r="E16" s="1264"/>
      <c r="F16" s="1264"/>
      <c r="G16" s="1264"/>
      <c r="H16" s="1264"/>
      <c r="I16" s="1264"/>
      <c r="J16" s="1265"/>
    </row>
    <row r="17" spans="1:14" ht="24.9" customHeight="1" x14ac:dyDescent="0.3">
      <c r="A17" s="244"/>
      <c r="B17" s="245"/>
      <c r="C17" s="1289" t="s">
        <v>487</v>
      </c>
      <c r="D17" s="1288"/>
      <c r="E17" s="1288"/>
      <c r="F17" s="1288">
        <f>Information!D19</f>
        <v>0</v>
      </c>
      <c r="G17" s="1288"/>
      <c r="H17" s="1288"/>
      <c r="I17" s="1288"/>
      <c r="J17" s="246"/>
      <c r="L17" s="247"/>
    </row>
    <row r="18" spans="1:14" ht="24.9" customHeight="1" x14ac:dyDescent="0.3">
      <c r="A18" s="244"/>
      <c r="B18" s="245"/>
      <c r="C18" s="1289" t="s">
        <v>488</v>
      </c>
      <c r="D18" s="1288"/>
      <c r="E18" s="1288"/>
      <c r="F18" s="1288"/>
      <c r="G18" s="1288">
        <f>Information!D20</f>
        <v>0</v>
      </c>
      <c r="H18" s="1288"/>
      <c r="I18" s="1288"/>
      <c r="J18" s="246"/>
    </row>
    <row r="19" spans="1:14" ht="24.9" customHeight="1" x14ac:dyDescent="0.3">
      <c r="A19" s="244"/>
      <c r="B19" s="245"/>
      <c r="C19" s="1289" t="s">
        <v>489</v>
      </c>
      <c r="D19" s="1288"/>
      <c r="E19" s="1288"/>
      <c r="F19" s="1288">
        <f>Information!D18</f>
        <v>0</v>
      </c>
      <c r="G19" s="1288"/>
      <c r="H19" s="1288"/>
      <c r="I19" s="1288"/>
      <c r="J19" s="1290"/>
    </row>
    <row r="20" spans="1:14" ht="17.399999999999999" x14ac:dyDescent="0.3">
      <c r="A20" s="1266"/>
      <c r="B20" s="1267"/>
      <c r="C20" s="1267"/>
      <c r="D20" s="1267"/>
      <c r="E20" s="1267"/>
      <c r="F20" s="1267"/>
      <c r="G20" s="1267"/>
      <c r="H20" s="1267"/>
      <c r="I20" s="1267"/>
      <c r="J20" s="1268"/>
    </row>
    <row r="21" spans="1:14" ht="24.9" customHeight="1" x14ac:dyDescent="0.4">
      <c r="A21" s="1266"/>
      <c r="B21" s="1267"/>
      <c r="C21" s="1267"/>
      <c r="D21" s="1267"/>
      <c r="E21" s="1267"/>
      <c r="F21" s="1267"/>
      <c r="G21" s="1267"/>
      <c r="H21" s="1267"/>
      <c r="I21" s="1267"/>
      <c r="J21" s="1268"/>
      <c r="K21" s="248"/>
      <c r="L21" s="248"/>
      <c r="M21" s="248"/>
      <c r="N21" s="248"/>
    </row>
    <row r="22" spans="1:14" ht="24.9" customHeight="1" x14ac:dyDescent="0.3">
      <c r="A22" s="244"/>
      <c r="B22" s="245"/>
      <c r="C22" s="1275" t="s">
        <v>500</v>
      </c>
      <c r="D22" s="1276"/>
      <c r="E22" s="302" t="str">
        <f>'18a. PSW'!AK55</f>
        <v>YYYY-MM-DD</v>
      </c>
      <c r="F22" s="245"/>
      <c r="G22" s="245"/>
      <c r="H22" s="245"/>
      <c r="I22" s="245"/>
      <c r="J22" s="246"/>
      <c r="L22" s="247"/>
    </row>
    <row r="23" spans="1:14" x14ac:dyDescent="0.25">
      <c r="A23" s="1269"/>
      <c r="B23" s="1270"/>
      <c r="C23" s="1270"/>
      <c r="D23" s="1270"/>
      <c r="E23" s="1270"/>
      <c r="F23" s="1270"/>
      <c r="G23" s="1270"/>
      <c r="H23" s="1270"/>
      <c r="I23" s="1270"/>
      <c r="J23" s="1271"/>
    </row>
    <row r="24" spans="1:14" x14ac:dyDescent="0.25">
      <c r="A24" s="1272"/>
      <c r="B24" s="1273"/>
      <c r="C24" s="1273"/>
      <c r="D24" s="1273"/>
      <c r="E24" s="1273"/>
      <c r="F24" s="1273"/>
      <c r="G24" s="1273"/>
      <c r="H24" s="1273"/>
      <c r="I24" s="1273"/>
      <c r="J24" s="1274"/>
    </row>
    <row r="25" spans="1:14" ht="24.9" customHeight="1" x14ac:dyDescent="0.3">
      <c r="A25" s="244"/>
      <c r="B25" s="245"/>
      <c r="C25" s="250" t="s">
        <v>485</v>
      </c>
      <c r="D25" s="245"/>
      <c r="E25" s="245"/>
      <c r="F25" s="245"/>
      <c r="G25" s="245"/>
      <c r="H25" s="245"/>
      <c r="I25" s="245"/>
      <c r="J25" s="246"/>
    </row>
    <row r="26" spans="1:14" ht="17.399999999999999" x14ac:dyDescent="0.3">
      <c r="A26" s="1266"/>
      <c r="B26" s="1267"/>
      <c r="C26" s="1267"/>
      <c r="D26" s="1267"/>
      <c r="E26" s="1267"/>
      <c r="F26" s="1267"/>
      <c r="G26" s="1267"/>
      <c r="H26" s="1267"/>
      <c r="I26" s="1267"/>
      <c r="J26" s="1268"/>
    </row>
    <row r="27" spans="1:14" ht="24.9" customHeight="1" x14ac:dyDescent="0.3">
      <c r="A27" s="244"/>
      <c r="B27" s="245"/>
      <c r="C27" s="249" t="s">
        <v>486</v>
      </c>
      <c r="D27" s="245"/>
      <c r="E27" s="245"/>
      <c r="F27" s="245"/>
      <c r="G27" s="245"/>
      <c r="H27" s="245"/>
      <c r="I27" s="245"/>
      <c r="J27" s="246"/>
    </row>
    <row r="28" spans="1:14" ht="23.25" customHeight="1" x14ac:dyDescent="0.25">
      <c r="A28" s="1277"/>
      <c r="B28" s="1278"/>
      <c r="C28" s="1278"/>
      <c r="D28" s="1278"/>
      <c r="E28" s="1278"/>
      <c r="F28" s="1278"/>
      <c r="G28" s="1278"/>
      <c r="H28" s="1278"/>
      <c r="I28" s="1278"/>
      <c r="J28" s="1279"/>
    </row>
    <row r="29" spans="1:14" ht="9.75" customHeight="1" x14ac:dyDescent="0.25">
      <c r="A29" s="1280"/>
      <c r="B29" s="1281"/>
      <c r="C29" s="1281"/>
      <c r="D29" s="1281"/>
      <c r="E29" s="1281"/>
      <c r="F29" s="1281"/>
      <c r="G29" s="1281"/>
      <c r="H29" s="1281"/>
      <c r="I29" s="1281"/>
      <c r="J29" s="1282"/>
    </row>
    <row r="30" spans="1:14" ht="20.25" customHeight="1" x14ac:dyDescent="0.25">
      <c r="A30" s="1280"/>
      <c r="B30" s="1281"/>
      <c r="C30" s="1281"/>
      <c r="D30" s="1281"/>
      <c r="E30" s="1281"/>
      <c r="F30" s="1281"/>
      <c r="G30" s="1281"/>
      <c r="H30" s="1281"/>
      <c r="I30" s="1281"/>
      <c r="J30" s="1282"/>
    </row>
    <row r="31" spans="1:14" ht="54" customHeight="1" x14ac:dyDescent="0.25">
      <c r="A31" s="1280"/>
      <c r="B31" s="1281"/>
      <c r="C31" s="1281"/>
      <c r="D31" s="1281"/>
      <c r="E31" s="1281"/>
      <c r="F31" s="1281"/>
      <c r="G31" s="1281"/>
      <c r="H31" s="1281"/>
      <c r="I31" s="1281"/>
      <c r="J31" s="1282"/>
    </row>
    <row r="32" spans="1:14" ht="18" customHeight="1" x14ac:dyDescent="0.25">
      <c r="A32" s="1283"/>
      <c r="B32" s="1284"/>
      <c r="C32" s="1284"/>
      <c r="D32" s="1284"/>
      <c r="E32" s="1284"/>
      <c r="F32" s="1284"/>
      <c r="G32" s="1284"/>
      <c r="H32" s="1284"/>
      <c r="I32" s="1284"/>
      <c r="J32" s="1285"/>
    </row>
    <row r="36" spans="1:10" ht="12.75" customHeight="1" x14ac:dyDescent="0.3">
      <c r="A36" s="1286"/>
      <c r="B36" s="1286"/>
      <c r="C36" s="1286"/>
      <c r="D36" s="1286"/>
      <c r="E36" s="1286"/>
      <c r="F36" s="1286"/>
      <c r="G36" s="1286"/>
      <c r="H36" s="1286"/>
      <c r="I36" s="1286"/>
      <c r="J36" s="1286"/>
    </row>
    <row r="37" spans="1:10" ht="15.6" x14ac:dyDescent="0.3">
      <c r="F37" s="251"/>
    </row>
    <row r="38" spans="1:10" ht="15.6" x14ac:dyDescent="0.3">
      <c r="F38" s="251"/>
    </row>
    <row r="39" spans="1:10" ht="15.6" x14ac:dyDescent="0.3">
      <c r="F39" s="251"/>
    </row>
    <row r="40" spans="1:10" ht="15.6" x14ac:dyDescent="0.3">
      <c r="F40" s="251"/>
    </row>
    <row r="44" spans="1:10" ht="13.8" x14ac:dyDescent="0.25">
      <c r="A44" s="1287"/>
      <c r="B44" s="1287"/>
      <c r="C44" s="1287"/>
      <c r="D44" s="1287"/>
      <c r="E44" s="1287"/>
      <c r="F44" s="1287"/>
      <c r="G44" s="1287"/>
      <c r="H44" s="1287"/>
      <c r="I44" s="1287"/>
      <c r="J44" s="1287"/>
    </row>
  </sheetData>
  <sheetProtection selectLockedCells="1" selectUnlockedCells="1"/>
  <mergeCells count="16">
    <mergeCell ref="A28:J32"/>
    <mergeCell ref="A36:J36"/>
    <mergeCell ref="A44:J44"/>
    <mergeCell ref="F17:I17"/>
    <mergeCell ref="G18:I18"/>
    <mergeCell ref="C17:E17"/>
    <mergeCell ref="C18:F18"/>
    <mergeCell ref="C19:E19"/>
    <mergeCell ref="F19:J19"/>
    <mergeCell ref="A26:J26"/>
    <mergeCell ref="A1:J3"/>
    <mergeCell ref="A4:J16"/>
    <mergeCell ref="A20:J20"/>
    <mergeCell ref="A21:J21"/>
    <mergeCell ref="A23:J24"/>
    <mergeCell ref="C22:D22"/>
  </mergeCells>
  <printOptions horizontalCentered="1" verticalCentered="1"/>
  <pageMargins left="0.25" right="0.25" top="0.41" bottom="0.68" header="0.17" footer="0.16"/>
  <pageSetup scale="68" orientation="portrait" r:id="rId1"/>
  <headerFooter alignWithMargins="0">
    <oddHeader xml:space="preserve">&amp;C&amp;"Calibri,Regular"&amp;1&amp;K000000
&amp;11 </oddHeader>
    <oddFooter>&amp;L&amp;10 1AF0003 &amp;A&amp;C&amp;10&amp;KFF0000Printed Copy Uncontrolled.  
Latest Edition on AMG Intranet Site (http://ride.amgeneralintranet.com)&amp;R&amp;10Rev &amp;D</oddFooter>
    <evenHeader>&amp;C&amp;"calibri,Regular"Oshkosh Corporation Classification: Unrestricted</evenHeader>
    <firstHeader>&amp;C&amp;"calibri,Regular"Oshkosh Corporation Classification: Unrestricted</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2D65F-A97F-4D10-9EBB-3640F45193F9}">
  <sheetPr codeName="Sheet6"/>
  <dimension ref="A1:AR62"/>
  <sheetViews>
    <sheetView windowProtection="1" view="pageLayout" zoomScaleNormal="50" workbookViewId="0">
      <selection activeCell="B36" sqref="B36:AQ36"/>
    </sheetView>
  </sheetViews>
  <sheetFormatPr defaultColWidth="9.109375" defaultRowHeight="14.4" x14ac:dyDescent="0.3"/>
  <cols>
    <col min="1" max="44" width="2.109375" customWidth="1"/>
  </cols>
  <sheetData>
    <row r="1" spans="1:44" ht="23.4" thickBot="1" x14ac:dyDescent="0.35">
      <c r="A1" s="2"/>
      <c r="B1" s="1291" t="s">
        <v>505</v>
      </c>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291"/>
      <c r="AA1" s="1291"/>
      <c r="AB1" s="1291"/>
      <c r="AC1" s="1291"/>
      <c r="AD1" s="1291"/>
      <c r="AE1" s="1291"/>
      <c r="AF1" s="1291"/>
      <c r="AG1" s="1291"/>
      <c r="AH1" s="1291"/>
      <c r="AI1" s="1291"/>
      <c r="AJ1" s="1291"/>
      <c r="AK1" s="1291"/>
      <c r="AL1" s="1291"/>
      <c r="AM1" s="1291"/>
      <c r="AN1" s="1291"/>
      <c r="AO1" s="1291"/>
      <c r="AP1" s="1291"/>
      <c r="AQ1" s="1291"/>
    </row>
    <row r="2" spans="1:44" ht="15" thickBot="1" x14ac:dyDescent="0.35">
      <c r="A2" s="2"/>
      <c r="B2" s="1292"/>
      <c r="C2" s="1293"/>
      <c r="D2" s="1293"/>
      <c r="E2" s="1293"/>
      <c r="F2" s="1293"/>
      <c r="G2" s="1293"/>
      <c r="H2" s="1293"/>
      <c r="I2" s="1293"/>
      <c r="J2" s="1293"/>
      <c r="K2" s="1293"/>
      <c r="L2" s="1293"/>
      <c r="M2" s="1293"/>
      <c r="N2" s="1293"/>
      <c r="O2" s="1293"/>
      <c r="P2" s="1293"/>
      <c r="Q2" s="1293"/>
      <c r="R2" s="1293"/>
      <c r="S2" s="1293"/>
      <c r="T2" s="1293"/>
      <c r="U2" s="1293"/>
      <c r="V2" s="1293"/>
      <c r="W2" s="1293"/>
      <c r="X2" s="1293"/>
      <c r="Y2" s="1293"/>
      <c r="Z2" s="1293"/>
      <c r="AA2" s="1293"/>
      <c r="AB2" s="1293"/>
      <c r="AC2" s="1293"/>
      <c r="AD2" s="1293"/>
      <c r="AE2" s="1293"/>
      <c r="AF2" s="1293"/>
      <c r="AG2" s="1293"/>
      <c r="AH2" s="1293"/>
      <c r="AI2" s="1293"/>
      <c r="AJ2" s="1293"/>
      <c r="AK2" s="1293"/>
      <c r="AL2" s="1293"/>
      <c r="AM2" s="1293"/>
      <c r="AN2" s="1293"/>
      <c r="AO2" s="1293"/>
      <c r="AP2" s="1293"/>
      <c r="AQ2" s="1294"/>
    </row>
    <row r="3" spans="1:44" ht="15" thickBot="1" x14ac:dyDescent="0.35">
      <c r="A3" s="2"/>
      <c r="B3" s="1298"/>
      <c r="C3" s="1299"/>
      <c r="D3" s="1299"/>
      <c r="E3" s="1299"/>
      <c r="F3" s="1299"/>
      <c r="G3" s="1299"/>
      <c r="H3" s="1299"/>
      <c r="I3" s="1299"/>
      <c r="J3" s="1299"/>
      <c r="K3" s="1299"/>
      <c r="L3" s="1299"/>
      <c r="M3" s="1299"/>
      <c r="N3" s="1299"/>
      <c r="O3" s="1299"/>
      <c r="P3" s="1299"/>
      <c r="Q3" s="1299"/>
      <c r="R3" s="1299"/>
      <c r="S3" s="1299"/>
      <c r="T3" s="1299"/>
      <c r="U3" s="1299"/>
      <c r="V3" s="1299"/>
      <c r="W3" s="1299"/>
      <c r="X3" s="1299"/>
      <c r="Y3" s="1299"/>
      <c r="Z3" s="1299"/>
      <c r="AA3" s="1299"/>
      <c r="AB3" s="1299"/>
      <c r="AC3" s="1299"/>
      <c r="AD3" s="1299"/>
      <c r="AE3" s="1299"/>
      <c r="AF3" s="1299"/>
      <c r="AG3" s="1299"/>
      <c r="AH3" s="1299"/>
      <c r="AI3" s="1299"/>
      <c r="AJ3" s="1299"/>
      <c r="AK3" s="1299"/>
      <c r="AL3" s="1299"/>
      <c r="AM3" s="1299"/>
      <c r="AN3" s="1299"/>
      <c r="AO3" s="1299"/>
      <c r="AP3" s="1299"/>
      <c r="AQ3" s="1300"/>
      <c r="AR3" s="10"/>
    </row>
    <row r="4" spans="1:44" ht="18" x14ac:dyDescent="0.3">
      <c r="A4" s="2"/>
      <c r="B4" s="1301" t="s">
        <v>506</v>
      </c>
      <c r="C4" s="1302"/>
      <c r="D4" s="1302"/>
      <c r="E4" s="1302"/>
      <c r="F4" s="1302"/>
      <c r="G4" s="1302"/>
      <c r="H4" s="1302"/>
      <c r="I4" s="1302"/>
      <c r="J4" s="1302"/>
      <c r="K4" s="1302"/>
      <c r="L4" s="1302"/>
      <c r="M4" s="1302"/>
      <c r="N4" s="1302"/>
      <c r="O4" s="1302"/>
      <c r="P4" s="1302"/>
      <c r="Q4" s="1302"/>
      <c r="R4" s="1302"/>
      <c r="S4" s="1302"/>
      <c r="T4" s="1302"/>
      <c r="U4" s="1302"/>
      <c r="V4" s="1302"/>
      <c r="W4" s="1302"/>
      <c r="X4" s="1302"/>
      <c r="Y4" s="1302"/>
      <c r="Z4" s="1302"/>
      <c r="AA4" s="1302"/>
      <c r="AB4" s="1302"/>
      <c r="AC4" s="1302"/>
      <c r="AD4" s="1302"/>
      <c r="AE4" s="1302"/>
      <c r="AF4" s="1302"/>
      <c r="AG4" s="1302"/>
      <c r="AH4" s="1302"/>
      <c r="AI4" s="1302"/>
      <c r="AJ4" s="1302"/>
      <c r="AK4" s="1302"/>
      <c r="AL4" s="1302"/>
      <c r="AM4" s="1302"/>
      <c r="AN4" s="1302"/>
      <c r="AO4" s="1302"/>
      <c r="AP4" s="1302"/>
      <c r="AQ4" s="1303"/>
      <c r="AR4" s="10"/>
    </row>
    <row r="5" spans="1:44" ht="18" x14ac:dyDescent="0.3">
      <c r="A5" s="2"/>
      <c r="B5" s="1295" t="s">
        <v>507</v>
      </c>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7"/>
      <c r="AR5" s="10"/>
    </row>
    <row r="6" spans="1:44" ht="18" x14ac:dyDescent="0.3">
      <c r="A6" s="2"/>
      <c r="B6" s="1295" t="s">
        <v>514</v>
      </c>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7"/>
      <c r="AR6" s="10"/>
    </row>
    <row r="7" spans="1:44" ht="18" x14ac:dyDescent="0.3">
      <c r="A7" s="2"/>
      <c r="B7" s="1295" t="s">
        <v>515</v>
      </c>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7"/>
      <c r="AR7" s="10"/>
    </row>
    <row r="8" spans="1:44" ht="18" x14ac:dyDescent="0.3">
      <c r="A8" s="2"/>
      <c r="B8" s="1295" t="s">
        <v>508</v>
      </c>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7"/>
      <c r="AR8" s="10"/>
    </row>
    <row r="9" spans="1:44" ht="18" x14ac:dyDescent="0.3">
      <c r="A9" s="2"/>
      <c r="B9" s="1295" t="s">
        <v>530</v>
      </c>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7"/>
      <c r="AR9" s="10"/>
    </row>
    <row r="10" spans="1:44" ht="18" x14ac:dyDescent="0.3">
      <c r="A10" s="2"/>
      <c r="B10" s="1295" t="s">
        <v>531</v>
      </c>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7"/>
      <c r="AR10" s="10"/>
    </row>
    <row r="11" spans="1:44" ht="18" x14ac:dyDescent="0.3">
      <c r="A11" s="2"/>
      <c r="B11" s="1295" t="s">
        <v>516</v>
      </c>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7"/>
      <c r="AR11" s="10"/>
    </row>
    <row r="12" spans="1:44" ht="18" x14ac:dyDescent="0.3">
      <c r="A12" s="2"/>
      <c r="B12" s="1295" t="s">
        <v>532</v>
      </c>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7"/>
      <c r="AR12" s="10"/>
    </row>
    <row r="13" spans="1:44" ht="18" x14ac:dyDescent="0.3">
      <c r="A13" s="2"/>
      <c r="B13" s="1295" t="s">
        <v>517</v>
      </c>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7"/>
      <c r="AR13" s="10"/>
    </row>
    <row r="14" spans="1:44" ht="18" x14ac:dyDescent="0.3">
      <c r="A14" s="2"/>
      <c r="B14" s="1295" t="s">
        <v>509</v>
      </c>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7"/>
      <c r="AR14" s="10"/>
    </row>
    <row r="15" spans="1:44" ht="18" x14ac:dyDescent="0.3">
      <c r="A15" s="2"/>
      <c r="B15" s="1295" t="s">
        <v>518</v>
      </c>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7"/>
      <c r="AR15" s="10"/>
    </row>
    <row r="16" spans="1:44" ht="18" x14ac:dyDescent="0.3">
      <c r="A16" s="2"/>
      <c r="B16" s="1295" t="s">
        <v>519</v>
      </c>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7"/>
      <c r="AR16" s="10"/>
    </row>
    <row r="17" spans="1:44" ht="18" x14ac:dyDescent="0.3">
      <c r="A17" s="2"/>
      <c r="B17" s="1295" t="s">
        <v>510</v>
      </c>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7"/>
      <c r="AR17" s="10"/>
    </row>
    <row r="18" spans="1:44" ht="18" x14ac:dyDescent="0.3">
      <c r="A18" s="2"/>
      <c r="B18" s="1295" t="s">
        <v>520</v>
      </c>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7"/>
      <c r="AR18" s="10"/>
    </row>
    <row r="19" spans="1:44" ht="18" x14ac:dyDescent="0.3">
      <c r="A19" s="2"/>
      <c r="B19" s="1295" t="s">
        <v>521</v>
      </c>
      <c r="C19" s="1296"/>
      <c r="D19" s="1296"/>
      <c r="E19" s="1296"/>
      <c r="F19" s="1296"/>
      <c r="G19" s="1296"/>
      <c r="H19" s="1296"/>
      <c r="I19" s="1296"/>
      <c r="J19" s="1296"/>
      <c r="K19" s="1296"/>
      <c r="L19" s="1296"/>
      <c r="M19" s="1296"/>
      <c r="N19" s="1296"/>
      <c r="O19" s="1296"/>
      <c r="P19" s="1296"/>
      <c r="Q19" s="1296"/>
      <c r="R19" s="1296"/>
      <c r="S19" s="1296"/>
      <c r="T19" s="1296"/>
      <c r="U19" s="1296"/>
      <c r="V19" s="1296"/>
      <c r="W19" s="1296"/>
      <c r="X19" s="1296"/>
      <c r="Y19" s="1296"/>
      <c r="Z19" s="1296"/>
      <c r="AA19" s="1296"/>
      <c r="AB19" s="1296"/>
      <c r="AC19" s="1296"/>
      <c r="AD19" s="1296"/>
      <c r="AE19" s="1296"/>
      <c r="AF19" s="1296"/>
      <c r="AG19" s="1296"/>
      <c r="AH19" s="1296"/>
      <c r="AI19" s="1296"/>
      <c r="AJ19" s="1296"/>
      <c r="AK19" s="1296"/>
      <c r="AL19" s="1296"/>
      <c r="AM19" s="1296"/>
      <c r="AN19" s="1296"/>
      <c r="AO19" s="1296"/>
      <c r="AP19" s="1296"/>
      <c r="AQ19" s="1297"/>
      <c r="AR19" s="10"/>
    </row>
    <row r="20" spans="1:44" ht="18" x14ac:dyDescent="0.3">
      <c r="A20" s="2"/>
      <c r="B20" s="1295" t="s">
        <v>522</v>
      </c>
      <c r="C20" s="1296"/>
      <c r="D20" s="1296"/>
      <c r="E20" s="1296"/>
      <c r="F20" s="1296"/>
      <c r="G20" s="1296"/>
      <c r="H20" s="1296"/>
      <c r="I20" s="1296"/>
      <c r="J20" s="1296"/>
      <c r="K20" s="1296"/>
      <c r="L20" s="1296"/>
      <c r="M20" s="1296"/>
      <c r="N20" s="1296"/>
      <c r="O20" s="1296"/>
      <c r="P20" s="1296"/>
      <c r="Q20" s="1296"/>
      <c r="R20" s="1296"/>
      <c r="S20" s="1296"/>
      <c r="T20" s="1296"/>
      <c r="U20" s="1296"/>
      <c r="V20" s="1296"/>
      <c r="W20" s="1296"/>
      <c r="X20" s="1296"/>
      <c r="Y20" s="1296"/>
      <c r="Z20" s="1296"/>
      <c r="AA20" s="1296"/>
      <c r="AB20" s="1296"/>
      <c r="AC20" s="1296"/>
      <c r="AD20" s="1296"/>
      <c r="AE20" s="1296"/>
      <c r="AF20" s="1296"/>
      <c r="AG20" s="1296"/>
      <c r="AH20" s="1296"/>
      <c r="AI20" s="1296"/>
      <c r="AJ20" s="1296"/>
      <c r="AK20" s="1296"/>
      <c r="AL20" s="1296"/>
      <c r="AM20" s="1296"/>
      <c r="AN20" s="1296"/>
      <c r="AO20" s="1296"/>
      <c r="AP20" s="1296"/>
      <c r="AQ20" s="1297"/>
      <c r="AR20" s="10"/>
    </row>
    <row r="21" spans="1:44" ht="18" x14ac:dyDescent="0.3">
      <c r="A21" s="2"/>
      <c r="B21" s="1295" t="s">
        <v>523</v>
      </c>
      <c r="C21" s="1296"/>
      <c r="D21" s="1296"/>
      <c r="E21" s="1296"/>
      <c r="F21" s="1296"/>
      <c r="G21" s="1296"/>
      <c r="H21" s="1296"/>
      <c r="I21" s="1296"/>
      <c r="J21" s="1296"/>
      <c r="K21" s="1296"/>
      <c r="L21" s="1296"/>
      <c r="M21" s="1296"/>
      <c r="N21" s="1296"/>
      <c r="O21" s="1296"/>
      <c r="P21" s="1296"/>
      <c r="Q21" s="1296"/>
      <c r="R21" s="1296"/>
      <c r="S21" s="1296"/>
      <c r="T21" s="1296"/>
      <c r="U21" s="1296"/>
      <c r="V21" s="1296"/>
      <c r="W21" s="1296"/>
      <c r="X21" s="1296"/>
      <c r="Y21" s="1296"/>
      <c r="Z21" s="1296"/>
      <c r="AA21" s="1296"/>
      <c r="AB21" s="1296"/>
      <c r="AC21" s="1296"/>
      <c r="AD21" s="1296"/>
      <c r="AE21" s="1296"/>
      <c r="AF21" s="1296"/>
      <c r="AG21" s="1296"/>
      <c r="AH21" s="1296"/>
      <c r="AI21" s="1296"/>
      <c r="AJ21" s="1296"/>
      <c r="AK21" s="1296"/>
      <c r="AL21" s="1296"/>
      <c r="AM21" s="1296"/>
      <c r="AN21" s="1296"/>
      <c r="AO21" s="1296"/>
      <c r="AP21" s="1296"/>
      <c r="AQ21" s="1297"/>
      <c r="AR21" s="10"/>
    </row>
    <row r="22" spans="1:44" ht="18" x14ac:dyDescent="0.3">
      <c r="A22" s="2"/>
      <c r="B22" s="1295" t="s">
        <v>677</v>
      </c>
      <c r="C22" s="1296"/>
      <c r="D22" s="1296"/>
      <c r="E22" s="1296"/>
      <c r="F22" s="1296"/>
      <c r="G22" s="1296"/>
      <c r="H22" s="1296"/>
      <c r="I22" s="1296"/>
      <c r="J22" s="1296"/>
      <c r="K22" s="1296"/>
      <c r="L22" s="1296"/>
      <c r="M22" s="1296"/>
      <c r="N22" s="1296"/>
      <c r="O22" s="1296"/>
      <c r="P22" s="1296"/>
      <c r="Q22" s="1296"/>
      <c r="R22" s="1296"/>
      <c r="S22" s="1296"/>
      <c r="T22" s="1296"/>
      <c r="U22" s="1296"/>
      <c r="V22" s="1296"/>
      <c r="W22" s="1296"/>
      <c r="X22" s="1296"/>
      <c r="Y22" s="1296"/>
      <c r="Z22" s="1296"/>
      <c r="AA22" s="1296"/>
      <c r="AB22" s="1296"/>
      <c r="AC22" s="1296"/>
      <c r="AD22" s="1296"/>
      <c r="AE22" s="1296"/>
      <c r="AF22" s="1296"/>
      <c r="AG22" s="1296"/>
      <c r="AH22" s="1296"/>
      <c r="AI22" s="1296"/>
      <c r="AJ22" s="1296"/>
      <c r="AK22" s="1296"/>
      <c r="AL22" s="1296"/>
      <c r="AM22" s="1296"/>
      <c r="AN22" s="1296"/>
      <c r="AO22" s="1296"/>
      <c r="AP22" s="1296"/>
      <c r="AQ22" s="1297"/>
      <c r="AR22" s="10"/>
    </row>
    <row r="23" spans="1:44" ht="18" x14ac:dyDescent="0.3">
      <c r="A23" s="2"/>
      <c r="B23" s="1295" t="s">
        <v>678</v>
      </c>
      <c r="C23" s="1296"/>
      <c r="D23" s="1296"/>
      <c r="E23" s="1296"/>
      <c r="F23" s="1296"/>
      <c r="G23" s="1296"/>
      <c r="H23" s="1296"/>
      <c r="I23" s="1296"/>
      <c r="J23" s="1296"/>
      <c r="K23" s="1296"/>
      <c r="L23" s="1296"/>
      <c r="M23" s="1296"/>
      <c r="N23" s="1296"/>
      <c r="O23" s="1296"/>
      <c r="P23" s="1296"/>
      <c r="Q23" s="1296"/>
      <c r="R23" s="1296"/>
      <c r="S23" s="1296"/>
      <c r="T23" s="1296"/>
      <c r="U23" s="1296"/>
      <c r="V23" s="1296"/>
      <c r="W23" s="1296"/>
      <c r="X23" s="1296"/>
      <c r="Y23" s="1296"/>
      <c r="Z23" s="1296"/>
      <c r="AA23" s="1296"/>
      <c r="AB23" s="1296"/>
      <c r="AC23" s="1296"/>
      <c r="AD23" s="1296"/>
      <c r="AE23" s="1296"/>
      <c r="AF23" s="1296"/>
      <c r="AG23" s="1296"/>
      <c r="AH23" s="1296"/>
      <c r="AI23" s="1296"/>
      <c r="AJ23" s="1296"/>
      <c r="AK23" s="1296"/>
      <c r="AL23" s="1296"/>
      <c r="AM23" s="1296"/>
      <c r="AN23" s="1296"/>
      <c r="AO23" s="1296"/>
      <c r="AP23" s="1296"/>
      <c r="AQ23" s="1297"/>
      <c r="AR23" s="10"/>
    </row>
    <row r="24" spans="1:44" ht="18" x14ac:dyDescent="0.3">
      <c r="A24" s="2"/>
      <c r="B24" s="1295" t="s">
        <v>680</v>
      </c>
      <c r="C24" s="1296"/>
      <c r="D24" s="1296"/>
      <c r="E24" s="1296"/>
      <c r="F24" s="1296"/>
      <c r="G24" s="1296"/>
      <c r="H24" s="1296"/>
      <c r="I24" s="1296"/>
      <c r="J24" s="1296"/>
      <c r="K24" s="1296"/>
      <c r="L24" s="1296"/>
      <c r="M24" s="1296"/>
      <c r="N24" s="1296"/>
      <c r="O24" s="1296"/>
      <c r="P24" s="1296"/>
      <c r="Q24" s="1296"/>
      <c r="R24" s="1296"/>
      <c r="S24" s="1296"/>
      <c r="T24" s="1296"/>
      <c r="U24" s="1296"/>
      <c r="V24" s="1296"/>
      <c r="W24" s="1296"/>
      <c r="X24" s="1296"/>
      <c r="Y24" s="1296"/>
      <c r="Z24" s="1296"/>
      <c r="AA24" s="1296"/>
      <c r="AB24" s="1296"/>
      <c r="AC24" s="1296"/>
      <c r="AD24" s="1296"/>
      <c r="AE24" s="1296"/>
      <c r="AF24" s="1296"/>
      <c r="AG24" s="1296"/>
      <c r="AH24" s="1296"/>
      <c r="AI24" s="1296"/>
      <c r="AJ24" s="1296"/>
      <c r="AK24" s="1296"/>
      <c r="AL24" s="1296"/>
      <c r="AM24" s="1296"/>
      <c r="AN24" s="1296"/>
      <c r="AO24" s="1296"/>
      <c r="AP24" s="1296"/>
      <c r="AQ24" s="1297"/>
      <c r="AR24" s="10"/>
    </row>
    <row r="25" spans="1:44" ht="18" x14ac:dyDescent="0.3">
      <c r="A25" s="2"/>
      <c r="B25" s="1295" t="s">
        <v>679</v>
      </c>
      <c r="C25" s="1296"/>
      <c r="D25" s="1296"/>
      <c r="E25" s="1296"/>
      <c r="F25" s="1296"/>
      <c r="G25" s="1296"/>
      <c r="H25" s="1296"/>
      <c r="I25" s="1296"/>
      <c r="J25" s="1296"/>
      <c r="K25" s="1296"/>
      <c r="L25" s="1296"/>
      <c r="M25" s="1296"/>
      <c r="N25" s="1296"/>
      <c r="O25" s="1296"/>
      <c r="P25" s="1296"/>
      <c r="Q25" s="1296"/>
      <c r="R25" s="1296"/>
      <c r="S25" s="1296"/>
      <c r="T25" s="1296"/>
      <c r="U25" s="1296"/>
      <c r="V25" s="1296"/>
      <c r="W25" s="1296"/>
      <c r="X25" s="1296"/>
      <c r="Y25" s="1296"/>
      <c r="Z25" s="1296"/>
      <c r="AA25" s="1296"/>
      <c r="AB25" s="1296"/>
      <c r="AC25" s="1296"/>
      <c r="AD25" s="1296"/>
      <c r="AE25" s="1296"/>
      <c r="AF25" s="1296"/>
      <c r="AG25" s="1296"/>
      <c r="AH25" s="1296"/>
      <c r="AI25" s="1296"/>
      <c r="AJ25" s="1296"/>
      <c r="AK25" s="1296"/>
      <c r="AL25" s="1296"/>
      <c r="AM25" s="1296"/>
      <c r="AN25" s="1296"/>
      <c r="AO25" s="1296"/>
      <c r="AP25" s="1296"/>
      <c r="AQ25" s="1297"/>
      <c r="AR25" s="10"/>
    </row>
    <row r="26" spans="1:44" ht="18" x14ac:dyDescent="0.3">
      <c r="A26" s="2"/>
      <c r="B26" s="1295" t="s">
        <v>511</v>
      </c>
      <c r="C26" s="1296"/>
      <c r="D26" s="1296"/>
      <c r="E26" s="1296"/>
      <c r="F26" s="1296"/>
      <c r="G26" s="1296"/>
      <c r="H26" s="1296"/>
      <c r="I26" s="1296"/>
      <c r="J26" s="1296"/>
      <c r="K26" s="1296"/>
      <c r="L26" s="1296"/>
      <c r="M26" s="1296"/>
      <c r="N26" s="1296"/>
      <c r="O26" s="1296"/>
      <c r="P26" s="1296"/>
      <c r="Q26" s="1296"/>
      <c r="R26" s="1296"/>
      <c r="S26" s="1296"/>
      <c r="T26" s="1296"/>
      <c r="U26" s="1296"/>
      <c r="V26" s="1296"/>
      <c r="W26" s="1296"/>
      <c r="X26" s="1296"/>
      <c r="Y26" s="1296"/>
      <c r="Z26" s="1296"/>
      <c r="AA26" s="1296"/>
      <c r="AB26" s="1296"/>
      <c r="AC26" s="1296"/>
      <c r="AD26" s="1296"/>
      <c r="AE26" s="1296"/>
      <c r="AF26" s="1296"/>
      <c r="AG26" s="1296"/>
      <c r="AH26" s="1296"/>
      <c r="AI26" s="1296"/>
      <c r="AJ26" s="1296"/>
      <c r="AK26" s="1296"/>
      <c r="AL26" s="1296"/>
      <c r="AM26" s="1296"/>
      <c r="AN26" s="1296"/>
      <c r="AO26" s="1296"/>
      <c r="AP26" s="1296"/>
      <c r="AQ26" s="1297"/>
      <c r="AR26" s="10"/>
    </row>
    <row r="27" spans="1:44" ht="18" x14ac:dyDescent="0.3">
      <c r="A27" s="2"/>
      <c r="B27" s="1295" t="s">
        <v>529</v>
      </c>
      <c r="C27" s="1296"/>
      <c r="D27" s="1296"/>
      <c r="E27" s="1296"/>
      <c r="F27" s="1296"/>
      <c r="G27" s="1296"/>
      <c r="H27" s="1296"/>
      <c r="I27" s="1296"/>
      <c r="J27" s="1296"/>
      <c r="K27" s="1296"/>
      <c r="L27" s="1296"/>
      <c r="M27" s="1296"/>
      <c r="N27" s="1296"/>
      <c r="O27" s="1296"/>
      <c r="P27" s="1296"/>
      <c r="Q27" s="1296"/>
      <c r="R27" s="1296"/>
      <c r="S27" s="1296"/>
      <c r="T27" s="1296"/>
      <c r="U27" s="1296"/>
      <c r="V27" s="1296"/>
      <c r="W27" s="1296"/>
      <c r="X27" s="1296"/>
      <c r="Y27" s="1296"/>
      <c r="Z27" s="1296"/>
      <c r="AA27" s="1296"/>
      <c r="AB27" s="1296"/>
      <c r="AC27" s="1296"/>
      <c r="AD27" s="1296"/>
      <c r="AE27" s="1296"/>
      <c r="AF27" s="1296"/>
      <c r="AG27" s="1296"/>
      <c r="AH27" s="1296"/>
      <c r="AI27" s="1296"/>
      <c r="AJ27" s="1296"/>
      <c r="AK27" s="1296"/>
      <c r="AL27" s="1296"/>
      <c r="AM27" s="1296"/>
      <c r="AN27" s="1296"/>
      <c r="AO27" s="1296"/>
      <c r="AP27" s="1296"/>
      <c r="AQ27" s="1297"/>
      <c r="AR27" s="307"/>
    </row>
    <row r="28" spans="1:44" ht="18" x14ac:dyDescent="0.3">
      <c r="A28" s="2"/>
      <c r="B28" s="1295" t="s">
        <v>675</v>
      </c>
      <c r="C28" s="1296"/>
      <c r="D28" s="1296"/>
      <c r="E28" s="1296"/>
      <c r="F28" s="1296"/>
      <c r="G28" s="1296"/>
      <c r="H28" s="1296"/>
      <c r="I28" s="1296"/>
      <c r="J28" s="1296"/>
      <c r="K28" s="1296"/>
      <c r="L28" s="1296"/>
      <c r="M28" s="1296"/>
      <c r="N28" s="1296"/>
      <c r="O28" s="1296"/>
      <c r="P28" s="1296"/>
      <c r="Q28" s="1296"/>
      <c r="R28" s="1296"/>
      <c r="S28" s="1296"/>
      <c r="T28" s="1296"/>
      <c r="U28" s="1296"/>
      <c r="V28" s="1296"/>
      <c r="W28" s="1296"/>
      <c r="X28" s="1296"/>
      <c r="Y28" s="1296"/>
      <c r="Z28" s="1296"/>
      <c r="AA28" s="1296"/>
      <c r="AB28" s="1296"/>
      <c r="AC28" s="1296"/>
      <c r="AD28" s="1296"/>
      <c r="AE28" s="1296"/>
      <c r="AF28" s="1296"/>
      <c r="AG28" s="1296"/>
      <c r="AH28" s="1296"/>
      <c r="AI28" s="1296"/>
      <c r="AJ28" s="1296"/>
      <c r="AK28" s="1296"/>
      <c r="AL28" s="1296"/>
      <c r="AM28" s="1296"/>
      <c r="AN28" s="1296"/>
      <c r="AO28" s="1296"/>
      <c r="AP28" s="1296"/>
      <c r="AQ28" s="1297"/>
      <c r="AR28" s="307"/>
    </row>
    <row r="29" spans="1:44" ht="18" x14ac:dyDescent="0.3">
      <c r="B29" s="1295" t="s">
        <v>676</v>
      </c>
      <c r="C29" s="1296"/>
      <c r="D29" s="1296"/>
      <c r="E29" s="1296"/>
      <c r="F29" s="1296"/>
      <c r="G29" s="1296"/>
      <c r="H29" s="1296"/>
      <c r="I29" s="1296"/>
      <c r="J29" s="1296"/>
      <c r="K29" s="1296"/>
      <c r="L29" s="1296"/>
      <c r="M29" s="1296"/>
      <c r="N29" s="1296"/>
      <c r="O29" s="1296"/>
      <c r="P29" s="1296"/>
      <c r="Q29" s="1296"/>
      <c r="R29" s="1296"/>
      <c r="S29" s="1296"/>
      <c r="T29" s="1296"/>
      <c r="U29" s="1296"/>
      <c r="V29" s="1296"/>
      <c r="W29" s="1296"/>
      <c r="X29" s="1296"/>
      <c r="Y29" s="1296"/>
      <c r="Z29" s="1296"/>
      <c r="AA29" s="1296"/>
      <c r="AB29" s="1296"/>
      <c r="AC29" s="1296"/>
      <c r="AD29" s="1296"/>
      <c r="AE29" s="1296"/>
      <c r="AF29" s="1296"/>
      <c r="AG29" s="1296"/>
      <c r="AH29" s="1296"/>
      <c r="AI29" s="1296"/>
      <c r="AJ29" s="1296"/>
      <c r="AK29" s="1296"/>
      <c r="AL29" s="1296"/>
      <c r="AM29" s="1296"/>
      <c r="AN29" s="1296"/>
      <c r="AO29" s="1296"/>
      <c r="AP29" s="1296"/>
      <c r="AQ29" s="1297"/>
    </row>
    <row r="30" spans="1:44" ht="18" x14ac:dyDescent="0.3">
      <c r="B30" s="1295" t="s">
        <v>524</v>
      </c>
      <c r="C30" s="1296"/>
      <c r="D30" s="1296"/>
      <c r="E30" s="1296"/>
      <c r="F30" s="1296"/>
      <c r="G30" s="1296"/>
      <c r="H30" s="1296"/>
      <c r="I30" s="1296"/>
      <c r="J30" s="1296"/>
      <c r="K30" s="1296"/>
      <c r="L30" s="1296"/>
      <c r="M30" s="1296"/>
      <c r="N30" s="1296"/>
      <c r="O30" s="1296"/>
      <c r="P30" s="1296"/>
      <c r="Q30" s="1296"/>
      <c r="R30" s="1296"/>
      <c r="S30" s="1296"/>
      <c r="T30" s="1296"/>
      <c r="U30" s="1296"/>
      <c r="V30" s="1296"/>
      <c r="W30" s="1296"/>
      <c r="X30" s="1296"/>
      <c r="Y30" s="1296"/>
      <c r="Z30" s="1296"/>
      <c r="AA30" s="1296"/>
      <c r="AB30" s="1296"/>
      <c r="AC30" s="1296"/>
      <c r="AD30" s="1296"/>
      <c r="AE30" s="1296"/>
      <c r="AF30" s="1296"/>
      <c r="AG30" s="1296"/>
      <c r="AH30" s="1296"/>
      <c r="AI30" s="1296"/>
      <c r="AJ30" s="1296"/>
      <c r="AK30" s="1296"/>
      <c r="AL30" s="1296"/>
      <c r="AM30" s="1296"/>
      <c r="AN30" s="1296"/>
      <c r="AO30" s="1296"/>
      <c r="AP30" s="1296"/>
      <c r="AQ30" s="1297"/>
    </row>
    <row r="31" spans="1:44" ht="18" x14ac:dyDescent="0.3">
      <c r="B31" s="1295" t="s">
        <v>525</v>
      </c>
      <c r="C31" s="1296"/>
      <c r="D31" s="1296"/>
      <c r="E31" s="1296"/>
      <c r="F31" s="1296"/>
      <c r="G31" s="1296"/>
      <c r="H31" s="1296"/>
      <c r="I31" s="1296"/>
      <c r="J31" s="1296"/>
      <c r="K31" s="1296"/>
      <c r="L31" s="1296"/>
      <c r="M31" s="1296"/>
      <c r="N31" s="1296"/>
      <c r="O31" s="1296"/>
      <c r="P31" s="1296"/>
      <c r="Q31" s="1296"/>
      <c r="R31" s="1296"/>
      <c r="S31" s="1296"/>
      <c r="T31" s="1296"/>
      <c r="U31" s="1296"/>
      <c r="V31" s="1296"/>
      <c r="W31" s="1296"/>
      <c r="X31" s="1296"/>
      <c r="Y31" s="1296"/>
      <c r="Z31" s="1296"/>
      <c r="AA31" s="1296"/>
      <c r="AB31" s="1296"/>
      <c r="AC31" s="1296"/>
      <c r="AD31" s="1296"/>
      <c r="AE31" s="1296"/>
      <c r="AF31" s="1296"/>
      <c r="AG31" s="1296"/>
      <c r="AH31" s="1296"/>
      <c r="AI31" s="1296"/>
      <c r="AJ31" s="1296"/>
      <c r="AK31" s="1296"/>
      <c r="AL31" s="1296"/>
      <c r="AM31" s="1296"/>
      <c r="AN31" s="1296"/>
      <c r="AO31" s="1296"/>
      <c r="AP31" s="1296"/>
      <c r="AQ31" s="1297"/>
    </row>
    <row r="32" spans="1:44" ht="18" x14ac:dyDescent="0.3">
      <c r="B32" s="1295" t="s">
        <v>512</v>
      </c>
      <c r="C32" s="1296"/>
      <c r="D32" s="1296"/>
      <c r="E32" s="1296"/>
      <c r="F32" s="1296"/>
      <c r="G32" s="1296"/>
      <c r="H32" s="1296"/>
      <c r="I32" s="1296"/>
      <c r="J32" s="1296"/>
      <c r="K32" s="1296"/>
      <c r="L32" s="1296"/>
      <c r="M32" s="1296"/>
      <c r="N32" s="1296"/>
      <c r="O32" s="1296"/>
      <c r="P32" s="1296"/>
      <c r="Q32" s="1296"/>
      <c r="R32" s="1296"/>
      <c r="S32" s="1296"/>
      <c r="T32" s="1296"/>
      <c r="U32" s="1296"/>
      <c r="V32" s="1296"/>
      <c r="W32" s="1296"/>
      <c r="X32" s="1296"/>
      <c r="Y32" s="1296"/>
      <c r="Z32" s="1296"/>
      <c r="AA32" s="1296"/>
      <c r="AB32" s="1296"/>
      <c r="AC32" s="1296"/>
      <c r="AD32" s="1296"/>
      <c r="AE32" s="1296"/>
      <c r="AF32" s="1296"/>
      <c r="AG32" s="1296"/>
      <c r="AH32" s="1296"/>
      <c r="AI32" s="1296"/>
      <c r="AJ32" s="1296"/>
      <c r="AK32" s="1296"/>
      <c r="AL32" s="1296"/>
      <c r="AM32" s="1296"/>
      <c r="AN32" s="1296"/>
      <c r="AO32" s="1296"/>
      <c r="AP32" s="1296"/>
      <c r="AQ32" s="1297"/>
    </row>
    <row r="33" spans="2:43" ht="18" x14ac:dyDescent="0.3">
      <c r="B33" s="1295" t="s">
        <v>513</v>
      </c>
      <c r="C33" s="1296"/>
      <c r="D33" s="1296"/>
      <c r="E33" s="1296"/>
      <c r="F33" s="1296"/>
      <c r="G33" s="1296"/>
      <c r="H33" s="1296"/>
      <c r="I33" s="1296"/>
      <c r="J33" s="1296"/>
      <c r="K33" s="1296"/>
      <c r="L33" s="1296"/>
      <c r="M33" s="1296"/>
      <c r="N33" s="1296"/>
      <c r="O33" s="1296"/>
      <c r="P33" s="1296"/>
      <c r="Q33" s="1296"/>
      <c r="R33" s="1296"/>
      <c r="S33" s="1296"/>
      <c r="T33" s="1296"/>
      <c r="U33" s="1296"/>
      <c r="V33" s="1296"/>
      <c r="W33" s="1296"/>
      <c r="X33" s="1296"/>
      <c r="Y33" s="1296"/>
      <c r="Z33" s="1296"/>
      <c r="AA33" s="1296"/>
      <c r="AB33" s="1296"/>
      <c r="AC33" s="1296"/>
      <c r="AD33" s="1296"/>
      <c r="AE33" s="1296"/>
      <c r="AF33" s="1296"/>
      <c r="AG33" s="1296"/>
      <c r="AH33" s="1296"/>
      <c r="AI33" s="1296"/>
      <c r="AJ33" s="1296"/>
      <c r="AK33" s="1296"/>
      <c r="AL33" s="1296"/>
      <c r="AM33" s="1296"/>
      <c r="AN33" s="1296"/>
      <c r="AO33" s="1296"/>
      <c r="AP33" s="1296"/>
      <c r="AQ33" s="1297"/>
    </row>
    <row r="34" spans="2:43" ht="18" x14ac:dyDescent="0.3">
      <c r="B34" s="1295" t="s">
        <v>533</v>
      </c>
      <c r="C34" s="1296"/>
      <c r="D34" s="1296"/>
      <c r="E34" s="1296"/>
      <c r="F34" s="1296"/>
      <c r="G34" s="1296"/>
      <c r="H34" s="1296"/>
      <c r="I34" s="1296"/>
      <c r="J34" s="1296"/>
      <c r="K34" s="1296"/>
      <c r="L34" s="1296"/>
      <c r="M34" s="1296"/>
      <c r="N34" s="1296"/>
      <c r="O34" s="1296"/>
      <c r="P34" s="1296"/>
      <c r="Q34" s="1296"/>
      <c r="R34" s="1296"/>
      <c r="S34" s="1296"/>
      <c r="T34" s="1296"/>
      <c r="U34" s="1296"/>
      <c r="V34" s="1296"/>
      <c r="W34" s="1296"/>
      <c r="X34" s="1296"/>
      <c r="Y34" s="1296"/>
      <c r="Z34" s="1296"/>
      <c r="AA34" s="1296"/>
      <c r="AB34" s="1296"/>
      <c r="AC34" s="1296"/>
      <c r="AD34" s="1296"/>
      <c r="AE34" s="1296"/>
      <c r="AF34" s="1296"/>
      <c r="AG34" s="1296"/>
      <c r="AH34" s="1296"/>
      <c r="AI34" s="1296"/>
      <c r="AJ34" s="1296"/>
      <c r="AK34" s="1296"/>
      <c r="AL34" s="1296"/>
      <c r="AM34" s="1296"/>
      <c r="AN34" s="1296"/>
      <c r="AO34" s="1296"/>
      <c r="AP34" s="1296"/>
      <c r="AQ34" s="1297"/>
    </row>
    <row r="35" spans="2:43" ht="18" x14ac:dyDescent="0.3">
      <c r="B35" s="1295" t="s">
        <v>706</v>
      </c>
      <c r="C35" s="1296"/>
      <c r="D35" s="1296"/>
      <c r="E35" s="1296"/>
      <c r="F35" s="1296"/>
      <c r="G35" s="1296"/>
      <c r="H35" s="1296"/>
      <c r="I35" s="1296"/>
      <c r="J35" s="1296"/>
      <c r="K35" s="1296"/>
      <c r="L35" s="1296"/>
      <c r="M35" s="1296"/>
      <c r="N35" s="1296"/>
      <c r="O35" s="1296"/>
      <c r="P35" s="1296"/>
      <c r="Q35" s="1296"/>
      <c r="R35" s="1296"/>
      <c r="S35" s="1296"/>
      <c r="T35" s="1296"/>
      <c r="U35" s="1296"/>
      <c r="V35" s="1296"/>
      <c r="W35" s="1296"/>
      <c r="X35" s="1296"/>
      <c r="Y35" s="1296"/>
      <c r="Z35" s="1296"/>
      <c r="AA35" s="1296"/>
      <c r="AB35" s="1296"/>
      <c r="AC35" s="1296"/>
      <c r="AD35" s="1296"/>
      <c r="AE35" s="1296"/>
      <c r="AF35" s="1296"/>
      <c r="AG35" s="1296"/>
      <c r="AH35" s="1296"/>
      <c r="AI35" s="1296"/>
      <c r="AJ35" s="1296"/>
      <c r="AK35" s="1296"/>
      <c r="AL35" s="1296"/>
      <c r="AM35" s="1296"/>
      <c r="AN35" s="1296"/>
      <c r="AO35" s="1296"/>
      <c r="AP35" s="1296"/>
      <c r="AQ35" s="1297"/>
    </row>
    <row r="36" spans="2:43" ht="18" x14ac:dyDescent="0.3">
      <c r="B36" s="1295" t="s">
        <v>707</v>
      </c>
      <c r="C36" s="1296"/>
      <c r="D36" s="1296"/>
      <c r="E36" s="1296"/>
      <c r="F36" s="1296"/>
      <c r="G36" s="1296"/>
      <c r="H36" s="1296"/>
      <c r="I36" s="1296"/>
      <c r="J36" s="1296"/>
      <c r="K36" s="1296"/>
      <c r="L36" s="1296"/>
      <c r="M36" s="1296"/>
      <c r="N36" s="1296"/>
      <c r="O36" s="1296"/>
      <c r="P36" s="1296"/>
      <c r="Q36" s="1296"/>
      <c r="R36" s="1296"/>
      <c r="S36" s="1296"/>
      <c r="T36" s="1296"/>
      <c r="U36" s="1296"/>
      <c r="V36" s="1296"/>
      <c r="W36" s="1296"/>
      <c r="X36" s="1296"/>
      <c r="Y36" s="1296"/>
      <c r="Z36" s="1296"/>
      <c r="AA36" s="1296"/>
      <c r="AB36" s="1296"/>
      <c r="AC36" s="1296"/>
      <c r="AD36" s="1296"/>
      <c r="AE36" s="1296"/>
      <c r="AF36" s="1296"/>
      <c r="AG36" s="1296"/>
      <c r="AH36" s="1296"/>
      <c r="AI36" s="1296"/>
      <c r="AJ36" s="1296"/>
      <c r="AK36" s="1296"/>
      <c r="AL36" s="1296"/>
      <c r="AM36" s="1296"/>
      <c r="AN36" s="1296"/>
      <c r="AO36" s="1296"/>
      <c r="AP36" s="1296"/>
      <c r="AQ36" s="1297"/>
    </row>
    <row r="37" spans="2:43" ht="18.600000000000001" thickBot="1" x14ac:dyDescent="0.35">
      <c r="B37" s="1304" t="s">
        <v>78</v>
      </c>
      <c r="C37" s="1305"/>
      <c r="D37" s="1305"/>
      <c r="E37" s="1305"/>
      <c r="F37" s="1305"/>
      <c r="G37" s="1305"/>
      <c r="H37" s="1305"/>
      <c r="I37" s="1305"/>
      <c r="J37" s="1305"/>
      <c r="K37" s="1305"/>
      <c r="L37" s="1305"/>
      <c r="M37" s="1305"/>
      <c r="N37" s="1305"/>
      <c r="O37" s="1305"/>
      <c r="P37" s="1305"/>
      <c r="Q37" s="1305"/>
      <c r="R37" s="1305"/>
      <c r="S37" s="1305"/>
      <c r="T37" s="1305"/>
      <c r="U37" s="1305"/>
      <c r="V37" s="1305"/>
      <c r="W37" s="1305"/>
      <c r="X37" s="1305"/>
      <c r="Y37" s="1305"/>
      <c r="Z37" s="1305"/>
      <c r="AA37" s="1305"/>
      <c r="AB37" s="1305"/>
      <c r="AC37" s="1305"/>
      <c r="AD37" s="1305"/>
      <c r="AE37" s="1305"/>
      <c r="AF37" s="1305"/>
      <c r="AG37" s="1305"/>
      <c r="AH37" s="1305"/>
      <c r="AI37" s="1305"/>
      <c r="AJ37" s="1305"/>
      <c r="AK37" s="1305"/>
      <c r="AL37" s="1305"/>
      <c r="AM37" s="1305"/>
      <c r="AN37" s="1305"/>
      <c r="AO37" s="1305"/>
      <c r="AP37" s="1305"/>
      <c r="AQ37" s="1306"/>
    </row>
    <row r="62" ht="5.85" customHeight="1" x14ac:dyDescent="0.3"/>
  </sheetData>
  <sheetProtection selectLockedCells="1" selectUnlockedCells="1"/>
  <mergeCells count="37">
    <mergeCell ref="B35:AQ35"/>
    <mergeCell ref="B36:AQ36"/>
    <mergeCell ref="B11:AQ11"/>
    <mergeCell ref="B10:AQ10"/>
    <mergeCell ref="B37:AQ37"/>
    <mergeCell ref="B34:AQ34"/>
    <mergeCell ref="B32:AQ32"/>
    <mergeCell ref="B33:AQ33"/>
    <mergeCell ref="B15:AQ15"/>
    <mergeCell ref="B21:AQ21"/>
    <mergeCell ref="B20:AQ20"/>
    <mergeCell ref="B19:AQ19"/>
    <mergeCell ref="B18:AQ18"/>
    <mergeCell ref="B17:AQ17"/>
    <mergeCell ref="B16:AQ16"/>
    <mergeCell ref="B25:AQ25"/>
    <mergeCell ref="B22:AQ22"/>
    <mergeCell ref="B14:AQ14"/>
    <mergeCell ref="B13:AQ13"/>
    <mergeCell ref="B12:AQ12"/>
    <mergeCell ref="B31:AQ31"/>
    <mergeCell ref="B30:AQ30"/>
    <mergeCell ref="B29:AQ29"/>
    <mergeCell ref="B27:AQ27"/>
    <mergeCell ref="B26:AQ26"/>
    <mergeCell ref="B28:AQ28"/>
    <mergeCell ref="B23:AQ23"/>
    <mergeCell ref="B24:AQ24"/>
    <mergeCell ref="B1:AQ1"/>
    <mergeCell ref="B2:AQ2"/>
    <mergeCell ref="B9:AQ9"/>
    <mergeCell ref="B8:AQ8"/>
    <mergeCell ref="B7:AQ7"/>
    <mergeCell ref="B6:AQ6"/>
    <mergeCell ref="B5:AQ5"/>
    <mergeCell ref="B3:AQ3"/>
    <mergeCell ref="B4:AQ4"/>
  </mergeCells>
  <pageMargins left="0.7" right="0.7" top="0.75" bottom="0.75" header="0.3" footer="0.3"/>
  <pageSetup scale="97" orientation="portrait" r:id="rId1"/>
  <headerFooter>
    <oddFooter>&amp;L&amp;8 1AF0003 &amp;A&amp;C&amp;8&amp;KFF0000Printed Copy Uncontrolled.  
Latest Edition on AMG Intranet Site (http://ride.amgeneralintranet.com)&amp;R&amp;8Rev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AD8F5-485D-4FC7-B2ED-16500A203460}">
  <sheetPr codeName="Sheet7"/>
  <dimension ref="A1"/>
  <sheetViews>
    <sheetView windowProtection="1" view="pageLayout" zoomScale="65" zoomScaleNormal="55" zoomScalePageLayoutView="65" workbookViewId="0">
      <selection activeCell="O3" sqref="O3"/>
    </sheetView>
  </sheetViews>
  <sheetFormatPr defaultRowHeight="14.4" x14ac:dyDescent="0.3"/>
  <cols>
    <col min="8" max="13" width="8.6640625" bestFit="1" customWidth="1"/>
  </cols>
  <sheetData/>
  <sheetProtection algorithmName="SHA-512" hashValue="iXjoOzxfpisnjMsREkWs6xoH66v95hpQtdETthRqkx93dF6UMhGAD6SyDuny3PSWo137iz/qf8pqO9kygEjyKA==" saltValue="Z1OnNrmI8isSw/A48HcVzA==" spinCount="100000" sheet="1" scenarios="1" formatCells="0" formatColumns="0" formatRows="0" insertColumns="0" insertRows="0" selectLockedCells="1"/>
  <pageMargins left="0.7" right="0.7" top="0.75" bottom="0.75" header="0.3" footer="0.3"/>
  <pageSetup scale="68" orientation="portrait" r:id="rId1"/>
  <headerFooter>
    <oddFooter>&amp;L 1AF0003 &amp;A&amp;C&amp;KFF0000Printed Copy Uncontrolled.  
Latest Edition on AMG Intranet Site (http://ride.amgeneralintranet.com)&amp;RRev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5B064-D008-4083-AA6E-496F8549474A}">
  <sheetPr codeName="Sheet8">
    <pageSetUpPr fitToPage="1"/>
  </sheetPr>
  <dimension ref="A1:M53"/>
  <sheetViews>
    <sheetView windowProtection="1" showGridLines="0" showRowColHeaders="0" showRuler="0" view="pageLayout" zoomScale="75" zoomScaleNormal="100" zoomScalePageLayoutView="75" workbookViewId="0"/>
  </sheetViews>
  <sheetFormatPr defaultColWidth="9.109375" defaultRowHeight="14.4" x14ac:dyDescent="0.3"/>
  <cols>
    <col min="1" max="1" width="16.33203125" customWidth="1"/>
    <col min="2" max="2" width="21" customWidth="1"/>
    <col min="3" max="3" width="9.6640625" customWidth="1"/>
    <col min="4" max="4" width="19.44140625" customWidth="1"/>
    <col min="5" max="6" width="9.88671875" customWidth="1"/>
    <col min="7" max="7" width="8.6640625" customWidth="1"/>
    <col min="8" max="12" width="9.88671875" customWidth="1"/>
  </cols>
  <sheetData>
    <row r="1" spans="1:13" ht="18" customHeight="1" x14ac:dyDescent="0.3">
      <c r="A1" s="274"/>
      <c r="B1" s="274"/>
      <c r="C1" s="272"/>
      <c r="D1" s="272"/>
      <c r="E1" s="272"/>
      <c r="F1" s="272"/>
      <c r="G1" s="272"/>
      <c r="H1" s="277"/>
      <c r="I1" s="272"/>
      <c r="J1" s="272"/>
      <c r="K1" s="272"/>
      <c r="L1" s="272"/>
    </row>
    <row r="2" spans="1:13" ht="30" customHeight="1" x14ac:dyDescent="0.3">
      <c r="A2" s="293" t="s">
        <v>491</v>
      </c>
      <c r="B2" s="285">
        <f>Information!D19</f>
        <v>0</v>
      </c>
      <c r="C2" s="34"/>
      <c r="D2" s="34"/>
      <c r="E2" s="34"/>
      <c r="F2" s="34"/>
      <c r="G2" s="34"/>
      <c r="H2" s="275"/>
      <c r="I2" s="272"/>
      <c r="J2" s="272"/>
      <c r="K2" s="272"/>
      <c r="L2" s="272"/>
    </row>
    <row r="3" spans="1:13" ht="30" customHeight="1" x14ac:dyDescent="0.3">
      <c r="A3" s="291" t="s">
        <v>493</v>
      </c>
      <c r="B3" s="287">
        <f>Information!D20</f>
        <v>0</v>
      </c>
      <c r="C3" s="259"/>
      <c r="D3" s="259"/>
      <c r="E3" s="259"/>
      <c r="F3" s="259"/>
      <c r="G3" s="259"/>
      <c r="H3" s="275"/>
      <c r="I3" s="260"/>
      <c r="J3" s="260"/>
      <c r="K3" s="260"/>
      <c r="L3" s="260"/>
    </row>
    <row r="4" spans="1:13" ht="30" customHeight="1" x14ac:dyDescent="0.3">
      <c r="A4" s="286"/>
      <c r="B4" s="287"/>
      <c r="C4" s="259"/>
      <c r="D4" s="259"/>
      <c r="E4" s="259"/>
      <c r="F4" s="259"/>
      <c r="G4" s="259"/>
      <c r="H4" s="275"/>
      <c r="I4" s="260"/>
      <c r="J4" s="260"/>
      <c r="K4" s="260"/>
      <c r="L4" s="260"/>
    </row>
    <row r="5" spans="1:13" ht="30" customHeight="1" x14ac:dyDescent="0.3">
      <c r="A5" s="1307" t="s">
        <v>492</v>
      </c>
      <c r="B5" s="1307"/>
      <c r="C5" s="1307"/>
      <c r="D5" s="290">
        <f>Information!D19</f>
        <v>0</v>
      </c>
      <c r="E5" s="283"/>
      <c r="F5" s="283"/>
      <c r="G5" s="283"/>
      <c r="H5" s="34"/>
      <c r="I5" s="272"/>
      <c r="J5" s="272"/>
      <c r="K5" s="274"/>
      <c r="L5" s="274"/>
    </row>
    <row r="6" spans="1:13" ht="30" customHeight="1" x14ac:dyDescent="0.3">
      <c r="A6" s="292" t="s">
        <v>493</v>
      </c>
      <c r="C6" s="276"/>
      <c r="D6" s="290">
        <f>Information!D20</f>
        <v>0</v>
      </c>
      <c r="E6" s="276"/>
      <c r="F6" s="276"/>
      <c r="G6" s="276"/>
      <c r="H6" s="34"/>
      <c r="I6" s="272"/>
      <c r="J6" s="272"/>
      <c r="K6" s="271"/>
      <c r="L6" s="271"/>
    </row>
    <row r="7" spans="1:13" ht="12.75" customHeight="1" x14ac:dyDescent="0.3">
      <c r="A7" s="34"/>
      <c r="B7" s="276"/>
      <c r="C7" s="276"/>
      <c r="D7" s="276"/>
      <c r="E7" s="276"/>
      <c r="F7" s="276"/>
      <c r="G7" s="276"/>
      <c r="H7" s="34"/>
      <c r="I7" s="272"/>
      <c r="J7" s="272"/>
      <c r="K7" s="271"/>
      <c r="L7" s="271"/>
    </row>
    <row r="8" spans="1:13" ht="30" customHeight="1" x14ac:dyDescent="0.3">
      <c r="A8" s="1311" t="s">
        <v>494</v>
      </c>
      <c r="B8" s="1311"/>
      <c r="C8" s="1311"/>
      <c r="D8" s="1311"/>
      <c r="E8" s="1311"/>
      <c r="F8" s="1311"/>
      <c r="G8" s="1311"/>
      <c r="H8" s="1311"/>
      <c r="I8" s="278"/>
      <c r="J8" s="278"/>
      <c r="K8" s="262"/>
      <c r="L8" s="262"/>
    </row>
    <row r="9" spans="1:13" ht="30" customHeight="1" x14ac:dyDescent="0.3">
      <c r="A9" s="1310" t="s">
        <v>495</v>
      </c>
      <c r="B9" s="1310"/>
      <c r="C9" s="1310"/>
      <c r="D9" s="1310"/>
      <c r="E9" s="1310"/>
      <c r="F9" s="1310"/>
      <c r="G9" s="1310"/>
      <c r="H9" s="295"/>
      <c r="I9" s="278"/>
      <c r="J9" s="278"/>
      <c r="K9" s="262"/>
      <c r="L9" s="262"/>
    </row>
    <row r="10" spans="1:13" ht="15.75" customHeight="1" x14ac:dyDescent="0.3">
      <c r="A10" s="34"/>
      <c r="B10" s="263"/>
      <c r="C10" s="261"/>
      <c r="D10" s="261"/>
      <c r="E10" s="261"/>
      <c r="F10" s="261"/>
      <c r="G10" s="261"/>
      <c r="H10" s="263"/>
      <c r="I10" s="278"/>
      <c r="J10" s="278"/>
      <c r="K10" s="262"/>
      <c r="L10" s="262"/>
    </row>
    <row r="11" spans="1:13" ht="30" customHeight="1" x14ac:dyDescent="0.3">
      <c r="A11" s="288" t="s">
        <v>498</v>
      </c>
      <c r="B11" s="294" t="str">
        <f>'18a. PSW'!AK55</f>
        <v>YYYY-MM-DD</v>
      </c>
      <c r="C11" s="261"/>
      <c r="D11" s="263"/>
      <c r="E11" s="278"/>
      <c r="F11" s="278"/>
      <c r="G11" s="262"/>
      <c r="H11" s="262"/>
    </row>
    <row r="12" spans="1:13" ht="30" customHeight="1" x14ac:dyDescent="0.3">
      <c r="A12" s="1307" t="s">
        <v>496</v>
      </c>
      <c r="B12" s="1307"/>
      <c r="C12" s="1307"/>
      <c r="D12" s="1307"/>
      <c r="E12" s="1309">
        <f>Information!D11</f>
        <v>0</v>
      </c>
      <c r="F12" s="1309"/>
      <c r="G12" s="1309"/>
      <c r="H12" s="261"/>
      <c r="I12" s="263"/>
      <c r="J12" s="278"/>
      <c r="K12" s="278"/>
      <c r="L12" s="262"/>
      <c r="M12" s="262"/>
    </row>
    <row r="13" spans="1:13" ht="30" customHeight="1" x14ac:dyDescent="0.3">
      <c r="A13" s="288"/>
      <c r="B13" s="289"/>
      <c r="C13" s="261"/>
      <c r="D13" s="261"/>
      <c r="E13" s="261"/>
      <c r="F13" s="261"/>
      <c r="G13" s="261"/>
      <c r="H13" s="263"/>
      <c r="I13" s="278"/>
      <c r="J13" s="278"/>
      <c r="K13" s="262"/>
      <c r="L13" s="262"/>
    </row>
    <row r="14" spans="1:13" ht="30" customHeight="1" x14ac:dyDescent="0.3">
      <c r="A14" s="1312" t="s">
        <v>497</v>
      </c>
      <c r="B14" s="1312"/>
      <c r="C14" s="1312"/>
      <c r="D14" s="1312"/>
      <c r="E14" s="1308">
        <f>Information!D11</f>
        <v>0</v>
      </c>
      <c r="F14" s="1308"/>
      <c r="G14" s="1308"/>
      <c r="H14" s="34"/>
      <c r="I14" s="272"/>
      <c r="J14" s="272"/>
      <c r="K14" s="273"/>
      <c r="L14" s="273"/>
    </row>
    <row r="15" spans="1:13" ht="13.2" customHeight="1" x14ac:dyDescent="0.3">
      <c r="A15" s="281"/>
      <c r="B15" s="281"/>
      <c r="C15" s="281"/>
      <c r="D15" s="281"/>
      <c r="E15" s="281"/>
      <c r="F15" s="281"/>
      <c r="G15" s="281"/>
      <c r="H15" s="281"/>
      <c r="I15" s="281"/>
      <c r="J15" s="281"/>
      <c r="K15" s="282"/>
      <c r="L15" s="282"/>
    </row>
    <row r="16" spans="1:13" x14ac:dyDescent="0.3">
      <c r="A16" s="281"/>
      <c r="B16" s="281"/>
      <c r="C16" s="281"/>
      <c r="D16" s="281"/>
      <c r="E16" s="281"/>
      <c r="F16" s="281"/>
      <c r="G16" s="281"/>
      <c r="H16" s="281"/>
      <c r="I16" s="281"/>
      <c r="J16" s="281"/>
      <c r="K16" s="282"/>
      <c r="L16" s="282"/>
    </row>
    <row r="17" spans="1:12" x14ac:dyDescent="0.3">
      <c r="A17" s="281"/>
      <c r="B17" s="281"/>
      <c r="C17" s="281"/>
      <c r="D17" s="281"/>
      <c r="E17" s="281"/>
      <c r="F17" s="281"/>
      <c r="G17" s="281"/>
      <c r="H17" s="281"/>
      <c r="I17" s="281"/>
      <c r="J17" s="281"/>
      <c r="K17" s="282"/>
      <c r="L17" s="282"/>
    </row>
    <row r="18" spans="1:12" x14ac:dyDescent="0.3">
      <c r="A18" s="281"/>
      <c r="B18" s="281"/>
      <c r="C18" s="281"/>
      <c r="D18" s="281"/>
      <c r="E18" s="281"/>
      <c r="F18" s="281"/>
      <c r="G18" s="281"/>
      <c r="H18" s="281"/>
      <c r="I18" s="281"/>
      <c r="J18" s="281"/>
      <c r="K18" s="282"/>
      <c r="L18" s="282"/>
    </row>
    <row r="19" spans="1:12" x14ac:dyDescent="0.3">
      <c r="A19" s="281"/>
      <c r="B19" s="281"/>
      <c r="C19" s="281"/>
      <c r="D19" s="281"/>
      <c r="E19" s="281"/>
      <c r="F19" s="281"/>
      <c r="G19" s="281"/>
      <c r="H19" s="281"/>
      <c r="I19" s="281"/>
      <c r="J19" s="281"/>
      <c r="K19" s="282"/>
      <c r="L19" s="282"/>
    </row>
    <row r="20" spans="1:12" x14ac:dyDescent="0.3">
      <c r="A20" s="281"/>
      <c r="B20" s="281"/>
      <c r="C20" s="281"/>
      <c r="D20" s="281"/>
      <c r="E20" s="281"/>
      <c r="F20" s="281"/>
      <c r="G20" s="281"/>
      <c r="H20" s="281"/>
      <c r="I20" s="281"/>
      <c r="J20" s="281"/>
      <c r="K20" s="282"/>
      <c r="L20" s="282"/>
    </row>
    <row r="21" spans="1:12" x14ac:dyDescent="0.3">
      <c r="A21" s="281"/>
      <c r="B21" s="281"/>
      <c r="C21" s="281"/>
      <c r="D21" s="281"/>
      <c r="E21" s="281"/>
      <c r="F21" s="281"/>
      <c r="G21" s="281"/>
      <c r="H21" s="281"/>
      <c r="I21" s="281"/>
      <c r="J21" s="281"/>
      <c r="K21" s="282"/>
      <c r="L21" s="282"/>
    </row>
    <row r="22" spans="1:12" x14ac:dyDescent="0.3">
      <c r="A22" s="281"/>
      <c r="B22" s="281"/>
      <c r="C22" s="281"/>
      <c r="D22" s="281"/>
      <c r="E22" s="281"/>
      <c r="F22" s="281"/>
      <c r="G22" s="281"/>
      <c r="H22" s="281"/>
      <c r="I22" s="281"/>
      <c r="J22" s="281"/>
      <c r="K22" s="282"/>
      <c r="L22" s="282"/>
    </row>
    <row r="23" spans="1:12" x14ac:dyDescent="0.3">
      <c r="A23" s="281"/>
      <c r="B23" s="281"/>
      <c r="C23" s="281"/>
      <c r="D23" s="281"/>
      <c r="E23" s="281"/>
      <c r="F23" s="281"/>
      <c r="G23" s="281"/>
      <c r="H23" s="281"/>
      <c r="I23" s="281"/>
      <c r="J23" s="281"/>
      <c r="K23" s="282"/>
      <c r="L23" s="282"/>
    </row>
    <row r="24" spans="1:12" x14ac:dyDescent="0.3">
      <c r="A24" s="281"/>
      <c r="B24" s="281"/>
      <c r="C24" s="281"/>
      <c r="D24" s="281"/>
      <c r="E24" s="281"/>
      <c r="F24" s="281"/>
      <c r="G24" s="281"/>
      <c r="H24" s="281"/>
      <c r="I24" s="281"/>
      <c r="J24" s="281"/>
      <c r="K24" s="282"/>
      <c r="L24" s="282"/>
    </row>
    <row r="25" spans="1:12" x14ac:dyDescent="0.3">
      <c r="A25" s="281"/>
      <c r="B25" s="281"/>
      <c r="C25" s="281"/>
      <c r="D25" s="281"/>
      <c r="E25" s="281"/>
      <c r="F25" s="281"/>
      <c r="G25" s="281"/>
      <c r="H25" s="281"/>
      <c r="I25" s="281"/>
      <c r="J25" s="281"/>
      <c r="K25" s="282"/>
      <c r="L25" s="282"/>
    </row>
    <row r="26" spans="1:12" x14ac:dyDescent="0.3">
      <c r="A26" s="281"/>
      <c r="B26" s="281"/>
      <c r="C26" s="281"/>
      <c r="D26" s="281"/>
      <c r="E26" s="281"/>
      <c r="F26" s="281"/>
      <c r="G26" s="281"/>
      <c r="H26" s="281"/>
      <c r="I26" s="281"/>
      <c r="J26" s="281"/>
      <c r="K26" s="282"/>
      <c r="L26" s="282"/>
    </row>
    <row r="27" spans="1:12" x14ac:dyDescent="0.3">
      <c r="A27" s="281"/>
      <c r="B27" s="281"/>
      <c r="C27" s="281"/>
      <c r="D27" s="281"/>
      <c r="E27" s="281"/>
      <c r="F27" s="281"/>
      <c r="G27" s="281"/>
      <c r="H27" s="281"/>
      <c r="I27" s="281"/>
      <c r="J27" s="281"/>
      <c r="K27" s="282"/>
      <c r="L27" s="282"/>
    </row>
    <row r="28" spans="1:12" x14ac:dyDescent="0.3">
      <c r="A28" s="281"/>
      <c r="B28" s="281"/>
      <c r="C28" s="281"/>
      <c r="D28" s="281"/>
      <c r="E28" s="281"/>
      <c r="F28" s="281"/>
      <c r="G28" s="281"/>
      <c r="H28" s="281"/>
      <c r="I28" s="281"/>
      <c r="J28" s="281"/>
      <c r="K28" s="282"/>
      <c r="L28" s="282"/>
    </row>
    <row r="29" spans="1:12" x14ac:dyDescent="0.3">
      <c r="A29" s="281"/>
      <c r="B29" s="281"/>
      <c r="C29" s="281"/>
      <c r="D29" s="281"/>
      <c r="E29" s="281"/>
      <c r="F29" s="281"/>
      <c r="G29" s="281"/>
      <c r="H29" s="281"/>
      <c r="I29" s="281"/>
      <c r="J29" s="281"/>
      <c r="K29" s="282"/>
      <c r="L29" s="282"/>
    </row>
    <row r="30" spans="1:12" x14ac:dyDescent="0.3">
      <c r="A30" s="281"/>
      <c r="B30" s="281"/>
      <c r="C30" s="281"/>
      <c r="D30" s="281"/>
      <c r="E30" s="281"/>
      <c r="F30" s="281"/>
      <c r="G30" s="281"/>
      <c r="H30" s="281"/>
      <c r="I30" s="281"/>
      <c r="J30" s="281"/>
      <c r="K30" s="282"/>
      <c r="L30" s="282"/>
    </row>
    <row r="31" spans="1:12" x14ac:dyDescent="0.3">
      <c r="A31" s="281"/>
      <c r="B31" s="281"/>
      <c r="C31" s="281"/>
      <c r="D31" s="281"/>
      <c r="E31" s="281"/>
      <c r="F31" s="281"/>
      <c r="G31" s="281"/>
      <c r="H31" s="281"/>
      <c r="I31" s="281"/>
      <c r="J31" s="281"/>
      <c r="K31" s="282"/>
      <c r="L31" s="282"/>
    </row>
    <row r="32" spans="1:12" x14ac:dyDescent="0.3">
      <c r="A32" s="272"/>
      <c r="B32" s="272"/>
      <c r="C32" s="272"/>
      <c r="D32" s="272"/>
      <c r="E32" s="272"/>
      <c r="F32" s="272"/>
      <c r="G32" s="272"/>
      <c r="H32" s="272"/>
      <c r="I32" s="272"/>
      <c r="J32" s="272"/>
      <c r="K32" s="273"/>
      <c r="L32" s="273"/>
    </row>
    <row r="33" spans="1:12" x14ac:dyDescent="0.3">
      <c r="A33" s="281"/>
      <c r="B33" s="281"/>
      <c r="C33" s="281"/>
      <c r="D33" s="281"/>
      <c r="E33" s="281"/>
      <c r="F33" s="281"/>
      <c r="G33" s="281"/>
      <c r="H33" s="281"/>
      <c r="I33" s="281"/>
      <c r="J33" s="281"/>
      <c r="K33" s="282"/>
      <c r="L33" s="282"/>
    </row>
    <row r="34" spans="1:12" x14ac:dyDescent="0.3">
      <c r="A34" s="281"/>
      <c r="B34" s="281"/>
      <c r="C34" s="281"/>
      <c r="D34" s="281"/>
      <c r="E34" s="281"/>
      <c r="F34" s="281"/>
      <c r="G34" s="281"/>
      <c r="H34" s="281"/>
      <c r="I34" s="281"/>
      <c r="J34" s="281"/>
      <c r="K34" s="282"/>
      <c r="L34" s="282"/>
    </row>
    <row r="35" spans="1:12" x14ac:dyDescent="0.3">
      <c r="A35" s="281"/>
      <c r="B35" s="281"/>
      <c r="C35" s="281"/>
      <c r="D35" s="281"/>
      <c r="E35" s="281"/>
      <c r="F35" s="281"/>
      <c r="G35" s="281"/>
      <c r="H35" s="281"/>
      <c r="I35" s="281"/>
      <c r="J35" s="281"/>
      <c r="K35" s="282"/>
      <c r="L35" s="282"/>
    </row>
    <row r="36" spans="1:12" x14ac:dyDescent="0.3">
      <c r="A36" s="281"/>
      <c r="B36" s="281"/>
      <c r="C36" s="281"/>
      <c r="D36" s="281"/>
      <c r="E36" s="281"/>
      <c r="F36" s="281"/>
      <c r="G36" s="281"/>
      <c r="H36" s="281"/>
      <c r="I36" s="281"/>
      <c r="J36" s="281"/>
      <c r="K36" s="282"/>
      <c r="L36" s="282"/>
    </row>
    <row r="37" spans="1:12" x14ac:dyDescent="0.3">
      <c r="A37" s="281"/>
      <c r="B37" s="281"/>
      <c r="C37" s="281"/>
      <c r="D37" s="281"/>
      <c r="E37" s="281"/>
      <c r="F37" s="281"/>
      <c r="G37" s="281"/>
      <c r="H37" s="281"/>
      <c r="I37" s="281"/>
      <c r="J37" s="281"/>
      <c r="K37" s="282"/>
      <c r="L37" s="282"/>
    </row>
    <row r="38" spans="1:12" x14ac:dyDescent="0.3">
      <c r="A38" s="281"/>
      <c r="B38" s="281"/>
      <c r="C38" s="281"/>
      <c r="D38" s="281"/>
      <c r="E38" s="281"/>
      <c r="F38" s="281"/>
      <c r="G38" s="281"/>
      <c r="H38" s="281"/>
      <c r="I38" s="281"/>
      <c r="J38" s="281"/>
      <c r="K38" s="282"/>
      <c r="L38" s="282"/>
    </row>
    <row r="39" spans="1:12" x14ac:dyDescent="0.3">
      <c r="A39" s="281"/>
      <c r="B39" s="281"/>
      <c r="C39" s="281"/>
      <c r="D39" s="281"/>
      <c r="E39" s="281"/>
      <c r="F39" s="281"/>
      <c r="G39" s="281"/>
      <c r="H39" s="281"/>
      <c r="I39" s="281"/>
      <c r="J39" s="281"/>
      <c r="K39" s="282"/>
      <c r="L39" s="282"/>
    </row>
    <row r="40" spans="1:12" x14ac:dyDescent="0.3">
      <c r="A40" s="281"/>
      <c r="B40" s="281"/>
      <c r="C40" s="281"/>
      <c r="D40" s="281"/>
      <c r="E40" s="281"/>
      <c r="F40" s="281"/>
      <c r="G40" s="281"/>
      <c r="H40" s="281"/>
      <c r="I40" s="281"/>
      <c r="J40" s="281"/>
      <c r="K40" s="282"/>
      <c r="L40" s="282"/>
    </row>
    <row r="41" spans="1:12" x14ac:dyDescent="0.3">
      <c r="A41" s="281"/>
      <c r="B41" s="281"/>
      <c r="C41" s="281"/>
      <c r="D41" s="281"/>
      <c r="E41" s="281"/>
      <c r="F41" s="281"/>
      <c r="G41" s="281"/>
      <c r="H41" s="281"/>
      <c r="I41" s="281"/>
      <c r="J41" s="281"/>
      <c r="K41" s="282"/>
      <c r="L41" s="282"/>
    </row>
    <row r="42" spans="1:12" x14ac:dyDescent="0.3">
      <c r="A42" s="281"/>
      <c r="B42" s="281"/>
      <c r="C42" s="281"/>
      <c r="D42" s="281"/>
      <c r="E42" s="281"/>
      <c r="F42" s="281"/>
      <c r="G42" s="281"/>
      <c r="H42" s="281"/>
      <c r="I42" s="281"/>
      <c r="J42" s="281"/>
      <c r="K42" s="282"/>
      <c r="L42" s="282"/>
    </row>
    <row r="43" spans="1:12" x14ac:dyDescent="0.3">
      <c r="A43" s="281"/>
      <c r="B43" s="281"/>
      <c r="C43" s="281"/>
      <c r="D43" s="281"/>
      <c r="E43" s="281"/>
      <c r="F43" s="281"/>
      <c r="G43" s="281"/>
      <c r="H43" s="281"/>
      <c r="I43" s="281"/>
      <c r="J43" s="281"/>
      <c r="K43" s="282"/>
      <c r="L43" s="282"/>
    </row>
    <row r="44" spans="1:12" x14ac:dyDescent="0.3">
      <c r="A44" s="281"/>
      <c r="B44" s="281"/>
      <c r="C44" s="281"/>
      <c r="D44" s="281"/>
      <c r="E44" s="281"/>
      <c r="F44" s="281"/>
      <c r="G44" s="281"/>
      <c r="H44" s="281"/>
      <c r="I44" s="281"/>
      <c r="J44" s="281"/>
      <c r="K44" s="282"/>
      <c r="L44" s="282"/>
    </row>
    <row r="45" spans="1:12" x14ac:dyDescent="0.3">
      <c r="A45" s="281"/>
      <c r="B45" s="281"/>
      <c r="C45" s="281"/>
      <c r="D45" s="281"/>
      <c r="E45" s="281"/>
      <c r="F45" s="281"/>
      <c r="G45" s="281"/>
      <c r="H45" s="281"/>
      <c r="I45" s="281"/>
      <c r="J45" s="281"/>
      <c r="K45" s="282"/>
      <c r="L45" s="282"/>
    </row>
    <row r="46" spans="1:12" x14ac:dyDescent="0.3">
      <c r="A46" s="281"/>
      <c r="B46" s="281"/>
      <c r="C46" s="281"/>
      <c r="D46" s="281"/>
      <c r="E46" s="281"/>
      <c r="F46" s="281"/>
      <c r="G46" s="281"/>
      <c r="H46" s="281"/>
      <c r="I46" s="281"/>
      <c r="J46" s="281"/>
      <c r="K46" s="282"/>
      <c r="L46" s="282"/>
    </row>
    <row r="47" spans="1:12" x14ac:dyDescent="0.3">
      <c r="A47" s="281"/>
      <c r="B47" s="281"/>
      <c r="C47" s="281"/>
      <c r="D47" s="281"/>
      <c r="E47" s="281"/>
      <c r="F47" s="281"/>
      <c r="G47" s="281"/>
      <c r="H47" s="281"/>
      <c r="I47" s="281"/>
      <c r="J47" s="281"/>
      <c r="K47" s="282"/>
      <c r="L47" s="282"/>
    </row>
    <row r="48" spans="1:12" x14ac:dyDescent="0.3">
      <c r="A48" s="281"/>
      <c r="B48" s="281"/>
      <c r="C48" s="281"/>
      <c r="D48" s="281"/>
      <c r="E48" s="281"/>
      <c r="F48" s="281"/>
      <c r="G48" s="281"/>
      <c r="H48" s="281"/>
      <c r="I48" s="281"/>
      <c r="J48" s="281"/>
      <c r="K48" s="282"/>
      <c r="L48" s="282"/>
    </row>
    <row r="49" spans="1:12" x14ac:dyDescent="0.3">
      <c r="A49" s="281"/>
      <c r="B49" s="281"/>
      <c r="C49" s="281"/>
      <c r="D49" s="281"/>
      <c r="E49" s="281"/>
      <c r="F49" s="281"/>
      <c r="G49" s="281"/>
      <c r="H49" s="281"/>
      <c r="I49" s="281"/>
      <c r="J49" s="281"/>
      <c r="K49" s="282"/>
      <c r="L49" s="282"/>
    </row>
    <row r="50" spans="1:12" x14ac:dyDescent="0.3">
      <c r="A50" s="283"/>
      <c r="B50" s="283"/>
      <c r="C50" s="283"/>
      <c r="D50" s="283"/>
      <c r="E50" s="283"/>
      <c r="F50" s="283"/>
      <c r="G50" s="283"/>
      <c r="H50" s="283"/>
      <c r="I50" s="283"/>
      <c r="J50" s="283"/>
    </row>
    <row r="51" spans="1:12" x14ac:dyDescent="0.3">
      <c r="A51" s="283"/>
      <c r="B51" s="280"/>
      <c r="C51" s="280"/>
      <c r="D51" s="280"/>
      <c r="E51" s="280"/>
      <c r="F51" s="280"/>
      <c r="G51" s="280"/>
      <c r="H51" s="280"/>
      <c r="I51" s="280"/>
      <c r="J51" s="280"/>
      <c r="K51" s="270"/>
    </row>
    <row r="52" spans="1:12" x14ac:dyDescent="0.3">
      <c r="B52" s="268"/>
      <c r="C52" s="268"/>
      <c r="D52" s="268"/>
      <c r="E52" s="268"/>
      <c r="F52" s="268"/>
      <c r="G52" s="268"/>
      <c r="H52" s="268"/>
      <c r="I52" s="268"/>
      <c r="J52" s="269"/>
      <c r="K52" s="268"/>
    </row>
    <row r="53" spans="1:12" x14ac:dyDescent="0.3">
      <c r="A53" s="264"/>
      <c r="B53" s="264"/>
      <c r="C53" s="284"/>
      <c r="D53" s="265"/>
      <c r="E53" s="265"/>
      <c r="F53" s="267"/>
      <c r="G53" s="264"/>
      <c r="H53" s="266"/>
      <c r="I53" s="264"/>
      <c r="J53" s="264"/>
      <c r="K53" s="264"/>
      <c r="L53" s="267"/>
    </row>
  </sheetData>
  <sheetProtection selectLockedCells="1" selectUnlockedCells="1"/>
  <mergeCells count="7">
    <mergeCell ref="A5:C5"/>
    <mergeCell ref="E14:G14"/>
    <mergeCell ref="A12:D12"/>
    <mergeCell ref="E12:G12"/>
    <mergeCell ref="A9:G9"/>
    <mergeCell ref="A8:H8"/>
    <mergeCell ref="A14:D14"/>
  </mergeCells>
  <printOptions horizontalCentered="1"/>
  <pageMargins left="0.25" right="0.25" top="0.75" bottom="0.75" header="0.3" footer="0.3"/>
  <pageSetup scale="97" orientation="portrait" verticalDpi="1200" r:id="rId1"/>
  <headerFooter>
    <oddHeader>&amp;L&amp;G &amp;C&amp;"Arial,Bold"&amp;16&amp;KFF0000 2. Engineering Change Document</oddHeader>
    <oddFooter>&amp;L&amp;8 1AF0003 &amp;A&amp;C&amp;"-,Bold"&amp;8&amp;KFF0000Printed Copy Uncontrolled.  
Latest Edition on AMG Intranet Site (http://ride.amgeneralintranet.com)&amp;R&amp;8Rev &amp;D</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DDDED-4C61-4B72-A27C-6A542E691B14}">
  <sheetPr codeName="Sheet9">
    <pageSetUpPr fitToPage="1"/>
  </sheetPr>
  <dimension ref="A1:M53"/>
  <sheetViews>
    <sheetView windowProtection="1" showGridLines="0" showRuler="0" view="pageLayout" zoomScale="76" zoomScaleNormal="100" zoomScalePageLayoutView="76" workbookViewId="0">
      <selection activeCell="H4" sqref="H4"/>
    </sheetView>
  </sheetViews>
  <sheetFormatPr defaultColWidth="9.109375" defaultRowHeight="14.4" x14ac:dyDescent="0.3"/>
  <cols>
    <col min="1" max="1" width="16.33203125" customWidth="1"/>
    <col min="2" max="2" width="21" customWidth="1"/>
    <col min="3" max="3" width="9.6640625" customWidth="1"/>
    <col min="4" max="4" width="19.44140625" customWidth="1"/>
    <col min="5" max="6" width="9.88671875" customWidth="1"/>
    <col min="7" max="7" width="8.6640625" customWidth="1"/>
    <col min="8" max="12" width="9.88671875" customWidth="1"/>
  </cols>
  <sheetData>
    <row r="1" spans="1:13" ht="18" customHeight="1" x14ac:dyDescent="0.3">
      <c r="A1" s="274"/>
      <c r="B1" s="274"/>
      <c r="C1" s="272"/>
      <c r="D1" s="272"/>
      <c r="E1" s="272"/>
      <c r="F1" s="272"/>
      <c r="G1" s="272"/>
      <c r="H1" s="277"/>
      <c r="I1" s="272"/>
      <c r="J1" s="272"/>
      <c r="K1" s="272"/>
      <c r="L1" s="272"/>
    </row>
    <row r="2" spans="1:13" ht="30" customHeight="1" x14ac:dyDescent="0.3">
      <c r="A2" s="293" t="s">
        <v>491</v>
      </c>
      <c r="B2" s="285">
        <f>Information!D19</f>
        <v>0</v>
      </c>
      <c r="C2" s="34"/>
      <c r="D2" s="34"/>
      <c r="E2" s="34"/>
      <c r="F2" s="34"/>
      <c r="G2" s="34"/>
      <c r="H2" s="275"/>
      <c r="I2" s="272"/>
      <c r="J2" s="272"/>
      <c r="K2" s="272"/>
      <c r="L2" s="272"/>
    </row>
    <row r="3" spans="1:13" ht="30" customHeight="1" x14ac:dyDescent="0.3">
      <c r="A3" s="291" t="s">
        <v>493</v>
      </c>
      <c r="B3" s="287">
        <f>Information!D20</f>
        <v>0</v>
      </c>
      <c r="C3" s="259"/>
      <c r="D3" s="259"/>
      <c r="E3" s="259"/>
      <c r="F3" s="259"/>
      <c r="G3" s="259"/>
      <c r="H3" s="275"/>
      <c r="I3" s="260"/>
      <c r="J3" s="260"/>
      <c r="K3" s="260"/>
      <c r="L3" s="260"/>
    </row>
    <row r="4" spans="1:13" ht="30" customHeight="1" x14ac:dyDescent="0.3">
      <c r="A4" s="286"/>
      <c r="B4" s="287"/>
      <c r="C4" s="259"/>
      <c r="D4" s="259"/>
      <c r="E4" s="259"/>
      <c r="F4" s="259"/>
      <c r="G4" s="259"/>
      <c r="H4" s="275"/>
      <c r="I4" s="260"/>
      <c r="J4" s="260"/>
      <c r="K4" s="260"/>
      <c r="L4" s="260"/>
    </row>
    <row r="5" spans="1:13" ht="30" customHeight="1" x14ac:dyDescent="0.3">
      <c r="A5" s="1307" t="s">
        <v>492</v>
      </c>
      <c r="B5" s="1307"/>
      <c r="C5" s="1307"/>
      <c r="D5" s="290">
        <f>Information!D19</f>
        <v>0</v>
      </c>
      <c r="E5" s="283"/>
      <c r="F5" s="283"/>
      <c r="G5" s="283"/>
      <c r="H5" s="34"/>
      <c r="I5" s="272"/>
      <c r="J5" s="272"/>
      <c r="K5" s="274"/>
      <c r="L5" s="274"/>
    </row>
    <row r="6" spans="1:13" ht="30" customHeight="1" x14ac:dyDescent="0.3">
      <c r="A6" s="292" t="s">
        <v>493</v>
      </c>
      <c r="C6" s="276"/>
      <c r="D6" s="290">
        <f>Information!D20</f>
        <v>0</v>
      </c>
      <c r="E6" s="276"/>
      <c r="F6" s="276"/>
      <c r="G6" s="276"/>
      <c r="H6" s="34"/>
      <c r="I6" s="272"/>
      <c r="J6" s="272"/>
      <c r="K6" s="271"/>
      <c r="L6" s="271"/>
    </row>
    <row r="7" spans="1:13" ht="12.75" customHeight="1" x14ac:dyDescent="0.3">
      <c r="A7" s="34"/>
      <c r="B7" s="276"/>
      <c r="C7" s="276"/>
      <c r="D7" s="276"/>
      <c r="E7" s="276"/>
      <c r="F7" s="276"/>
      <c r="G7" s="276"/>
      <c r="H7" s="34"/>
      <c r="I7" s="272"/>
      <c r="J7" s="272"/>
      <c r="K7" s="271"/>
      <c r="L7" s="271"/>
    </row>
    <row r="8" spans="1:13" ht="30" customHeight="1" x14ac:dyDescent="0.3">
      <c r="A8" s="1311" t="s">
        <v>494</v>
      </c>
      <c r="B8" s="1311"/>
      <c r="C8" s="1311"/>
      <c r="D8" s="1311"/>
      <c r="E8" s="1311"/>
      <c r="F8" s="1311"/>
      <c r="G8" s="1311"/>
      <c r="H8" s="1311"/>
      <c r="I8" s="278"/>
      <c r="J8" s="278"/>
      <c r="K8" s="262"/>
      <c r="L8" s="262"/>
    </row>
    <row r="9" spans="1:13" ht="30" customHeight="1" x14ac:dyDescent="0.3">
      <c r="A9" s="1310" t="s">
        <v>534</v>
      </c>
      <c r="B9" s="1310"/>
      <c r="C9" s="1310"/>
      <c r="D9" s="1310"/>
      <c r="E9" s="1310"/>
      <c r="F9" s="1310"/>
      <c r="G9" s="1310"/>
      <c r="H9" s="295"/>
      <c r="I9" s="278"/>
      <c r="J9" s="278"/>
      <c r="K9" s="262"/>
      <c r="L9" s="262"/>
    </row>
    <row r="10" spans="1:13" ht="15.75" customHeight="1" x14ac:dyDescent="0.3">
      <c r="A10" s="34"/>
      <c r="B10" s="263"/>
      <c r="C10" s="261"/>
      <c r="D10" s="261"/>
      <c r="E10" s="261"/>
      <c r="F10" s="261"/>
      <c r="G10" s="261"/>
      <c r="H10" s="263"/>
      <c r="I10" s="278"/>
      <c r="J10" s="278"/>
      <c r="K10" s="262"/>
      <c r="L10" s="262"/>
    </row>
    <row r="11" spans="1:13" ht="30" customHeight="1" x14ac:dyDescent="0.3">
      <c r="A11" s="288" t="s">
        <v>498</v>
      </c>
      <c r="B11" s="294" t="str">
        <f>'18a. PSW'!AK55</f>
        <v>YYYY-MM-DD</v>
      </c>
      <c r="C11" s="261"/>
      <c r="D11" s="263"/>
      <c r="E11" s="278"/>
      <c r="F11" s="278"/>
      <c r="G11" s="262"/>
      <c r="H11" s="262"/>
    </row>
    <row r="12" spans="1:13" ht="30" customHeight="1" x14ac:dyDescent="0.3">
      <c r="A12" s="1307" t="s">
        <v>496</v>
      </c>
      <c r="B12" s="1307"/>
      <c r="C12" s="1307"/>
      <c r="D12" s="1307"/>
      <c r="E12" s="1309">
        <f>Information!D11</f>
        <v>0</v>
      </c>
      <c r="F12" s="1309"/>
      <c r="G12" s="1309"/>
      <c r="H12" s="261"/>
      <c r="I12" s="263"/>
      <c r="J12" s="278"/>
      <c r="K12" s="278"/>
      <c r="L12" s="262"/>
      <c r="M12" s="262"/>
    </row>
    <row r="13" spans="1:13" ht="30" customHeight="1" x14ac:dyDescent="0.3">
      <c r="A13" s="288"/>
      <c r="B13" s="289"/>
      <c r="C13" s="261"/>
      <c r="D13" s="261"/>
      <c r="E13" s="261"/>
      <c r="F13" s="261"/>
      <c r="G13" s="261"/>
      <c r="H13" s="263"/>
      <c r="I13" s="278"/>
      <c r="J13" s="278"/>
      <c r="K13" s="262"/>
      <c r="L13" s="262"/>
    </row>
    <row r="14" spans="1:13" ht="30" customHeight="1" x14ac:dyDescent="0.3">
      <c r="A14" s="1312" t="s">
        <v>497</v>
      </c>
      <c r="B14" s="1312"/>
      <c r="C14" s="1312"/>
      <c r="D14" s="1312"/>
      <c r="E14" s="1308">
        <f>Information!D11</f>
        <v>0</v>
      </c>
      <c r="F14" s="1308"/>
      <c r="G14" s="1308"/>
      <c r="H14" s="34"/>
      <c r="I14" s="272"/>
      <c r="J14" s="272"/>
      <c r="K14" s="273"/>
      <c r="L14" s="273"/>
    </row>
    <row r="15" spans="1:13" ht="13.2" customHeight="1" x14ac:dyDescent="0.3">
      <c r="A15" s="281"/>
      <c r="B15" s="281"/>
      <c r="C15" s="281"/>
      <c r="D15" s="281"/>
      <c r="E15" s="281"/>
      <c r="F15" s="281"/>
      <c r="G15" s="281"/>
      <c r="H15" s="281"/>
      <c r="I15" s="281"/>
      <c r="J15" s="281"/>
      <c r="K15" s="282"/>
      <c r="L15" s="282"/>
    </row>
    <row r="16" spans="1:13" x14ac:dyDescent="0.3">
      <c r="A16" s="281"/>
      <c r="B16" s="281"/>
      <c r="C16" s="281"/>
      <c r="D16" s="281"/>
      <c r="E16" s="281"/>
      <c r="F16" s="281"/>
      <c r="G16" s="281"/>
      <c r="H16" s="281"/>
      <c r="I16" s="281"/>
      <c r="J16" s="281"/>
      <c r="K16" s="282"/>
      <c r="L16" s="282"/>
    </row>
    <row r="17" spans="1:12" x14ac:dyDescent="0.3">
      <c r="A17" s="281"/>
      <c r="B17" s="281"/>
      <c r="C17" s="281"/>
      <c r="D17" s="281"/>
      <c r="E17" s="281"/>
      <c r="F17" s="281"/>
      <c r="G17" s="281"/>
      <c r="H17" s="281"/>
      <c r="I17" s="281"/>
      <c r="J17" s="281"/>
      <c r="K17" s="282"/>
      <c r="L17" s="282"/>
    </row>
    <row r="18" spans="1:12" x14ac:dyDescent="0.3">
      <c r="A18" s="281"/>
      <c r="B18" s="281"/>
      <c r="C18" s="281"/>
      <c r="D18" s="281"/>
      <c r="E18" s="281"/>
      <c r="F18" s="281"/>
      <c r="G18" s="281"/>
      <c r="H18" s="281"/>
      <c r="I18" s="281"/>
      <c r="J18" s="281"/>
      <c r="K18" s="282"/>
      <c r="L18" s="282"/>
    </row>
    <row r="19" spans="1:12" x14ac:dyDescent="0.3">
      <c r="A19" s="281"/>
      <c r="B19" s="281"/>
      <c r="C19" s="281"/>
      <c r="D19" s="281"/>
      <c r="E19" s="281"/>
      <c r="F19" s="281"/>
      <c r="G19" s="281"/>
      <c r="H19" s="281"/>
      <c r="I19" s="281"/>
      <c r="J19" s="281"/>
      <c r="K19" s="282"/>
      <c r="L19" s="282"/>
    </row>
    <row r="20" spans="1:12" x14ac:dyDescent="0.3">
      <c r="A20" s="281"/>
      <c r="B20" s="281"/>
      <c r="C20" s="281"/>
      <c r="D20" s="281"/>
      <c r="E20" s="281"/>
      <c r="F20" s="281"/>
      <c r="G20" s="281"/>
      <c r="H20" s="281"/>
      <c r="I20" s="281"/>
      <c r="J20" s="281"/>
      <c r="K20" s="282"/>
      <c r="L20" s="282"/>
    </row>
    <row r="21" spans="1:12" x14ac:dyDescent="0.3">
      <c r="A21" s="281"/>
      <c r="B21" s="281"/>
      <c r="C21" s="281"/>
      <c r="D21" s="281"/>
      <c r="E21" s="281"/>
      <c r="F21" s="281"/>
      <c r="G21" s="281"/>
      <c r="H21" s="281"/>
      <c r="I21" s="281"/>
      <c r="J21" s="281"/>
      <c r="K21" s="282"/>
      <c r="L21" s="282"/>
    </row>
    <row r="22" spans="1:12" x14ac:dyDescent="0.3">
      <c r="A22" s="281"/>
      <c r="B22" s="281"/>
      <c r="C22" s="281"/>
      <c r="D22" s="281"/>
      <c r="E22" s="281"/>
      <c r="F22" s="281"/>
      <c r="G22" s="281"/>
      <c r="H22" s="281"/>
      <c r="I22" s="281"/>
      <c r="J22" s="281"/>
      <c r="K22" s="282"/>
      <c r="L22" s="282"/>
    </row>
    <row r="23" spans="1:12" x14ac:dyDescent="0.3">
      <c r="A23" s="281"/>
      <c r="B23" s="281"/>
      <c r="C23" s="281"/>
      <c r="D23" s="281"/>
      <c r="E23" s="281"/>
      <c r="F23" s="281"/>
      <c r="G23" s="281"/>
      <c r="H23" s="281"/>
      <c r="I23" s="281"/>
      <c r="J23" s="281"/>
      <c r="K23" s="282"/>
      <c r="L23" s="282"/>
    </row>
    <row r="24" spans="1:12" x14ac:dyDescent="0.3">
      <c r="A24" s="281"/>
      <c r="B24" s="281"/>
      <c r="C24" s="281"/>
      <c r="D24" s="281"/>
      <c r="E24" s="281"/>
      <c r="F24" s="281"/>
      <c r="G24" s="281"/>
      <c r="H24" s="281"/>
      <c r="I24" s="281"/>
      <c r="J24" s="281"/>
      <c r="K24" s="282"/>
      <c r="L24" s="282"/>
    </row>
    <row r="25" spans="1:12" x14ac:dyDescent="0.3">
      <c r="A25" s="281"/>
      <c r="B25" s="281"/>
      <c r="C25" s="281"/>
      <c r="D25" s="281"/>
      <c r="E25" s="281"/>
      <c r="F25" s="281"/>
      <c r="G25" s="281"/>
      <c r="H25" s="281"/>
      <c r="I25" s="281"/>
      <c r="J25" s="281"/>
      <c r="K25" s="282"/>
      <c r="L25" s="282"/>
    </row>
    <row r="26" spans="1:12" x14ac:dyDescent="0.3">
      <c r="A26" s="281"/>
      <c r="B26" s="281"/>
      <c r="C26" s="281"/>
      <c r="D26" s="281"/>
      <c r="E26" s="281"/>
      <c r="F26" s="281"/>
      <c r="G26" s="281"/>
      <c r="H26" s="281"/>
      <c r="I26" s="281"/>
      <c r="J26" s="281"/>
      <c r="K26" s="282"/>
      <c r="L26" s="282"/>
    </row>
    <row r="27" spans="1:12" x14ac:dyDescent="0.3">
      <c r="A27" s="281"/>
      <c r="B27" s="281"/>
      <c r="C27" s="281"/>
      <c r="D27" s="281"/>
      <c r="E27" s="281"/>
      <c r="F27" s="281"/>
      <c r="G27" s="281"/>
      <c r="H27" s="281"/>
      <c r="I27" s="281"/>
      <c r="J27" s="281"/>
      <c r="K27" s="282"/>
      <c r="L27" s="282"/>
    </row>
    <row r="28" spans="1:12" x14ac:dyDescent="0.3">
      <c r="A28" s="281"/>
      <c r="B28" s="281"/>
      <c r="C28" s="281"/>
      <c r="D28" s="281"/>
      <c r="E28" s="281"/>
      <c r="F28" s="281"/>
      <c r="G28" s="281"/>
      <c r="H28" s="281"/>
      <c r="I28" s="281"/>
      <c r="J28" s="281"/>
      <c r="K28" s="282"/>
      <c r="L28" s="282"/>
    </row>
    <row r="29" spans="1:12" x14ac:dyDescent="0.3">
      <c r="A29" s="281"/>
      <c r="B29" s="281"/>
      <c r="C29" s="281"/>
      <c r="D29" s="281"/>
      <c r="E29" s="281"/>
      <c r="F29" s="281"/>
      <c r="G29" s="281"/>
      <c r="H29" s="281"/>
      <c r="I29" s="281"/>
      <c r="J29" s="281"/>
      <c r="K29" s="282"/>
      <c r="L29" s="282"/>
    </row>
    <row r="30" spans="1:12" x14ac:dyDescent="0.3">
      <c r="A30" s="281"/>
      <c r="B30" s="281"/>
      <c r="C30" s="281"/>
      <c r="D30" s="281"/>
      <c r="E30" s="281"/>
      <c r="F30" s="281"/>
      <c r="G30" s="281"/>
      <c r="H30" s="281"/>
      <c r="I30" s="281"/>
      <c r="J30" s="281"/>
      <c r="K30" s="282"/>
      <c r="L30" s="282"/>
    </row>
    <row r="31" spans="1:12" x14ac:dyDescent="0.3">
      <c r="A31" s="281"/>
      <c r="B31" s="281"/>
      <c r="C31" s="281"/>
      <c r="D31" s="281"/>
      <c r="E31" s="281"/>
      <c r="F31" s="281"/>
      <c r="G31" s="281"/>
      <c r="H31" s="281"/>
      <c r="I31" s="281"/>
      <c r="J31" s="281"/>
      <c r="K31" s="282"/>
      <c r="L31" s="282"/>
    </row>
    <row r="32" spans="1:12" x14ac:dyDescent="0.3">
      <c r="A32" s="272"/>
      <c r="B32" s="272"/>
      <c r="C32" s="272"/>
      <c r="D32" s="272"/>
      <c r="E32" s="272"/>
      <c r="F32" s="272"/>
      <c r="G32" s="272"/>
      <c r="H32" s="272"/>
      <c r="I32" s="272"/>
      <c r="J32" s="272"/>
      <c r="K32" s="273"/>
      <c r="L32" s="273"/>
    </row>
    <row r="33" spans="1:12" x14ac:dyDescent="0.3">
      <c r="A33" s="281"/>
      <c r="B33" s="281"/>
      <c r="C33" s="281"/>
      <c r="D33" s="281"/>
      <c r="E33" s="281"/>
      <c r="F33" s="281"/>
      <c r="G33" s="281"/>
      <c r="H33" s="281"/>
      <c r="I33" s="281"/>
      <c r="J33" s="281"/>
      <c r="K33" s="282"/>
      <c r="L33" s="282"/>
    </row>
    <row r="34" spans="1:12" x14ac:dyDescent="0.3">
      <c r="A34" s="281"/>
      <c r="B34" s="281"/>
      <c r="C34" s="281"/>
      <c r="D34" s="281"/>
      <c r="E34" s="281"/>
      <c r="F34" s="281"/>
      <c r="G34" s="281"/>
      <c r="H34" s="281"/>
      <c r="I34" s="281"/>
      <c r="J34" s="281"/>
      <c r="K34" s="282"/>
      <c r="L34" s="282"/>
    </row>
    <row r="35" spans="1:12" x14ac:dyDescent="0.3">
      <c r="A35" s="281"/>
      <c r="B35" s="281"/>
      <c r="C35" s="281"/>
      <c r="D35" s="281"/>
      <c r="E35" s="281"/>
      <c r="F35" s="281"/>
      <c r="G35" s="281"/>
      <c r="H35" s="281"/>
      <c r="I35" s="281"/>
      <c r="J35" s="281"/>
      <c r="K35" s="282"/>
      <c r="L35" s="282"/>
    </row>
    <row r="36" spans="1:12" x14ac:dyDescent="0.3">
      <c r="A36" s="281"/>
      <c r="B36" s="281"/>
      <c r="C36" s="281"/>
      <c r="D36" s="281"/>
      <c r="E36" s="281"/>
      <c r="F36" s="281"/>
      <c r="G36" s="281"/>
      <c r="H36" s="281"/>
      <c r="I36" s="281"/>
      <c r="J36" s="281"/>
      <c r="K36" s="282"/>
      <c r="L36" s="282"/>
    </row>
    <row r="37" spans="1:12" x14ac:dyDescent="0.3">
      <c r="A37" s="281"/>
      <c r="B37" s="281"/>
      <c r="C37" s="281"/>
      <c r="D37" s="281"/>
      <c r="E37" s="281"/>
      <c r="F37" s="281"/>
      <c r="G37" s="281"/>
      <c r="H37" s="281"/>
      <c r="I37" s="281"/>
      <c r="J37" s="281"/>
      <c r="K37" s="282"/>
      <c r="L37" s="282"/>
    </row>
    <row r="38" spans="1:12" x14ac:dyDescent="0.3">
      <c r="A38" s="281"/>
      <c r="B38" s="281"/>
      <c r="C38" s="281"/>
      <c r="D38" s="281"/>
      <c r="E38" s="281"/>
      <c r="F38" s="281"/>
      <c r="G38" s="281"/>
      <c r="H38" s="281"/>
      <c r="I38" s="281"/>
      <c r="J38" s="281"/>
      <c r="K38" s="282"/>
      <c r="L38" s="282"/>
    </row>
    <row r="39" spans="1:12" x14ac:dyDescent="0.3">
      <c r="A39" s="281"/>
      <c r="B39" s="281"/>
      <c r="C39" s="281"/>
      <c r="D39" s="281"/>
      <c r="E39" s="281"/>
      <c r="F39" s="281"/>
      <c r="G39" s="281"/>
      <c r="H39" s="281"/>
      <c r="I39" s="281"/>
      <c r="J39" s="281"/>
      <c r="K39" s="282"/>
      <c r="L39" s="282"/>
    </row>
    <row r="40" spans="1:12" x14ac:dyDescent="0.3">
      <c r="A40" s="281"/>
      <c r="B40" s="281"/>
      <c r="C40" s="281"/>
      <c r="D40" s="281"/>
      <c r="E40" s="281"/>
      <c r="F40" s="281"/>
      <c r="G40" s="281"/>
      <c r="H40" s="281"/>
      <c r="I40" s="281"/>
      <c r="J40" s="281"/>
      <c r="K40" s="282"/>
      <c r="L40" s="282"/>
    </row>
    <row r="41" spans="1:12" x14ac:dyDescent="0.3">
      <c r="A41" s="281"/>
      <c r="B41" s="281"/>
      <c r="C41" s="281"/>
      <c r="D41" s="281"/>
      <c r="E41" s="281"/>
      <c r="F41" s="281"/>
      <c r="G41" s="281"/>
      <c r="H41" s="281"/>
      <c r="I41" s="281"/>
      <c r="J41" s="281"/>
      <c r="K41" s="282"/>
      <c r="L41" s="282"/>
    </row>
    <row r="42" spans="1:12" x14ac:dyDescent="0.3">
      <c r="A42" s="281"/>
      <c r="B42" s="281"/>
      <c r="C42" s="281"/>
      <c r="D42" s="281"/>
      <c r="E42" s="281"/>
      <c r="F42" s="281"/>
      <c r="G42" s="281"/>
      <c r="H42" s="281"/>
      <c r="I42" s="281"/>
      <c r="J42" s="281"/>
      <c r="K42" s="282"/>
      <c r="L42" s="282"/>
    </row>
    <row r="43" spans="1:12" x14ac:dyDescent="0.3">
      <c r="A43" s="281"/>
      <c r="B43" s="281"/>
      <c r="C43" s="281"/>
      <c r="D43" s="281"/>
      <c r="E43" s="281"/>
      <c r="F43" s="281"/>
      <c r="G43" s="281"/>
      <c r="H43" s="281"/>
      <c r="I43" s="281"/>
      <c r="J43" s="281"/>
      <c r="K43" s="282"/>
      <c r="L43" s="282"/>
    </row>
    <row r="44" spans="1:12" x14ac:dyDescent="0.3">
      <c r="A44" s="281"/>
      <c r="B44" s="281"/>
      <c r="C44" s="281"/>
      <c r="D44" s="281"/>
      <c r="E44" s="281"/>
      <c r="F44" s="281"/>
      <c r="G44" s="281"/>
      <c r="H44" s="281"/>
      <c r="I44" s="281"/>
      <c r="J44" s="281"/>
      <c r="K44" s="282"/>
      <c r="L44" s="282"/>
    </row>
    <row r="45" spans="1:12" x14ac:dyDescent="0.3">
      <c r="A45" s="281"/>
      <c r="B45" s="281"/>
      <c r="C45" s="281"/>
      <c r="D45" s="281"/>
      <c r="E45" s="281"/>
      <c r="F45" s="281"/>
      <c r="G45" s="281"/>
      <c r="H45" s="281"/>
      <c r="I45" s="281"/>
      <c r="J45" s="281"/>
      <c r="K45" s="282"/>
      <c r="L45" s="282"/>
    </row>
    <row r="46" spans="1:12" x14ac:dyDescent="0.3">
      <c r="A46" s="281"/>
      <c r="B46" s="281"/>
      <c r="C46" s="281"/>
      <c r="D46" s="281"/>
      <c r="E46" s="281"/>
      <c r="F46" s="281"/>
      <c r="G46" s="281"/>
      <c r="H46" s="281"/>
      <c r="I46" s="281"/>
      <c r="J46" s="281"/>
      <c r="K46" s="282"/>
      <c r="L46" s="282"/>
    </row>
    <row r="47" spans="1:12" x14ac:dyDescent="0.3">
      <c r="A47" s="281"/>
      <c r="B47" s="281"/>
      <c r="C47" s="281"/>
      <c r="D47" s="281"/>
      <c r="E47" s="281"/>
      <c r="F47" s="281"/>
      <c r="G47" s="281"/>
      <c r="H47" s="281"/>
      <c r="I47" s="281"/>
      <c r="J47" s="281"/>
      <c r="K47" s="282"/>
      <c r="L47" s="282"/>
    </row>
    <row r="48" spans="1:12" x14ac:dyDescent="0.3">
      <c r="A48" s="281"/>
      <c r="B48" s="281"/>
      <c r="C48" s="281"/>
      <c r="D48" s="281"/>
      <c r="E48" s="281"/>
      <c r="F48" s="281"/>
      <c r="G48" s="281"/>
      <c r="H48" s="281"/>
      <c r="I48" s="281"/>
      <c r="J48" s="281"/>
      <c r="K48" s="282"/>
      <c r="L48" s="282"/>
    </row>
    <row r="49" spans="1:12" x14ac:dyDescent="0.3">
      <c r="A49" s="281"/>
      <c r="B49" s="281"/>
      <c r="C49" s="281"/>
      <c r="D49" s="281"/>
      <c r="E49" s="281"/>
      <c r="F49" s="281"/>
      <c r="G49" s="281"/>
      <c r="H49" s="281"/>
      <c r="I49" s="281"/>
      <c r="J49" s="281"/>
      <c r="K49" s="282"/>
      <c r="L49" s="282"/>
    </row>
    <row r="50" spans="1:12" x14ac:dyDescent="0.3">
      <c r="A50" s="283"/>
      <c r="B50" s="283"/>
      <c r="C50" s="283"/>
      <c r="D50" s="283"/>
      <c r="E50" s="283"/>
      <c r="F50" s="283"/>
      <c r="G50" s="283"/>
      <c r="H50" s="283"/>
      <c r="I50" s="283"/>
      <c r="J50" s="283"/>
    </row>
    <row r="51" spans="1:12" x14ac:dyDescent="0.3">
      <c r="A51" s="283"/>
      <c r="B51" s="280"/>
      <c r="C51" s="280"/>
      <c r="D51" s="280"/>
      <c r="E51" s="280"/>
      <c r="F51" s="280"/>
      <c r="G51" s="280"/>
      <c r="H51" s="280"/>
      <c r="I51" s="280"/>
      <c r="J51" s="280"/>
      <c r="K51" s="270"/>
    </row>
    <row r="52" spans="1:12" x14ac:dyDescent="0.3">
      <c r="B52" s="268"/>
      <c r="C52" s="268"/>
      <c r="D52" s="268"/>
      <c r="E52" s="268"/>
      <c r="F52" s="268"/>
      <c r="G52" s="268"/>
      <c r="H52" s="268"/>
      <c r="I52" s="268"/>
      <c r="J52" s="269"/>
      <c r="K52" s="268"/>
    </row>
    <row r="53" spans="1:12" x14ac:dyDescent="0.3">
      <c r="A53" s="264"/>
      <c r="B53" s="264"/>
      <c r="C53" s="284"/>
      <c r="D53" s="265"/>
      <c r="E53" s="265"/>
      <c r="F53" s="267"/>
      <c r="G53" s="264"/>
      <c r="H53" s="266"/>
      <c r="I53" s="264"/>
      <c r="J53" s="264"/>
      <c r="K53" s="264"/>
      <c r="L53" s="267"/>
    </row>
  </sheetData>
  <sheetProtection selectLockedCells="1" selectUnlockedCells="1"/>
  <mergeCells count="7">
    <mergeCell ref="A14:D14"/>
    <mergeCell ref="E14:G14"/>
    <mergeCell ref="A5:C5"/>
    <mergeCell ref="A8:H8"/>
    <mergeCell ref="A9:G9"/>
    <mergeCell ref="A12:D12"/>
    <mergeCell ref="E12:G12"/>
  </mergeCells>
  <printOptions horizontalCentered="1"/>
  <pageMargins left="0.25" right="0.25" top="0.75" bottom="0.75" header="0.3" footer="0.3"/>
  <pageSetup scale="97" orientation="portrait" verticalDpi="1200" r:id="rId1"/>
  <headerFooter>
    <oddHeader>&amp;L&amp;G &amp;C&amp;"Arial,Bold"&amp;16&amp;KFF0000 3. Customer Engineering Approval</oddHeader>
    <oddFooter>&amp;L&amp;8 1AF0003 &amp;A&amp;C&amp;"-,Bold"&amp;8&amp;KFF0000Printed Copy Uncontrolled.  
Latest Edition on AMG Intranet Site (http://ride.amgeneralintranet.com)&amp;R&amp;8Rev &amp;D</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DC0ED-7A23-4923-9D08-45450CCEADED}">
  <sheetPr>
    <pageSetUpPr fitToPage="1"/>
  </sheetPr>
  <dimension ref="A1:BF38"/>
  <sheetViews>
    <sheetView windowProtection="1" showGridLines="0" showRuler="0" view="pageLayout" zoomScaleNormal="70" workbookViewId="0">
      <selection activeCell="O6" sqref="O6"/>
    </sheetView>
  </sheetViews>
  <sheetFormatPr defaultColWidth="3.33203125" defaultRowHeight="14.4" x14ac:dyDescent="0.3"/>
  <cols>
    <col min="1" max="1" width="12.44140625" style="268" customWidth="1"/>
    <col min="2" max="3" width="15.109375" style="268" customWidth="1"/>
    <col min="4" max="4" width="16.5546875" style="268" customWidth="1"/>
    <col min="5" max="5" width="5.5546875" style="268" customWidth="1"/>
    <col min="6" max="6" width="10.6640625" style="268" customWidth="1"/>
    <col min="7" max="7" width="18.44140625" style="268" customWidth="1"/>
    <col min="8" max="8" width="17.6640625" style="268" customWidth="1"/>
    <col min="9" max="9" width="5.5546875" style="268" customWidth="1"/>
    <col min="10" max="10" width="19.5546875" style="268" customWidth="1"/>
    <col min="11" max="11" width="5.5546875" style="268" customWidth="1"/>
    <col min="12" max="12" width="7.5546875" style="268" customWidth="1"/>
    <col min="13" max="13" width="18" style="268" customWidth="1"/>
    <col min="14" max="15" width="13.6640625" style="268" customWidth="1"/>
    <col min="16" max="18" width="5.5546875" style="268" customWidth="1"/>
    <col min="19" max="19" width="7.5546875" style="268" customWidth="1"/>
    <col min="20" max="30" width="18.33203125" customWidth="1"/>
    <col min="31" max="59" width="2.109375" customWidth="1"/>
  </cols>
  <sheetData>
    <row r="1" spans="1:58" ht="13.95" customHeight="1" thickBot="1" x14ac:dyDescent="0.35"/>
    <row r="2" spans="1:58" ht="13.95" customHeight="1" x14ac:dyDescent="0.3">
      <c r="A2" s="439" t="s">
        <v>436</v>
      </c>
      <c r="B2" s="1313">
        <f>Information!D39</f>
        <v>0</v>
      </c>
      <c r="C2" s="1314"/>
      <c r="D2" s="1315"/>
      <c r="E2" s="1316"/>
      <c r="F2" s="1317" t="s">
        <v>127</v>
      </c>
      <c r="G2" s="1318"/>
      <c r="H2" s="1318"/>
      <c r="I2" s="1319"/>
      <c r="J2" s="1320"/>
      <c r="K2" s="1321"/>
      <c r="L2" s="1322"/>
      <c r="M2" s="1323"/>
      <c r="N2" s="440" t="s">
        <v>129</v>
      </c>
      <c r="O2" s="1324"/>
      <c r="P2" s="1322"/>
      <c r="Q2" s="1322"/>
      <c r="R2" s="1322"/>
      <c r="S2" s="1325"/>
    </row>
    <row r="3" spans="1:58" ht="25.95" customHeight="1" x14ac:dyDescent="0.3">
      <c r="A3" s="441" t="s">
        <v>396</v>
      </c>
      <c r="B3" s="1143">
        <f>Information!D19</f>
        <v>0</v>
      </c>
      <c r="C3" s="1144"/>
      <c r="D3" s="1145" t="s">
        <v>499</v>
      </c>
      <c r="E3" s="1146">
        <f>[24]Information!D20</f>
        <v>0</v>
      </c>
      <c r="F3" s="1326" t="s">
        <v>128</v>
      </c>
      <c r="G3" s="1327"/>
      <c r="H3" s="1327"/>
      <c r="I3" s="1328"/>
      <c r="J3" s="1329"/>
      <c r="K3" s="1330"/>
      <c r="L3" s="1331"/>
      <c r="M3" s="1332"/>
      <c r="N3" s="442" t="s">
        <v>130</v>
      </c>
      <c r="O3" s="1333"/>
      <c r="P3" s="1334"/>
      <c r="Q3" s="1334"/>
      <c r="R3" s="1334"/>
      <c r="S3" s="1335"/>
    </row>
    <row r="4" spans="1:58" ht="13.95" customHeight="1" thickBot="1" x14ac:dyDescent="0.35">
      <c r="A4" s="441" t="s">
        <v>437</v>
      </c>
      <c r="B4" s="1341">
        <f>Information!D18</f>
        <v>0</v>
      </c>
      <c r="C4" s="1342"/>
      <c r="D4" s="1343"/>
      <c r="E4" s="1344"/>
      <c r="F4" s="1345" t="s">
        <v>113</v>
      </c>
      <c r="G4" s="1346"/>
      <c r="H4" s="1346"/>
      <c r="I4" s="1347"/>
      <c r="J4" s="1348"/>
      <c r="K4" s="1349"/>
      <c r="L4" s="1350"/>
      <c r="M4" s="1351"/>
      <c r="N4" s="442" t="s">
        <v>131</v>
      </c>
      <c r="O4" s="1352"/>
      <c r="P4" s="1331"/>
      <c r="Q4" s="1331"/>
      <c r="R4" s="1331"/>
      <c r="S4" s="1353"/>
    </row>
    <row r="5" spans="1:58" ht="13.95" customHeight="1" thickBot="1" x14ac:dyDescent="0.35">
      <c r="A5" s="443" t="s">
        <v>114</v>
      </c>
      <c r="B5" s="1354"/>
      <c r="C5" s="1355"/>
      <c r="D5" s="1356"/>
      <c r="E5" s="1356"/>
      <c r="F5" s="1357"/>
      <c r="G5" s="1357"/>
      <c r="H5" s="1357"/>
      <c r="I5" s="1357"/>
      <c r="J5" s="1357"/>
      <c r="K5" s="1357"/>
      <c r="L5" s="1357"/>
      <c r="M5" s="1358"/>
      <c r="N5" s="444" t="s">
        <v>132</v>
      </c>
      <c r="O5" s="1359"/>
      <c r="P5" s="1360"/>
      <c r="Q5" s="1360"/>
      <c r="R5" s="1360"/>
      <c r="S5" s="1361"/>
    </row>
    <row r="6" spans="1:58" ht="13.95" customHeight="1" x14ac:dyDescent="0.3">
      <c r="A6" s="445"/>
      <c r="B6" s="446"/>
      <c r="C6" s="446"/>
      <c r="D6" s="446"/>
      <c r="E6" s="446"/>
      <c r="F6" s="446"/>
      <c r="G6" s="446"/>
      <c r="H6" s="446"/>
      <c r="I6" s="446"/>
      <c r="J6" s="446"/>
      <c r="K6" s="446"/>
      <c r="L6" s="446"/>
      <c r="M6" s="446"/>
      <c r="N6" s="447"/>
      <c r="O6" s="447"/>
      <c r="P6" s="447"/>
      <c r="Q6" s="447"/>
      <c r="R6" s="447"/>
      <c r="S6" s="447"/>
    </row>
    <row r="7" spans="1:58" ht="13.95" customHeight="1" thickBot="1" x14ac:dyDescent="0.35">
      <c r="A7" s="448"/>
      <c r="B7" s="448"/>
      <c r="C7" s="448"/>
      <c r="D7" s="448"/>
      <c r="E7" s="449"/>
      <c r="F7" s="449"/>
      <c r="G7" s="449"/>
      <c r="H7" s="449"/>
      <c r="I7" s="450"/>
      <c r="J7" s="449"/>
      <c r="K7" s="449"/>
      <c r="L7" s="450"/>
      <c r="M7" s="449"/>
      <c r="N7" s="449"/>
      <c r="O7" s="450"/>
      <c r="P7" s="450"/>
      <c r="Q7" s="450"/>
      <c r="R7" s="450"/>
      <c r="S7" s="450"/>
    </row>
    <row r="8" spans="1:58" ht="13.95" customHeight="1" thickBot="1" x14ac:dyDescent="0.35">
      <c r="A8" s="1336"/>
      <c r="B8" s="1337"/>
      <c r="C8" s="1337"/>
      <c r="D8" s="1337"/>
      <c r="E8" s="1337"/>
      <c r="F8" s="1337"/>
      <c r="G8" s="1337"/>
      <c r="H8" s="1337"/>
      <c r="I8" s="1337"/>
      <c r="J8" s="1337"/>
      <c r="K8" s="1337"/>
      <c r="L8" s="1337"/>
      <c r="M8" s="1337"/>
      <c r="N8" s="1337"/>
      <c r="O8" s="1338" t="s">
        <v>115</v>
      </c>
      <c r="P8" s="1339"/>
      <c r="Q8" s="1339"/>
      <c r="R8" s="1339"/>
      <c r="S8" s="1340"/>
    </row>
    <row r="9" spans="1:58" ht="87.6" customHeight="1" thickBot="1" x14ac:dyDescent="0.35">
      <c r="A9" s="451" t="s">
        <v>688</v>
      </c>
      <c r="B9" s="452" t="s">
        <v>689</v>
      </c>
      <c r="C9" s="452" t="s">
        <v>117</v>
      </c>
      <c r="D9" s="452" t="s">
        <v>118</v>
      </c>
      <c r="E9" s="453" t="s">
        <v>119</v>
      </c>
      <c r="F9" s="1147" t="s">
        <v>683</v>
      </c>
      <c r="G9" s="452" t="s">
        <v>690</v>
      </c>
      <c r="H9" s="452" t="s">
        <v>691</v>
      </c>
      <c r="I9" s="454" t="s">
        <v>121</v>
      </c>
      <c r="J9" s="452" t="s">
        <v>692</v>
      </c>
      <c r="K9" s="455" t="s">
        <v>122</v>
      </c>
      <c r="L9" s="456" t="s">
        <v>123</v>
      </c>
      <c r="M9" s="452" t="s">
        <v>124</v>
      </c>
      <c r="N9" s="457" t="s">
        <v>125</v>
      </c>
      <c r="O9" s="451" t="s">
        <v>126</v>
      </c>
      <c r="P9" s="453" t="s">
        <v>119</v>
      </c>
      <c r="Q9" s="454" t="s">
        <v>121</v>
      </c>
      <c r="R9" s="455" t="s">
        <v>122</v>
      </c>
      <c r="S9" s="458" t="s">
        <v>123</v>
      </c>
    </row>
    <row r="10" spans="1:58" x14ac:dyDescent="0.3">
      <c r="A10" s="319"/>
      <c r="B10" s="111"/>
      <c r="C10" s="111"/>
      <c r="D10" s="111"/>
      <c r="E10" s="112"/>
      <c r="F10" s="111"/>
      <c r="G10" s="111"/>
      <c r="H10" s="111"/>
      <c r="I10" s="113"/>
      <c r="J10" s="111"/>
      <c r="K10" s="114"/>
      <c r="L10" s="1148">
        <f>E10*I10*K10</f>
        <v>0</v>
      </c>
      <c r="M10" s="111"/>
      <c r="N10" s="118"/>
      <c r="O10" s="110"/>
      <c r="P10" s="112"/>
      <c r="Q10" s="113"/>
      <c r="R10" s="114"/>
      <c r="S10" s="1149">
        <f>P10*Q10*R10</f>
        <v>0</v>
      </c>
    </row>
    <row r="11" spans="1:58" x14ac:dyDescent="0.3">
      <c r="A11" s="325"/>
      <c r="B11" s="1150"/>
      <c r="C11" s="1150"/>
      <c r="D11" s="1150"/>
      <c r="E11" s="1151"/>
      <c r="F11" s="1150"/>
      <c r="G11" s="1150"/>
      <c r="H11" s="1150"/>
      <c r="I11" s="1152"/>
      <c r="J11" s="1150"/>
      <c r="K11" s="1153"/>
      <c r="L11" s="1154">
        <f>E11*I11*K11</f>
        <v>0</v>
      </c>
      <c r="M11" s="1150"/>
      <c r="N11" s="326"/>
      <c r="O11" s="325"/>
      <c r="P11" s="1151"/>
      <c r="Q11" s="1152"/>
      <c r="R11" s="1153"/>
      <c r="S11" s="1155">
        <f>P11*Q11*R11</f>
        <v>0</v>
      </c>
    </row>
    <row r="12" spans="1:58" x14ac:dyDescent="0.3">
      <c r="A12" s="325"/>
      <c r="B12" s="1150"/>
      <c r="C12" s="1150"/>
      <c r="D12" s="1150"/>
      <c r="E12" s="1151"/>
      <c r="F12" s="1150"/>
      <c r="G12" s="1150"/>
      <c r="H12" s="1150"/>
      <c r="I12" s="1152"/>
      <c r="J12" s="1150"/>
      <c r="K12" s="1153"/>
      <c r="L12" s="1154">
        <f t="shared" ref="L12:L38" si="0">E12*I12*K12</f>
        <v>0</v>
      </c>
      <c r="M12" s="1150"/>
      <c r="N12" s="326"/>
      <c r="O12" s="325"/>
      <c r="P12" s="1151"/>
      <c r="Q12" s="1152"/>
      <c r="R12" s="1153"/>
      <c r="S12" s="1155">
        <f t="shared" ref="S12:S38" si="1">P12*Q12*R12</f>
        <v>0</v>
      </c>
    </row>
    <row r="13" spans="1:58" ht="15" customHeight="1" x14ac:dyDescent="0.3">
      <c r="A13" s="325"/>
      <c r="B13" s="1150"/>
      <c r="C13" s="1150"/>
      <c r="D13" s="1150"/>
      <c r="E13" s="1151"/>
      <c r="F13" s="1150"/>
      <c r="G13" s="1150"/>
      <c r="H13" s="1150"/>
      <c r="I13" s="1152"/>
      <c r="J13" s="1150"/>
      <c r="K13" s="1153"/>
      <c r="L13" s="1154">
        <f t="shared" si="0"/>
        <v>0</v>
      </c>
      <c r="M13" s="1150"/>
      <c r="N13" s="326"/>
      <c r="O13" s="325"/>
      <c r="P13" s="1151"/>
      <c r="Q13" s="1152"/>
      <c r="R13" s="1153"/>
      <c r="S13" s="1155">
        <f t="shared" si="1"/>
        <v>0</v>
      </c>
    </row>
    <row r="14" spans="1:58" ht="15" customHeight="1" x14ac:dyDescent="0.55000000000000004">
      <c r="A14" s="325"/>
      <c r="B14" s="1150"/>
      <c r="C14" s="1150"/>
      <c r="D14" s="1150"/>
      <c r="E14" s="1151"/>
      <c r="F14" s="1150"/>
      <c r="G14" s="1150"/>
      <c r="H14" s="1150"/>
      <c r="I14" s="1152"/>
      <c r="J14" s="1150"/>
      <c r="K14" s="1153"/>
      <c r="L14" s="1154">
        <f t="shared" si="0"/>
        <v>0</v>
      </c>
      <c r="M14" s="1150"/>
      <c r="N14" s="326"/>
      <c r="O14" s="325"/>
      <c r="P14" s="1151"/>
      <c r="Q14" s="1152"/>
      <c r="R14" s="1153"/>
      <c r="S14" s="1155">
        <f t="shared" si="1"/>
        <v>0</v>
      </c>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row>
    <row r="15" spans="1:58" ht="15" customHeight="1" x14ac:dyDescent="0.3">
      <c r="A15" s="325"/>
      <c r="B15" s="1150"/>
      <c r="C15" s="1150"/>
      <c r="D15" s="1150"/>
      <c r="E15" s="1151"/>
      <c r="F15" s="1150"/>
      <c r="G15" s="1150"/>
      <c r="H15" s="1150"/>
      <c r="I15" s="1152"/>
      <c r="J15" s="1150"/>
      <c r="K15" s="1153"/>
      <c r="L15" s="1154">
        <f t="shared" si="0"/>
        <v>0</v>
      </c>
      <c r="M15" s="1150"/>
      <c r="N15" s="326"/>
      <c r="O15" s="325"/>
      <c r="P15" s="1151"/>
      <c r="Q15" s="1152"/>
      <c r="R15" s="1153"/>
      <c r="S15" s="1155">
        <f t="shared" si="1"/>
        <v>0</v>
      </c>
    </row>
    <row r="16" spans="1:58" ht="15" customHeight="1" x14ac:dyDescent="0.3">
      <c r="A16" s="325"/>
      <c r="B16" s="1150"/>
      <c r="C16" s="1150"/>
      <c r="D16" s="1150"/>
      <c r="E16" s="1151"/>
      <c r="F16" s="1150"/>
      <c r="G16" s="1150"/>
      <c r="H16" s="1150"/>
      <c r="I16" s="1152"/>
      <c r="J16" s="1150"/>
      <c r="K16" s="1153"/>
      <c r="L16" s="1154">
        <f t="shared" si="0"/>
        <v>0</v>
      </c>
      <c r="M16" s="1150"/>
      <c r="N16" s="326"/>
      <c r="O16" s="325"/>
      <c r="P16" s="1151"/>
      <c r="Q16" s="1152"/>
      <c r="R16" s="1153"/>
      <c r="S16" s="1155">
        <f t="shared" si="1"/>
        <v>0</v>
      </c>
    </row>
    <row r="17" spans="1:19" ht="15" customHeight="1" x14ac:dyDescent="0.3">
      <c r="A17" s="325"/>
      <c r="B17" s="1150"/>
      <c r="C17" s="1150"/>
      <c r="D17" s="1150"/>
      <c r="E17" s="1151"/>
      <c r="F17" s="1150"/>
      <c r="G17" s="1150"/>
      <c r="H17" s="1150"/>
      <c r="I17" s="1152"/>
      <c r="J17" s="1150"/>
      <c r="K17" s="1153"/>
      <c r="L17" s="1154">
        <f t="shared" si="0"/>
        <v>0</v>
      </c>
      <c r="M17" s="1150"/>
      <c r="N17" s="326"/>
      <c r="O17" s="325"/>
      <c r="P17" s="1151"/>
      <c r="Q17" s="1152"/>
      <c r="R17" s="1153"/>
      <c r="S17" s="1155">
        <f t="shared" si="1"/>
        <v>0</v>
      </c>
    </row>
    <row r="18" spans="1:19" ht="15" customHeight="1" x14ac:dyDescent="0.3">
      <c r="A18" s="325"/>
      <c r="B18" s="1150"/>
      <c r="C18" s="1150"/>
      <c r="D18" s="1150"/>
      <c r="E18" s="1151"/>
      <c r="F18" s="1150"/>
      <c r="G18" s="1150"/>
      <c r="H18" s="1150"/>
      <c r="I18" s="1152"/>
      <c r="J18" s="1150"/>
      <c r="K18" s="1153"/>
      <c r="L18" s="1154">
        <f t="shared" si="0"/>
        <v>0</v>
      </c>
      <c r="M18" s="1150"/>
      <c r="N18" s="326"/>
      <c r="O18" s="325"/>
      <c r="P18" s="1151"/>
      <c r="Q18" s="1152"/>
      <c r="R18" s="1153"/>
      <c r="S18" s="1155">
        <f t="shared" si="1"/>
        <v>0</v>
      </c>
    </row>
    <row r="19" spans="1:19" ht="15" customHeight="1" x14ac:dyDescent="0.3">
      <c r="A19" s="325"/>
      <c r="B19" s="1150"/>
      <c r="C19" s="1150"/>
      <c r="D19" s="1150"/>
      <c r="E19" s="1151"/>
      <c r="F19" s="1150"/>
      <c r="G19" s="1150"/>
      <c r="H19" s="1150"/>
      <c r="I19" s="1152"/>
      <c r="J19" s="1150"/>
      <c r="K19" s="1153"/>
      <c r="L19" s="1154">
        <f t="shared" si="0"/>
        <v>0</v>
      </c>
      <c r="M19" s="1150"/>
      <c r="N19" s="326"/>
      <c r="O19" s="325"/>
      <c r="P19" s="1151"/>
      <c r="Q19" s="1152"/>
      <c r="R19" s="1153"/>
      <c r="S19" s="1155">
        <f t="shared" si="1"/>
        <v>0</v>
      </c>
    </row>
    <row r="20" spans="1:19" ht="15" customHeight="1" x14ac:dyDescent="0.3">
      <c r="A20" s="325"/>
      <c r="B20" s="1150"/>
      <c r="C20" s="1150"/>
      <c r="D20" s="1150"/>
      <c r="E20" s="1151"/>
      <c r="F20" s="1150"/>
      <c r="G20" s="1150"/>
      <c r="H20" s="1150"/>
      <c r="I20" s="1152"/>
      <c r="J20" s="1150"/>
      <c r="K20" s="1153"/>
      <c r="L20" s="1154">
        <f t="shared" si="0"/>
        <v>0</v>
      </c>
      <c r="M20" s="1150"/>
      <c r="N20" s="326"/>
      <c r="O20" s="325"/>
      <c r="P20" s="1151"/>
      <c r="Q20" s="1152"/>
      <c r="R20" s="1153"/>
      <c r="S20" s="1155">
        <f t="shared" si="1"/>
        <v>0</v>
      </c>
    </row>
    <row r="21" spans="1:19" ht="15" customHeight="1" x14ac:dyDescent="0.3">
      <c r="A21" s="325"/>
      <c r="B21" s="1150"/>
      <c r="C21" s="1150"/>
      <c r="D21" s="1150"/>
      <c r="E21" s="1151"/>
      <c r="F21" s="1150"/>
      <c r="G21" s="1150"/>
      <c r="H21" s="1150"/>
      <c r="I21" s="1152"/>
      <c r="J21" s="1150"/>
      <c r="K21" s="1153"/>
      <c r="L21" s="1154">
        <f t="shared" si="0"/>
        <v>0</v>
      </c>
      <c r="M21" s="1150"/>
      <c r="N21" s="326"/>
      <c r="O21" s="325"/>
      <c r="P21" s="1151"/>
      <c r="Q21" s="1152"/>
      <c r="R21" s="1153"/>
      <c r="S21" s="1155">
        <f t="shared" si="1"/>
        <v>0</v>
      </c>
    </row>
    <row r="22" spans="1:19" ht="15" customHeight="1" x14ac:dyDescent="0.3">
      <c r="A22" s="325"/>
      <c r="B22" s="1150"/>
      <c r="C22" s="1150"/>
      <c r="D22" s="1150"/>
      <c r="E22" s="1151"/>
      <c r="F22" s="1150"/>
      <c r="G22" s="1150"/>
      <c r="H22" s="1150"/>
      <c r="I22" s="1152"/>
      <c r="J22" s="1150"/>
      <c r="K22" s="1153"/>
      <c r="L22" s="1154">
        <f t="shared" si="0"/>
        <v>0</v>
      </c>
      <c r="M22" s="1150"/>
      <c r="N22" s="326"/>
      <c r="O22" s="325"/>
      <c r="P22" s="1151"/>
      <c r="Q22" s="1152"/>
      <c r="R22" s="1153"/>
      <c r="S22" s="1155">
        <f t="shared" si="1"/>
        <v>0</v>
      </c>
    </row>
    <row r="23" spans="1:19" ht="15" customHeight="1" x14ac:dyDescent="0.3">
      <c r="A23" s="325"/>
      <c r="B23" s="1150"/>
      <c r="C23" s="1150"/>
      <c r="D23" s="1150"/>
      <c r="E23" s="1151"/>
      <c r="F23" s="1150"/>
      <c r="G23" s="1150"/>
      <c r="H23" s="1150"/>
      <c r="I23" s="1152"/>
      <c r="J23" s="1150"/>
      <c r="K23" s="1153"/>
      <c r="L23" s="1154">
        <f t="shared" si="0"/>
        <v>0</v>
      </c>
      <c r="M23" s="1150"/>
      <c r="N23" s="326"/>
      <c r="O23" s="325"/>
      <c r="P23" s="1151"/>
      <c r="Q23" s="1152"/>
      <c r="R23" s="1153"/>
      <c r="S23" s="1155">
        <f t="shared" si="1"/>
        <v>0</v>
      </c>
    </row>
    <row r="24" spans="1:19" ht="15" customHeight="1" x14ac:dyDescent="0.3">
      <c r="A24" s="325"/>
      <c r="B24" s="1150"/>
      <c r="C24" s="1150"/>
      <c r="D24" s="1150"/>
      <c r="E24" s="1151"/>
      <c r="F24" s="1150"/>
      <c r="G24" s="1150"/>
      <c r="H24" s="1150"/>
      <c r="I24" s="1152"/>
      <c r="J24" s="1150"/>
      <c r="K24" s="1153"/>
      <c r="L24" s="1154">
        <f t="shared" si="0"/>
        <v>0</v>
      </c>
      <c r="M24" s="1150"/>
      <c r="N24" s="326"/>
      <c r="O24" s="325"/>
      <c r="P24" s="1151"/>
      <c r="Q24" s="1152"/>
      <c r="R24" s="1153"/>
      <c r="S24" s="1155">
        <f t="shared" si="1"/>
        <v>0</v>
      </c>
    </row>
    <row r="25" spans="1:19" ht="15" customHeight="1" x14ac:dyDescent="0.3">
      <c r="A25" s="325"/>
      <c r="B25" s="1150"/>
      <c r="C25" s="1150"/>
      <c r="D25" s="1150"/>
      <c r="E25" s="1151"/>
      <c r="F25" s="1150"/>
      <c r="G25" s="1150"/>
      <c r="H25" s="1150"/>
      <c r="I25" s="1152"/>
      <c r="J25" s="1150"/>
      <c r="K25" s="1153"/>
      <c r="L25" s="1154">
        <f t="shared" si="0"/>
        <v>0</v>
      </c>
      <c r="M25" s="1150"/>
      <c r="N25" s="326"/>
      <c r="O25" s="325"/>
      <c r="P25" s="1151"/>
      <c r="Q25" s="1152"/>
      <c r="R25" s="1153"/>
      <c r="S25" s="1155">
        <f t="shared" si="1"/>
        <v>0</v>
      </c>
    </row>
    <row r="26" spans="1:19" ht="15" customHeight="1" x14ac:dyDescent="0.3">
      <c r="A26" s="325"/>
      <c r="B26" s="1150"/>
      <c r="C26" s="1150"/>
      <c r="D26" s="1150"/>
      <c r="E26" s="1151"/>
      <c r="F26" s="1150"/>
      <c r="G26" s="1150"/>
      <c r="H26" s="1150"/>
      <c r="I26" s="1152"/>
      <c r="J26" s="1150"/>
      <c r="K26" s="1153"/>
      <c r="L26" s="1154">
        <f t="shared" si="0"/>
        <v>0</v>
      </c>
      <c r="M26" s="1150"/>
      <c r="N26" s="326"/>
      <c r="O26" s="325"/>
      <c r="P26" s="1151"/>
      <c r="Q26" s="1152"/>
      <c r="R26" s="1153"/>
      <c r="S26" s="1155">
        <f t="shared" si="1"/>
        <v>0</v>
      </c>
    </row>
    <row r="27" spans="1:19" ht="15" customHeight="1" x14ac:dyDescent="0.3">
      <c r="A27" s="325"/>
      <c r="B27" s="1150"/>
      <c r="C27" s="1150"/>
      <c r="D27" s="1150"/>
      <c r="E27" s="1151"/>
      <c r="F27" s="1150"/>
      <c r="G27" s="1150"/>
      <c r="H27" s="1150"/>
      <c r="I27" s="1152"/>
      <c r="J27" s="1150"/>
      <c r="K27" s="1153"/>
      <c r="L27" s="1154">
        <f t="shared" si="0"/>
        <v>0</v>
      </c>
      <c r="M27" s="1150"/>
      <c r="N27" s="326"/>
      <c r="O27" s="325"/>
      <c r="P27" s="1151"/>
      <c r="Q27" s="1152"/>
      <c r="R27" s="1153"/>
      <c r="S27" s="1155">
        <f t="shared" si="1"/>
        <v>0</v>
      </c>
    </row>
    <row r="28" spans="1:19" ht="15" customHeight="1" x14ac:dyDescent="0.3">
      <c r="A28" s="325"/>
      <c r="B28" s="1150"/>
      <c r="C28" s="1150"/>
      <c r="D28" s="1150"/>
      <c r="E28" s="1151"/>
      <c r="F28" s="1150"/>
      <c r="G28" s="1150"/>
      <c r="H28" s="1150"/>
      <c r="I28" s="1152"/>
      <c r="J28" s="1150"/>
      <c r="K28" s="1153"/>
      <c r="L28" s="1154">
        <f t="shared" si="0"/>
        <v>0</v>
      </c>
      <c r="M28" s="1150"/>
      <c r="N28" s="326"/>
      <c r="O28" s="325"/>
      <c r="P28" s="1151"/>
      <c r="Q28" s="1152"/>
      <c r="R28" s="1153"/>
      <c r="S28" s="1155">
        <f t="shared" si="1"/>
        <v>0</v>
      </c>
    </row>
    <row r="29" spans="1:19" ht="15" customHeight="1" x14ac:dyDescent="0.3">
      <c r="A29" s="325"/>
      <c r="B29" s="1150"/>
      <c r="C29" s="1150"/>
      <c r="D29" s="1150"/>
      <c r="E29" s="1151"/>
      <c r="F29" s="1150"/>
      <c r="G29" s="1150"/>
      <c r="H29" s="1150"/>
      <c r="I29" s="1152"/>
      <c r="J29" s="1150"/>
      <c r="K29" s="1153"/>
      <c r="L29" s="1154">
        <f t="shared" si="0"/>
        <v>0</v>
      </c>
      <c r="M29" s="1150"/>
      <c r="N29" s="326"/>
      <c r="O29" s="325"/>
      <c r="P29" s="1151"/>
      <c r="Q29" s="1152"/>
      <c r="R29" s="1153"/>
      <c r="S29" s="1155">
        <f t="shared" si="1"/>
        <v>0</v>
      </c>
    </row>
    <row r="30" spans="1:19" ht="15" customHeight="1" x14ac:dyDescent="0.3">
      <c r="A30" s="325"/>
      <c r="B30" s="1150"/>
      <c r="C30" s="1150"/>
      <c r="D30" s="1150"/>
      <c r="E30" s="1151"/>
      <c r="F30" s="1150"/>
      <c r="G30" s="1150"/>
      <c r="H30" s="1150"/>
      <c r="I30" s="1152"/>
      <c r="J30" s="1150"/>
      <c r="K30" s="1153"/>
      <c r="L30" s="1154">
        <f t="shared" si="0"/>
        <v>0</v>
      </c>
      <c r="M30" s="1150"/>
      <c r="N30" s="326"/>
      <c r="O30" s="325"/>
      <c r="P30" s="1151"/>
      <c r="Q30" s="1152"/>
      <c r="R30" s="1153"/>
      <c r="S30" s="1155">
        <f t="shared" si="1"/>
        <v>0</v>
      </c>
    </row>
    <row r="31" spans="1:19" ht="15" customHeight="1" x14ac:dyDescent="0.3">
      <c r="A31" s="325"/>
      <c r="B31" s="1150"/>
      <c r="C31" s="1150"/>
      <c r="D31" s="1150"/>
      <c r="E31" s="1151"/>
      <c r="F31" s="1150"/>
      <c r="G31" s="1150"/>
      <c r="H31" s="1150"/>
      <c r="I31" s="1152"/>
      <c r="J31" s="1150"/>
      <c r="K31" s="1153"/>
      <c r="L31" s="1154">
        <f t="shared" si="0"/>
        <v>0</v>
      </c>
      <c r="M31" s="1150"/>
      <c r="N31" s="326"/>
      <c r="O31" s="325"/>
      <c r="P31" s="1151"/>
      <c r="Q31" s="1152"/>
      <c r="R31" s="1153"/>
      <c r="S31" s="1155">
        <f t="shared" si="1"/>
        <v>0</v>
      </c>
    </row>
    <row r="32" spans="1:19" ht="15" customHeight="1" x14ac:dyDescent="0.3">
      <c r="A32" s="325"/>
      <c r="B32" s="1150"/>
      <c r="C32" s="1150"/>
      <c r="D32" s="1150"/>
      <c r="E32" s="1151"/>
      <c r="F32" s="1150"/>
      <c r="G32" s="1150"/>
      <c r="H32" s="1150"/>
      <c r="I32" s="1152"/>
      <c r="J32" s="1150"/>
      <c r="K32" s="1153"/>
      <c r="L32" s="1154">
        <f t="shared" si="0"/>
        <v>0</v>
      </c>
      <c r="M32" s="1150"/>
      <c r="N32" s="326"/>
      <c r="O32" s="325"/>
      <c r="P32" s="1151"/>
      <c r="Q32" s="1152"/>
      <c r="R32" s="1153"/>
      <c r="S32" s="1155">
        <f t="shared" si="1"/>
        <v>0</v>
      </c>
    </row>
    <row r="33" spans="1:19" ht="15" customHeight="1" x14ac:dyDescent="0.3">
      <c r="A33" s="325"/>
      <c r="B33" s="1150"/>
      <c r="C33" s="1150"/>
      <c r="D33" s="1150"/>
      <c r="E33" s="1151"/>
      <c r="F33" s="1150"/>
      <c r="G33" s="1150"/>
      <c r="H33" s="1150"/>
      <c r="I33" s="1152"/>
      <c r="J33" s="1150"/>
      <c r="K33" s="1153"/>
      <c r="L33" s="1154">
        <f t="shared" si="0"/>
        <v>0</v>
      </c>
      <c r="M33" s="1150"/>
      <c r="N33" s="326"/>
      <c r="O33" s="325"/>
      <c r="P33" s="1151"/>
      <c r="Q33" s="1152"/>
      <c r="R33" s="1153"/>
      <c r="S33" s="1155">
        <f t="shared" si="1"/>
        <v>0</v>
      </c>
    </row>
    <row r="34" spans="1:19" ht="15" customHeight="1" x14ac:dyDescent="0.3">
      <c r="A34" s="325"/>
      <c r="B34" s="1150"/>
      <c r="C34" s="1150"/>
      <c r="D34" s="1150"/>
      <c r="E34" s="1151"/>
      <c r="F34" s="1150"/>
      <c r="G34" s="1150"/>
      <c r="H34" s="1150"/>
      <c r="I34" s="1152"/>
      <c r="J34" s="1150"/>
      <c r="K34" s="1153"/>
      <c r="L34" s="1154">
        <f t="shared" si="0"/>
        <v>0</v>
      </c>
      <c r="M34" s="1150"/>
      <c r="N34" s="326"/>
      <c r="O34" s="325"/>
      <c r="P34" s="1151"/>
      <c r="Q34" s="1152"/>
      <c r="R34" s="1153"/>
      <c r="S34" s="1155">
        <f t="shared" si="1"/>
        <v>0</v>
      </c>
    </row>
    <row r="35" spans="1:19" ht="15" customHeight="1" x14ac:dyDescent="0.3">
      <c r="A35" s="325"/>
      <c r="B35" s="1150"/>
      <c r="C35" s="1150"/>
      <c r="D35" s="1150"/>
      <c r="E35" s="1151"/>
      <c r="F35" s="1150"/>
      <c r="G35" s="1150"/>
      <c r="H35" s="1150"/>
      <c r="I35" s="1152"/>
      <c r="J35" s="1150"/>
      <c r="K35" s="1153"/>
      <c r="L35" s="1154">
        <f t="shared" si="0"/>
        <v>0</v>
      </c>
      <c r="M35" s="1150"/>
      <c r="N35" s="326"/>
      <c r="O35" s="325"/>
      <c r="P35" s="1151"/>
      <c r="Q35" s="1152"/>
      <c r="R35" s="1153"/>
      <c r="S35" s="1155">
        <f t="shared" si="1"/>
        <v>0</v>
      </c>
    </row>
    <row r="36" spans="1:19" ht="15" customHeight="1" x14ac:dyDescent="0.3">
      <c r="A36" s="325"/>
      <c r="B36" s="1150"/>
      <c r="C36" s="1150"/>
      <c r="D36" s="1150"/>
      <c r="E36" s="1151"/>
      <c r="F36" s="1150"/>
      <c r="G36" s="1150"/>
      <c r="H36" s="1150"/>
      <c r="I36" s="1152"/>
      <c r="J36" s="1150"/>
      <c r="K36" s="1153"/>
      <c r="L36" s="1154">
        <f t="shared" si="0"/>
        <v>0</v>
      </c>
      <c r="M36" s="1150"/>
      <c r="N36" s="326"/>
      <c r="O36" s="325"/>
      <c r="P36" s="1151"/>
      <c r="Q36" s="1152"/>
      <c r="R36" s="1153"/>
      <c r="S36" s="1155">
        <f t="shared" si="1"/>
        <v>0</v>
      </c>
    </row>
    <row r="37" spans="1:19" ht="15" customHeight="1" x14ac:dyDescent="0.3">
      <c r="A37" s="325"/>
      <c r="B37" s="1150"/>
      <c r="C37" s="1150"/>
      <c r="D37" s="1150"/>
      <c r="E37" s="1151"/>
      <c r="F37" s="1150"/>
      <c r="G37" s="1150"/>
      <c r="H37" s="1150"/>
      <c r="I37" s="1152"/>
      <c r="J37" s="1150"/>
      <c r="K37" s="1153"/>
      <c r="L37" s="1154">
        <f t="shared" si="0"/>
        <v>0</v>
      </c>
      <c r="M37" s="1150"/>
      <c r="N37" s="326"/>
      <c r="O37" s="325"/>
      <c r="P37" s="1151"/>
      <c r="Q37" s="1152"/>
      <c r="R37" s="1153"/>
      <c r="S37" s="1155">
        <f t="shared" si="1"/>
        <v>0</v>
      </c>
    </row>
    <row r="38" spans="1:19" ht="15" customHeight="1" thickBot="1" x14ac:dyDescent="0.35">
      <c r="A38" s="1141"/>
      <c r="B38" s="1142"/>
      <c r="C38" s="1142"/>
      <c r="D38" s="1142"/>
      <c r="E38" s="115"/>
      <c r="F38" s="1142"/>
      <c r="G38" s="1142"/>
      <c r="H38" s="1142"/>
      <c r="I38" s="116"/>
      <c r="J38" s="1142"/>
      <c r="K38" s="117"/>
      <c r="L38" s="1156">
        <f t="shared" si="0"/>
        <v>0</v>
      </c>
      <c r="M38" s="1142"/>
      <c r="N38" s="119"/>
      <c r="O38" s="1141"/>
      <c r="P38" s="115"/>
      <c r="Q38" s="116"/>
      <c r="R38" s="117"/>
      <c r="S38" s="1157">
        <f t="shared" si="1"/>
        <v>0</v>
      </c>
    </row>
  </sheetData>
  <sheetProtection formatCells="0" formatColumns="0" formatRows="0" insertRows="0" selectLockedCells="1"/>
  <mergeCells count="15">
    <mergeCell ref="A8:N8"/>
    <mergeCell ref="O8:S8"/>
    <mergeCell ref="B4:E4"/>
    <mergeCell ref="F4:J4"/>
    <mergeCell ref="K4:M4"/>
    <mergeCell ref="O4:S4"/>
    <mergeCell ref="B5:M5"/>
    <mergeCell ref="O5:S5"/>
    <mergeCell ref="B2:E2"/>
    <mergeCell ref="F2:J2"/>
    <mergeCell ref="K2:M2"/>
    <mergeCell ref="O2:S2"/>
    <mergeCell ref="F3:J3"/>
    <mergeCell ref="K3:M3"/>
    <mergeCell ref="O3:S3"/>
  </mergeCells>
  <printOptions horizontalCentered="1"/>
  <pageMargins left="0.7" right="0.7" top="0.75" bottom="0.75" header="0.3" footer="0.3"/>
  <pageSetup scale="56" orientation="landscape" verticalDpi="1200" r:id="rId1"/>
  <headerFooter>
    <oddHeader>&amp;L&amp;G &amp;C&amp;"-,Bold"&amp;18DFMEA-Design Failure Modes Effects Analysis</oddHeader>
    <oddFooter>&amp;L&amp;9 1AF0003 &amp;A&amp;C&amp;"-,Bold"&amp;9&amp;KFF0000Printed Copy Uncontrolled.  
Latest Edition on AMG Intranet Site (http://ride.amgeneralintranet.com)&amp;R&amp;9Rev &amp;D</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2:AG14"/>
  <sheetViews>
    <sheetView windowProtection="1" showGridLines="0" showRowColHeaders="0" showRuler="0" view="pageLayout" zoomScale="70" zoomScaleNormal="60" zoomScalePageLayoutView="70" workbookViewId="0">
      <selection activeCell="A2" sqref="A2"/>
    </sheetView>
  </sheetViews>
  <sheetFormatPr defaultColWidth="0" defaultRowHeight="14.4" x14ac:dyDescent="0.3"/>
  <cols>
    <col min="1" max="1" width="16.109375" customWidth="1"/>
    <col min="2" max="9" width="5.33203125" customWidth="1"/>
    <col min="10" max="10" width="9.109375" customWidth="1"/>
    <col min="11" max="12" width="1.6640625" customWidth="1"/>
    <col min="13" max="13" width="17.5546875" customWidth="1"/>
    <col min="14" max="18" width="6.5546875" customWidth="1"/>
    <col min="19" max="22" width="9.109375" customWidth="1"/>
    <col min="23" max="23" width="2.88671875" customWidth="1"/>
    <col min="24" max="24" width="18.6640625" customWidth="1"/>
    <col min="25" max="29" width="10.88671875" customWidth="1"/>
    <col min="30" max="32" width="6.44140625" customWidth="1"/>
    <col min="33" max="33" width="9.109375" customWidth="1"/>
    <col min="34" max="54" width="2.109375" customWidth="1"/>
  </cols>
  <sheetData>
    <row r="2" spans="1:33" ht="72" customHeight="1" x14ac:dyDescent="0.3">
      <c r="A2" s="130" t="s">
        <v>133</v>
      </c>
      <c r="B2" s="1365" t="s">
        <v>203</v>
      </c>
      <c r="C2" s="1366"/>
      <c r="D2" s="1366"/>
      <c r="E2" s="1366"/>
      <c r="F2" s="1366"/>
      <c r="G2" s="1366"/>
      <c r="H2" s="1366"/>
      <c r="I2" s="1366"/>
      <c r="J2" s="130" t="s">
        <v>135</v>
      </c>
      <c r="K2" s="131"/>
      <c r="L2" s="131"/>
      <c r="M2" s="132" t="s">
        <v>136</v>
      </c>
      <c r="N2" s="1367" t="s">
        <v>137</v>
      </c>
      <c r="O2" s="1367"/>
      <c r="P2" s="1367"/>
      <c r="Q2" s="1367"/>
      <c r="R2" s="1367"/>
      <c r="S2" s="1367" t="s">
        <v>138</v>
      </c>
      <c r="T2" s="1368"/>
      <c r="U2" s="1368"/>
      <c r="V2" s="132" t="s">
        <v>135</v>
      </c>
      <c r="W2" s="133"/>
      <c r="X2" s="134" t="s">
        <v>139</v>
      </c>
      <c r="Y2" s="1369" t="s">
        <v>140</v>
      </c>
      <c r="Z2" s="1369"/>
      <c r="AA2" s="1369"/>
      <c r="AB2" s="1369"/>
      <c r="AC2" s="1369"/>
      <c r="AD2" s="1369" t="s">
        <v>141</v>
      </c>
      <c r="AE2" s="1370"/>
      <c r="AF2" s="1370"/>
      <c r="AG2" s="134" t="s">
        <v>135</v>
      </c>
    </row>
    <row r="3" spans="1:33" ht="72" customHeight="1" x14ac:dyDescent="0.3">
      <c r="A3" s="1362" t="s">
        <v>142</v>
      </c>
      <c r="B3" s="1362" t="s">
        <v>143</v>
      </c>
      <c r="C3" s="1362"/>
      <c r="D3" s="1362"/>
      <c r="E3" s="1362"/>
      <c r="F3" s="1362"/>
      <c r="G3" s="1362"/>
      <c r="H3" s="1362"/>
      <c r="I3" s="1362"/>
      <c r="J3" s="135">
        <v>10</v>
      </c>
      <c r="K3" s="131"/>
      <c r="L3" s="131"/>
      <c r="M3" s="136" t="s">
        <v>144</v>
      </c>
      <c r="N3" s="1362" t="s">
        <v>145</v>
      </c>
      <c r="O3" s="1362"/>
      <c r="P3" s="1362"/>
      <c r="Q3" s="1362"/>
      <c r="R3" s="1362"/>
      <c r="S3" s="1362" t="s">
        <v>146</v>
      </c>
      <c r="T3" s="1362"/>
      <c r="U3" s="1362"/>
      <c r="V3" s="135">
        <v>10</v>
      </c>
      <c r="W3" s="131"/>
      <c r="X3" s="137" t="s">
        <v>147</v>
      </c>
      <c r="Y3" s="1362" t="s">
        <v>148</v>
      </c>
      <c r="Z3" s="1362"/>
      <c r="AA3" s="1362"/>
      <c r="AB3" s="1362"/>
      <c r="AC3" s="1362"/>
      <c r="AD3" s="1363" t="s">
        <v>149</v>
      </c>
      <c r="AE3" s="1363"/>
      <c r="AF3" s="1363"/>
      <c r="AG3" s="135">
        <v>10</v>
      </c>
    </row>
    <row r="4" spans="1:33" ht="72" customHeight="1" x14ac:dyDescent="0.3">
      <c r="A4" s="1362"/>
      <c r="B4" s="1362" t="s">
        <v>150</v>
      </c>
      <c r="C4" s="1362"/>
      <c r="D4" s="1362"/>
      <c r="E4" s="1362"/>
      <c r="F4" s="1362"/>
      <c r="G4" s="1362"/>
      <c r="H4" s="1362"/>
      <c r="I4" s="1362"/>
      <c r="J4" s="135">
        <v>9</v>
      </c>
      <c r="K4" s="131"/>
      <c r="L4" s="131"/>
      <c r="M4" s="1363" t="s">
        <v>151</v>
      </c>
      <c r="N4" s="1362" t="s">
        <v>152</v>
      </c>
      <c r="O4" s="1362"/>
      <c r="P4" s="1362"/>
      <c r="Q4" s="1362"/>
      <c r="R4" s="1362"/>
      <c r="S4" s="1362" t="s">
        <v>153</v>
      </c>
      <c r="T4" s="1362"/>
      <c r="U4" s="1362"/>
      <c r="V4" s="135">
        <v>9</v>
      </c>
      <c r="W4" s="131"/>
      <c r="X4" s="137" t="s">
        <v>154</v>
      </c>
      <c r="Y4" s="1362" t="s">
        <v>155</v>
      </c>
      <c r="Z4" s="1362"/>
      <c r="AA4" s="1362"/>
      <c r="AB4" s="1362"/>
      <c r="AC4" s="1362"/>
      <c r="AD4" s="1363" t="s">
        <v>156</v>
      </c>
      <c r="AE4" s="1363"/>
      <c r="AF4" s="1363"/>
      <c r="AG4" s="135">
        <v>9</v>
      </c>
    </row>
    <row r="5" spans="1:33" ht="72" customHeight="1" x14ac:dyDescent="0.3">
      <c r="A5" s="1362" t="s">
        <v>157</v>
      </c>
      <c r="B5" s="1362" t="s">
        <v>158</v>
      </c>
      <c r="C5" s="1362"/>
      <c r="D5" s="1362"/>
      <c r="E5" s="1362"/>
      <c r="F5" s="1362"/>
      <c r="G5" s="1362"/>
      <c r="H5" s="1362"/>
      <c r="I5" s="1362"/>
      <c r="J5" s="135">
        <v>8</v>
      </c>
      <c r="K5" s="131"/>
      <c r="L5" s="131"/>
      <c r="M5" s="1363"/>
      <c r="N5" s="1362" t="s">
        <v>159</v>
      </c>
      <c r="O5" s="1362"/>
      <c r="P5" s="1362"/>
      <c r="Q5" s="1362"/>
      <c r="R5" s="1362"/>
      <c r="S5" s="1362" t="s">
        <v>160</v>
      </c>
      <c r="T5" s="1362"/>
      <c r="U5" s="1362"/>
      <c r="V5" s="135">
        <v>8</v>
      </c>
      <c r="W5" s="131"/>
      <c r="X5" s="1362" t="s">
        <v>161</v>
      </c>
      <c r="Y5" s="1362" t="s">
        <v>162</v>
      </c>
      <c r="Z5" s="1362"/>
      <c r="AA5" s="1362"/>
      <c r="AB5" s="1362"/>
      <c r="AC5" s="1362"/>
      <c r="AD5" s="1363" t="s">
        <v>163</v>
      </c>
      <c r="AE5" s="1363"/>
      <c r="AF5" s="1363"/>
      <c r="AG5" s="135">
        <v>8</v>
      </c>
    </row>
    <row r="6" spans="1:33" ht="72" customHeight="1" x14ac:dyDescent="0.3">
      <c r="A6" s="1362"/>
      <c r="B6" s="1362" t="s">
        <v>164</v>
      </c>
      <c r="C6" s="1362"/>
      <c r="D6" s="1362"/>
      <c r="E6" s="1362"/>
      <c r="F6" s="1362"/>
      <c r="G6" s="1362"/>
      <c r="H6" s="1362"/>
      <c r="I6" s="1362"/>
      <c r="J6" s="135">
        <v>7</v>
      </c>
      <c r="K6" s="131"/>
      <c r="L6" s="131"/>
      <c r="M6" s="1363"/>
      <c r="N6" s="1362" t="s">
        <v>165</v>
      </c>
      <c r="O6" s="1362"/>
      <c r="P6" s="1362"/>
      <c r="Q6" s="1362"/>
      <c r="R6" s="1362"/>
      <c r="S6" s="1362" t="s">
        <v>166</v>
      </c>
      <c r="T6" s="1362"/>
      <c r="U6" s="1362"/>
      <c r="V6" s="135">
        <v>7</v>
      </c>
      <c r="W6" s="131"/>
      <c r="X6" s="1364"/>
      <c r="Y6" s="1362" t="s">
        <v>167</v>
      </c>
      <c r="Z6" s="1362"/>
      <c r="AA6" s="1362"/>
      <c r="AB6" s="1362"/>
      <c r="AC6" s="1362"/>
      <c r="AD6" s="1363" t="s">
        <v>168</v>
      </c>
      <c r="AE6" s="1363"/>
      <c r="AF6" s="1363"/>
      <c r="AG6" s="135">
        <v>7</v>
      </c>
    </row>
    <row r="7" spans="1:33" ht="72" customHeight="1" x14ac:dyDescent="0.3">
      <c r="A7" s="1362" t="s">
        <v>169</v>
      </c>
      <c r="B7" s="1362" t="s">
        <v>170</v>
      </c>
      <c r="C7" s="1362"/>
      <c r="D7" s="1362"/>
      <c r="E7" s="1362"/>
      <c r="F7" s="1362"/>
      <c r="G7" s="1362"/>
      <c r="H7" s="1362"/>
      <c r="I7" s="1362"/>
      <c r="J7" s="135">
        <v>6</v>
      </c>
      <c r="K7" s="131"/>
      <c r="L7" s="131"/>
      <c r="M7" s="1363" t="s">
        <v>171</v>
      </c>
      <c r="N7" s="1362" t="s">
        <v>172</v>
      </c>
      <c r="O7" s="1362"/>
      <c r="P7" s="1362"/>
      <c r="Q7" s="1362"/>
      <c r="R7" s="1362"/>
      <c r="S7" s="1362" t="s">
        <v>173</v>
      </c>
      <c r="T7" s="1362"/>
      <c r="U7" s="1362"/>
      <c r="V7" s="135">
        <v>6</v>
      </c>
      <c r="W7" s="131"/>
      <c r="X7" s="1364"/>
      <c r="Y7" s="1362" t="s">
        <v>174</v>
      </c>
      <c r="Z7" s="1362"/>
      <c r="AA7" s="1362"/>
      <c r="AB7" s="1362"/>
      <c r="AC7" s="1362"/>
      <c r="AD7" s="1363" t="s">
        <v>175</v>
      </c>
      <c r="AE7" s="1363"/>
      <c r="AF7" s="1363"/>
      <c r="AG7" s="135">
        <v>6</v>
      </c>
    </row>
    <row r="8" spans="1:33" ht="72" customHeight="1" x14ac:dyDescent="0.3">
      <c r="A8" s="1362"/>
      <c r="B8" s="1362" t="s">
        <v>176</v>
      </c>
      <c r="C8" s="1362"/>
      <c r="D8" s="1362"/>
      <c r="E8" s="1362"/>
      <c r="F8" s="1362"/>
      <c r="G8" s="1362"/>
      <c r="H8" s="1362"/>
      <c r="I8" s="1362"/>
      <c r="J8" s="135">
        <v>5</v>
      </c>
      <c r="K8" s="131"/>
      <c r="L8" s="131"/>
      <c r="M8" s="1363"/>
      <c r="N8" s="1362" t="s">
        <v>177</v>
      </c>
      <c r="O8" s="1362"/>
      <c r="P8" s="1362"/>
      <c r="Q8" s="1362"/>
      <c r="R8" s="1362"/>
      <c r="S8" s="1362" t="s">
        <v>178</v>
      </c>
      <c r="T8" s="1362"/>
      <c r="U8" s="1362"/>
      <c r="V8" s="135">
        <v>5</v>
      </c>
      <c r="W8" s="131"/>
      <c r="X8" s="1362" t="s">
        <v>179</v>
      </c>
      <c r="Y8" s="1362" t="s">
        <v>180</v>
      </c>
      <c r="Z8" s="1362"/>
      <c r="AA8" s="1362"/>
      <c r="AB8" s="1362"/>
      <c r="AC8" s="1362"/>
      <c r="AD8" s="1363" t="s">
        <v>171</v>
      </c>
      <c r="AE8" s="1363"/>
      <c r="AF8" s="1363"/>
      <c r="AG8" s="135">
        <v>5</v>
      </c>
    </row>
    <row r="9" spans="1:33" ht="72" customHeight="1" x14ac:dyDescent="0.3">
      <c r="A9" s="1362" t="s">
        <v>181</v>
      </c>
      <c r="B9" s="1362" t="s">
        <v>182</v>
      </c>
      <c r="C9" s="1362"/>
      <c r="D9" s="1362"/>
      <c r="E9" s="1362"/>
      <c r="F9" s="1362"/>
      <c r="G9" s="1362"/>
      <c r="H9" s="1362"/>
      <c r="I9" s="1362"/>
      <c r="J9" s="135">
        <v>4</v>
      </c>
      <c r="K9" s="131"/>
      <c r="L9" s="131"/>
      <c r="M9" s="1363"/>
      <c r="N9" s="1362" t="s">
        <v>183</v>
      </c>
      <c r="O9" s="1362"/>
      <c r="P9" s="1362"/>
      <c r="Q9" s="1362"/>
      <c r="R9" s="1362"/>
      <c r="S9" s="1362" t="s">
        <v>184</v>
      </c>
      <c r="T9" s="1362"/>
      <c r="U9" s="1362"/>
      <c r="V9" s="135">
        <v>4</v>
      </c>
      <c r="W9" s="131"/>
      <c r="X9" s="1362"/>
      <c r="Y9" s="1362" t="s">
        <v>185</v>
      </c>
      <c r="Z9" s="1362"/>
      <c r="AA9" s="1362"/>
      <c r="AB9" s="1362"/>
      <c r="AC9" s="1362"/>
      <c r="AD9" s="1363" t="s">
        <v>186</v>
      </c>
      <c r="AE9" s="1363"/>
      <c r="AF9" s="1363"/>
      <c r="AG9" s="135">
        <v>4</v>
      </c>
    </row>
    <row r="10" spans="1:33" ht="72" customHeight="1" x14ac:dyDescent="0.3">
      <c r="A10" s="1362"/>
      <c r="B10" s="1362" t="s">
        <v>187</v>
      </c>
      <c r="C10" s="1362"/>
      <c r="D10" s="1362"/>
      <c r="E10" s="1362"/>
      <c r="F10" s="1362"/>
      <c r="G10" s="1362"/>
      <c r="H10" s="1362"/>
      <c r="I10" s="1362"/>
      <c r="J10" s="135">
        <v>3</v>
      </c>
      <c r="K10" s="131"/>
      <c r="L10" s="131"/>
      <c r="M10" s="1363" t="s">
        <v>175</v>
      </c>
      <c r="N10" s="1362" t="s">
        <v>188</v>
      </c>
      <c r="O10" s="1362"/>
      <c r="P10" s="1362"/>
      <c r="Q10" s="1362"/>
      <c r="R10" s="1362"/>
      <c r="S10" s="1362" t="s">
        <v>189</v>
      </c>
      <c r="T10" s="1362"/>
      <c r="U10" s="1362"/>
      <c r="V10" s="135">
        <v>3</v>
      </c>
      <c r="W10" s="131"/>
      <c r="X10" s="1362"/>
      <c r="Y10" s="1362" t="s">
        <v>190</v>
      </c>
      <c r="Z10" s="1362"/>
      <c r="AA10" s="1362"/>
      <c r="AB10" s="1362"/>
      <c r="AC10" s="1362"/>
      <c r="AD10" s="1363" t="s">
        <v>151</v>
      </c>
      <c r="AE10" s="1363"/>
      <c r="AF10" s="1363"/>
      <c r="AG10" s="135">
        <v>3</v>
      </c>
    </row>
    <row r="11" spans="1:33" ht="72" customHeight="1" x14ac:dyDescent="0.3">
      <c r="A11" s="1364"/>
      <c r="B11" s="1362" t="s">
        <v>191</v>
      </c>
      <c r="C11" s="1362"/>
      <c r="D11" s="1362"/>
      <c r="E11" s="1362"/>
      <c r="F11" s="1362"/>
      <c r="G11" s="1362"/>
      <c r="H11" s="1362"/>
      <c r="I11" s="1362"/>
      <c r="J11" s="135">
        <v>2</v>
      </c>
      <c r="K11" s="131"/>
      <c r="L11" s="131"/>
      <c r="M11" s="1363"/>
      <c r="N11" s="1362" t="s">
        <v>192</v>
      </c>
      <c r="O11" s="1362"/>
      <c r="P11" s="1362"/>
      <c r="Q11" s="1362"/>
      <c r="R11" s="1362"/>
      <c r="S11" s="1362" t="s">
        <v>193</v>
      </c>
      <c r="T11" s="1362"/>
      <c r="U11" s="1362"/>
      <c r="V11" s="135">
        <v>2</v>
      </c>
      <c r="W11" s="131"/>
      <c r="X11" s="137" t="s">
        <v>194</v>
      </c>
      <c r="Y11" s="1362" t="s">
        <v>195</v>
      </c>
      <c r="Z11" s="1362"/>
      <c r="AA11" s="1362"/>
      <c r="AB11" s="1362"/>
      <c r="AC11" s="1362"/>
      <c r="AD11" s="1363" t="s">
        <v>144</v>
      </c>
      <c r="AE11" s="1363"/>
      <c r="AF11" s="1363"/>
      <c r="AG11" s="135">
        <v>2</v>
      </c>
    </row>
    <row r="12" spans="1:33" ht="72" customHeight="1" x14ac:dyDescent="0.3">
      <c r="A12" s="137" t="s">
        <v>196</v>
      </c>
      <c r="B12" s="1362" t="s">
        <v>197</v>
      </c>
      <c r="C12" s="1362"/>
      <c r="D12" s="1362"/>
      <c r="E12" s="1362"/>
      <c r="F12" s="1362"/>
      <c r="G12" s="1362"/>
      <c r="H12" s="1362"/>
      <c r="I12" s="1362"/>
      <c r="J12" s="135">
        <v>1</v>
      </c>
      <c r="K12" s="131"/>
      <c r="L12" s="131"/>
      <c r="M12" s="136" t="s">
        <v>168</v>
      </c>
      <c r="N12" s="1362" t="s">
        <v>198</v>
      </c>
      <c r="O12" s="1362"/>
      <c r="P12" s="1362"/>
      <c r="Q12" s="1362"/>
      <c r="R12" s="1362"/>
      <c r="S12" s="1362" t="s">
        <v>199</v>
      </c>
      <c r="T12" s="1362"/>
      <c r="U12" s="1362"/>
      <c r="V12" s="135">
        <v>1</v>
      </c>
      <c r="W12" s="131"/>
      <c r="X12" s="137" t="s">
        <v>200</v>
      </c>
      <c r="Y12" s="1362" t="s">
        <v>201</v>
      </c>
      <c r="Z12" s="1362"/>
      <c r="AA12" s="1362"/>
      <c r="AB12" s="1362"/>
      <c r="AC12" s="1362"/>
      <c r="AD12" s="1363" t="s">
        <v>202</v>
      </c>
      <c r="AE12" s="1363"/>
      <c r="AF12" s="1363"/>
      <c r="AG12" s="135">
        <v>1</v>
      </c>
    </row>
    <row r="13" spans="1:33" ht="63" customHeight="1" x14ac:dyDescent="0.3"/>
    <row r="14" spans="1:33" ht="63" customHeight="1" x14ac:dyDescent="0.3"/>
  </sheetData>
  <sheetProtection algorithmName="SHA-512" hashValue="vfv6VKaso0hSsvZyoUbfhsqNkwrJzkKKXDwc6/KRvCmymHsguJlbtMbTjIQ+kIVNrIbuIa5wBIzkQC5+WFb0tA==" saltValue="P0gVWhCblChO62A6KnSazQ==" spinCount="100000" sheet="1" objects="1" scenarios="1" selectLockedCells="1"/>
  <mergeCells count="64">
    <mergeCell ref="Y7:AC7"/>
    <mergeCell ref="AD7:AF7"/>
    <mergeCell ref="AD3:AF3"/>
    <mergeCell ref="AD4:AF4"/>
    <mergeCell ref="AD5:AF5"/>
    <mergeCell ref="B6:I6"/>
    <mergeCell ref="N6:R6"/>
    <mergeCell ref="S6:U6"/>
    <mergeCell ref="Y6:AC6"/>
    <mergeCell ref="AD6:AF6"/>
    <mergeCell ref="B2:I2"/>
    <mergeCell ref="N2:R2"/>
    <mergeCell ref="S2:U2"/>
    <mergeCell ref="Y2:AC2"/>
    <mergeCell ref="AD2:AF2"/>
    <mergeCell ref="A3:A4"/>
    <mergeCell ref="B3:I3"/>
    <mergeCell ref="N3:R3"/>
    <mergeCell ref="S3:U3"/>
    <mergeCell ref="Y3:AC3"/>
    <mergeCell ref="B4:I4"/>
    <mergeCell ref="M4:M6"/>
    <mergeCell ref="N4:R4"/>
    <mergeCell ref="S4:U4"/>
    <mergeCell ref="Y4:AC4"/>
    <mergeCell ref="A5:A6"/>
    <mergeCell ref="B5:I5"/>
    <mergeCell ref="N5:R5"/>
    <mergeCell ref="S5:U5"/>
    <mergeCell ref="X5:X7"/>
    <mergeCell ref="Y5:AC5"/>
    <mergeCell ref="A7:A8"/>
    <mergeCell ref="B7:I7"/>
    <mergeCell ref="M7:M9"/>
    <mergeCell ref="N7:R7"/>
    <mergeCell ref="S7:U7"/>
    <mergeCell ref="B8:I8"/>
    <mergeCell ref="N8:R8"/>
    <mergeCell ref="S8:U8"/>
    <mergeCell ref="X8:X10"/>
    <mergeCell ref="Y8:AC8"/>
    <mergeCell ref="AD8:AF8"/>
    <mergeCell ref="A9:A11"/>
    <mergeCell ref="B9:I9"/>
    <mergeCell ref="N9:R9"/>
    <mergeCell ref="S9:U9"/>
    <mergeCell ref="Y9:AC9"/>
    <mergeCell ref="AD9:AF9"/>
    <mergeCell ref="B10:I10"/>
    <mergeCell ref="M10:M11"/>
    <mergeCell ref="N10:R10"/>
    <mergeCell ref="S10:U10"/>
    <mergeCell ref="Y10:AC10"/>
    <mergeCell ref="AD10:AF10"/>
    <mergeCell ref="B11:I11"/>
    <mergeCell ref="N11:R11"/>
    <mergeCell ref="S11:U11"/>
    <mergeCell ref="Y11:AC11"/>
    <mergeCell ref="AD11:AF11"/>
    <mergeCell ref="B12:I12"/>
    <mergeCell ref="N12:R12"/>
    <mergeCell ref="S12:U12"/>
    <mergeCell ref="Y12:AC12"/>
    <mergeCell ref="AD12:AF12"/>
  </mergeCells>
  <printOptions horizontalCentered="1"/>
  <pageMargins left="0.25" right="0.25" top="0.75" bottom="0.75" header="0.3" footer="0.3"/>
  <pageSetup scale="51" orientation="landscape" verticalDpi="1200" r:id="rId1"/>
  <headerFooter>
    <oddHeader>&amp;L&amp;G &amp;C&amp;"-,Bold"&amp;36DFMEA Ratings</oddHeader>
    <oddFooter>&amp;L&amp;9 1AF0003 &amp;A&amp;C&amp;"-,Bold"&amp;9&amp;KFF0000Printed Copy Uncontrolled.  
Latest Edition on AMG Intranet Site (http://ride.amgeneralintranet.com)&amp;R&amp;9Rev &amp;D</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5033A-D591-4A60-B151-521E258DB08B}">
  <sheetPr codeName="Sheet20">
    <pageSetUpPr fitToPage="1"/>
  </sheetPr>
  <dimension ref="A1:M53"/>
  <sheetViews>
    <sheetView windowProtection="1" showGridLines="0" showRuler="0" view="pageLayout" zoomScaleNormal="100" workbookViewId="0">
      <selection activeCell="A8" sqref="A8:H8"/>
    </sheetView>
  </sheetViews>
  <sheetFormatPr defaultColWidth="9.109375" defaultRowHeight="14.4" x14ac:dyDescent="0.3"/>
  <cols>
    <col min="1" max="1" width="16.33203125" customWidth="1"/>
    <col min="2" max="2" width="21" customWidth="1"/>
    <col min="3" max="3" width="9.6640625" customWidth="1"/>
    <col min="4" max="4" width="19.44140625" customWidth="1"/>
    <col min="5" max="6" width="9.88671875" customWidth="1"/>
    <col min="7" max="7" width="8.6640625" customWidth="1"/>
    <col min="8" max="12" width="9.88671875" customWidth="1"/>
  </cols>
  <sheetData>
    <row r="1" spans="1:13" ht="18" customHeight="1" x14ac:dyDescent="0.3">
      <c r="A1" s="274"/>
      <c r="B1" s="274"/>
      <c r="C1" s="272"/>
      <c r="D1" s="272"/>
      <c r="E1" s="272"/>
      <c r="F1" s="272"/>
      <c r="G1" s="272"/>
      <c r="H1" s="277"/>
      <c r="I1" s="272"/>
      <c r="J1" s="272"/>
      <c r="K1" s="272"/>
      <c r="L1" s="272"/>
    </row>
    <row r="2" spans="1:13" ht="30" customHeight="1" x14ac:dyDescent="0.3">
      <c r="A2" s="293" t="s">
        <v>491</v>
      </c>
      <c r="B2" s="285">
        <f>Information!D19</f>
        <v>0</v>
      </c>
      <c r="C2" s="34"/>
      <c r="D2" s="34"/>
      <c r="E2" s="34"/>
      <c r="F2" s="34"/>
      <c r="G2" s="34"/>
      <c r="H2" s="275"/>
      <c r="I2" s="272"/>
      <c r="J2" s="272"/>
      <c r="K2" s="272"/>
      <c r="L2" s="272"/>
    </row>
    <row r="3" spans="1:13" ht="30" customHeight="1" x14ac:dyDescent="0.3">
      <c r="A3" s="291" t="s">
        <v>493</v>
      </c>
      <c r="B3" s="287">
        <f>Information!D20</f>
        <v>0</v>
      </c>
      <c r="C3" s="259"/>
      <c r="D3" s="259"/>
      <c r="E3" s="259"/>
      <c r="F3" s="259"/>
      <c r="G3" s="259"/>
      <c r="H3" s="275"/>
      <c r="I3" s="260"/>
      <c r="J3" s="260"/>
      <c r="K3" s="260"/>
      <c r="L3" s="260"/>
    </row>
    <row r="4" spans="1:13" ht="30" customHeight="1" x14ac:dyDescent="0.3">
      <c r="A4" s="286"/>
      <c r="B4" s="287"/>
      <c r="C4" s="259"/>
      <c r="D4" s="259"/>
      <c r="E4" s="259"/>
      <c r="F4" s="259"/>
      <c r="G4" s="259"/>
      <c r="H4" s="275"/>
      <c r="I4" s="260"/>
      <c r="J4" s="260"/>
      <c r="K4" s="260"/>
      <c r="L4" s="260"/>
    </row>
    <row r="5" spans="1:13" ht="30" customHeight="1" x14ac:dyDescent="0.3">
      <c r="A5" s="1307" t="s">
        <v>492</v>
      </c>
      <c r="B5" s="1307"/>
      <c r="C5" s="1307"/>
      <c r="D5" s="290">
        <f>Information!D19</f>
        <v>0</v>
      </c>
      <c r="E5" s="283"/>
      <c r="F5" s="283"/>
      <c r="G5" s="283"/>
      <c r="H5" s="34"/>
      <c r="I5" s="272"/>
      <c r="J5" s="272"/>
      <c r="K5" s="274"/>
      <c r="L5" s="274"/>
    </row>
    <row r="6" spans="1:13" ht="30" customHeight="1" x14ac:dyDescent="0.3">
      <c r="A6" s="292" t="s">
        <v>493</v>
      </c>
      <c r="C6" s="276"/>
      <c r="D6" s="290">
        <f>Information!D20</f>
        <v>0</v>
      </c>
      <c r="E6" s="276"/>
      <c r="F6" s="276"/>
      <c r="G6" s="276"/>
      <c r="H6" s="34"/>
      <c r="I6" s="272"/>
      <c r="J6" s="272"/>
      <c r="K6" s="271"/>
      <c r="L6" s="271"/>
    </row>
    <row r="7" spans="1:13" ht="12.75" customHeight="1" x14ac:dyDescent="0.3">
      <c r="A7" s="34"/>
      <c r="B7" s="276"/>
      <c r="C7" s="276"/>
      <c r="D7" s="276"/>
      <c r="E7" s="276"/>
      <c r="F7" s="276"/>
      <c r="G7" s="276"/>
      <c r="H7" s="34"/>
      <c r="I7" s="272"/>
      <c r="J7" s="272"/>
      <c r="K7" s="271"/>
      <c r="L7" s="271"/>
    </row>
    <row r="8" spans="1:13" ht="30" customHeight="1" x14ac:dyDescent="0.3">
      <c r="A8" s="1311" t="s">
        <v>494</v>
      </c>
      <c r="B8" s="1311"/>
      <c r="C8" s="1311"/>
      <c r="D8" s="1311"/>
      <c r="E8" s="1311"/>
      <c r="F8" s="1311"/>
      <c r="G8" s="1311"/>
      <c r="H8" s="1311"/>
      <c r="I8" s="278"/>
      <c r="J8" s="278"/>
      <c r="K8" s="262"/>
      <c r="L8" s="262"/>
    </row>
    <row r="9" spans="1:13" ht="30" customHeight="1" x14ac:dyDescent="0.3">
      <c r="A9" s="1310" t="s">
        <v>535</v>
      </c>
      <c r="B9" s="1310"/>
      <c r="C9" s="1310"/>
      <c r="D9" s="1310"/>
      <c r="E9" s="1310"/>
      <c r="F9" s="1310"/>
      <c r="G9" s="1310"/>
      <c r="H9" s="295"/>
      <c r="I9" s="278"/>
      <c r="J9" s="278"/>
      <c r="K9" s="262"/>
      <c r="L9" s="262"/>
    </row>
    <row r="10" spans="1:13" ht="15.75" customHeight="1" x14ac:dyDescent="0.3">
      <c r="A10" s="34"/>
      <c r="B10" s="263"/>
      <c r="C10" s="261"/>
      <c r="D10" s="261"/>
      <c r="E10" s="261"/>
      <c r="F10" s="261"/>
      <c r="G10" s="261"/>
      <c r="H10" s="263"/>
      <c r="I10" s="278"/>
      <c r="J10" s="278"/>
      <c r="K10" s="262"/>
      <c r="L10" s="262"/>
    </row>
    <row r="11" spans="1:13" ht="30" customHeight="1" x14ac:dyDescent="0.3">
      <c r="A11" s="288" t="s">
        <v>498</v>
      </c>
      <c r="B11" s="294" t="str">
        <f>'18a. PSW'!AK55</f>
        <v>YYYY-MM-DD</v>
      </c>
      <c r="C11" s="261"/>
      <c r="D11" s="263"/>
      <c r="E11" s="278"/>
      <c r="F11" s="278"/>
      <c r="G11" s="262"/>
      <c r="H11" s="262"/>
    </row>
    <row r="12" spans="1:13" ht="30" customHeight="1" x14ac:dyDescent="0.3">
      <c r="A12" s="1307" t="s">
        <v>496</v>
      </c>
      <c r="B12" s="1307"/>
      <c r="C12" s="1307"/>
      <c r="D12" s="1307"/>
      <c r="E12" s="1309">
        <f>Information!D11</f>
        <v>0</v>
      </c>
      <c r="F12" s="1309"/>
      <c r="G12" s="1309"/>
      <c r="H12" s="261"/>
      <c r="I12" s="263"/>
      <c r="J12" s="278"/>
      <c r="K12" s="278"/>
      <c r="L12" s="262"/>
      <c r="M12" s="262"/>
    </row>
    <row r="13" spans="1:13" ht="30" customHeight="1" x14ac:dyDescent="0.3">
      <c r="A13" s="288"/>
      <c r="B13" s="289"/>
      <c r="C13" s="261"/>
      <c r="D13" s="261"/>
      <c r="E13" s="261"/>
      <c r="F13" s="261"/>
      <c r="G13" s="261"/>
      <c r="H13" s="263"/>
      <c r="I13" s="278"/>
      <c r="J13" s="278"/>
      <c r="K13" s="262"/>
      <c r="L13" s="262"/>
    </row>
    <row r="14" spans="1:13" ht="30" customHeight="1" x14ac:dyDescent="0.3">
      <c r="A14" s="1312" t="s">
        <v>497</v>
      </c>
      <c r="B14" s="1312"/>
      <c r="C14" s="1312"/>
      <c r="D14" s="1312"/>
      <c r="E14" s="1308">
        <f>Information!D11</f>
        <v>0</v>
      </c>
      <c r="F14" s="1308"/>
      <c r="G14" s="1308"/>
      <c r="H14" s="34"/>
      <c r="I14" s="272"/>
      <c r="J14" s="272"/>
      <c r="K14" s="273"/>
      <c r="L14" s="273"/>
    </row>
    <row r="15" spans="1:13" ht="13.2" customHeight="1" x14ac:dyDescent="0.3">
      <c r="A15" s="281"/>
      <c r="B15" s="281"/>
      <c r="C15" s="281"/>
      <c r="D15" s="281"/>
      <c r="E15" s="281"/>
      <c r="F15" s="281"/>
      <c r="G15" s="281"/>
      <c r="H15" s="281"/>
      <c r="I15" s="281"/>
      <c r="J15" s="281"/>
      <c r="K15" s="282"/>
      <c r="L15" s="282"/>
    </row>
    <row r="16" spans="1:13" x14ac:dyDescent="0.3">
      <c r="A16" s="281"/>
      <c r="B16" s="281"/>
      <c r="C16" s="281"/>
      <c r="D16" s="281"/>
      <c r="E16" s="281"/>
      <c r="F16" s="281"/>
      <c r="G16" s="281"/>
      <c r="H16" s="281"/>
      <c r="I16" s="281"/>
      <c r="J16" s="281"/>
      <c r="K16" s="282"/>
      <c r="L16" s="282"/>
    </row>
    <row r="17" spans="1:12" x14ac:dyDescent="0.3">
      <c r="A17" s="281"/>
      <c r="B17" s="281"/>
      <c r="C17" s="281"/>
      <c r="D17" s="281"/>
      <c r="E17" s="281"/>
      <c r="F17" s="281"/>
      <c r="G17" s="281"/>
      <c r="H17" s="281"/>
      <c r="I17" s="281"/>
      <c r="J17" s="281"/>
      <c r="K17" s="282"/>
      <c r="L17" s="282"/>
    </row>
    <row r="18" spans="1:12" x14ac:dyDescent="0.3">
      <c r="A18" s="281"/>
      <c r="B18" s="281"/>
      <c r="C18" s="281"/>
      <c r="D18" s="281"/>
      <c r="E18" s="281"/>
      <c r="F18" s="281"/>
      <c r="G18" s="281"/>
      <c r="H18" s="281"/>
      <c r="I18" s="281"/>
      <c r="J18" s="281"/>
      <c r="K18" s="282"/>
      <c r="L18" s="282"/>
    </row>
    <row r="19" spans="1:12" x14ac:dyDescent="0.3">
      <c r="A19" s="281"/>
      <c r="B19" s="281"/>
      <c r="C19" s="281"/>
      <c r="D19" s="281"/>
      <c r="E19" s="281"/>
      <c r="F19" s="281"/>
      <c r="G19" s="281"/>
      <c r="H19" s="281"/>
      <c r="I19" s="281"/>
      <c r="J19" s="281"/>
      <c r="K19" s="282"/>
      <c r="L19" s="282"/>
    </row>
    <row r="20" spans="1:12" x14ac:dyDescent="0.3">
      <c r="A20" s="281"/>
      <c r="B20" s="281"/>
      <c r="C20" s="281"/>
      <c r="D20" s="281"/>
      <c r="E20" s="281"/>
      <c r="F20" s="281"/>
      <c r="G20" s="281"/>
      <c r="H20" s="281"/>
      <c r="I20" s="281"/>
      <c r="J20" s="281"/>
      <c r="K20" s="282"/>
      <c r="L20" s="282"/>
    </row>
    <row r="21" spans="1:12" x14ac:dyDescent="0.3">
      <c r="A21" s="281"/>
      <c r="B21" s="281"/>
      <c r="C21" s="281"/>
      <c r="D21" s="281"/>
      <c r="E21" s="281"/>
      <c r="F21" s="281"/>
      <c r="G21" s="281"/>
      <c r="H21" s="281"/>
      <c r="I21" s="281"/>
      <c r="J21" s="281"/>
      <c r="K21" s="282"/>
      <c r="L21" s="282"/>
    </row>
    <row r="22" spans="1:12" x14ac:dyDescent="0.3">
      <c r="A22" s="281"/>
      <c r="B22" s="281"/>
      <c r="C22" s="281"/>
      <c r="D22" s="281"/>
      <c r="E22" s="281"/>
      <c r="F22" s="281"/>
      <c r="G22" s="281"/>
      <c r="H22" s="281"/>
      <c r="I22" s="281"/>
      <c r="J22" s="281"/>
      <c r="K22" s="282"/>
      <c r="L22" s="282"/>
    </row>
    <row r="23" spans="1:12" x14ac:dyDescent="0.3">
      <c r="A23" s="281"/>
      <c r="B23" s="281"/>
      <c r="C23" s="281"/>
      <c r="D23" s="281"/>
      <c r="E23" s="281"/>
      <c r="F23" s="281"/>
      <c r="G23" s="281"/>
      <c r="H23" s="281"/>
      <c r="I23" s="281"/>
      <c r="J23" s="281"/>
      <c r="K23" s="282"/>
      <c r="L23" s="282"/>
    </row>
    <row r="24" spans="1:12" x14ac:dyDescent="0.3">
      <c r="A24" s="281"/>
      <c r="B24" s="281"/>
      <c r="C24" s="281"/>
      <c r="D24" s="281"/>
      <c r="E24" s="281"/>
      <c r="F24" s="281"/>
      <c r="G24" s="281"/>
      <c r="H24" s="281"/>
      <c r="I24" s="281"/>
      <c r="J24" s="281"/>
      <c r="K24" s="282"/>
      <c r="L24" s="282"/>
    </row>
    <row r="25" spans="1:12" x14ac:dyDescent="0.3">
      <c r="A25" s="281"/>
      <c r="B25" s="281"/>
      <c r="C25" s="281"/>
      <c r="D25" s="281"/>
      <c r="E25" s="281"/>
      <c r="F25" s="281"/>
      <c r="G25" s="281"/>
      <c r="H25" s="281"/>
      <c r="I25" s="281"/>
      <c r="J25" s="281"/>
      <c r="K25" s="282"/>
      <c r="L25" s="282"/>
    </row>
    <row r="26" spans="1:12" x14ac:dyDescent="0.3">
      <c r="A26" s="281"/>
      <c r="B26" s="281"/>
      <c r="C26" s="281"/>
      <c r="D26" s="281"/>
      <c r="E26" s="281"/>
      <c r="F26" s="281"/>
      <c r="G26" s="281"/>
      <c r="H26" s="281"/>
      <c r="I26" s="281"/>
      <c r="J26" s="281"/>
      <c r="K26" s="282"/>
      <c r="L26" s="282"/>
    </row>
    <row r="27" spans="1:12" x14ac:dyDescent="0.3">
      <c r="A27" s="281"/>
      <c r="B27" s="281"/>
      <c r="C27" s="281"/>
      <c r="D27" s="281"/>
      <c r="E27" s="281"/>
      <c r="F27" s="281"/>
      <c r="G27" s="281"/>
      <c r="H27" s="281"/>
      <c r="I27" s="281"/>
      <c r="J27" s="281"/>
      <c r="K27" s="282"/>
      <c r="L27" s="282"/>
    </row>
    <row r="28" spans="1:12" x14ac:dyDescent="0.3">
      <c r="A28" s="281"/>
      <c r="B28" s="281"/>
      <c r="C28" s="281"/>
      <c r="D28" s="281"/>
      <c r="E28" s="281"/>
      <c r="F28" s="281"/>
      <c r="G28" s="281"/>
      <c r="H28" s="281"/>
      <c r="I28" s="281"/>
      <c r="J28" s="281"/>
      <c r="K28" s="282"/>
      <c r="L28" s="282"/>
    </row>
    <row r="29" spans="1:12" x14ac:dyDescent="0.3">
      <c r="A29" s="281"/>
      <c r="B29" s="281"/>
      <c r="C29" s="281"/>
      <c r="D29" s="281"/>
      <c r="E29" s="281"/>
      <c r="F29" s="281"/>
      <c r="G29" s="281"/>
      <c r="H29" s="281"/>
      <c r="I29" s="281"/>
      <c r="J29" s="281"/>
      <c r="K29" s="282"/>
      <c r="L29" s="282"/>
    </row>
    <row r="30" spans="1:12" x14ac:dyDescent="0.3">
      <c r="A30" s="281"/>
      <c r="B30" s="281"/>
      <c r="C30" s="281"/>
      <c r="D30" s="281"/>
      <c r="E30" s="281"/>
      <c r="F30" s="281"/>
      <c r="G30" s="281"/>
      <c r="H30" s="281"/>
      <c r="I30" s="281"/>
      <c r="J30" s="281"/>
      <c r="K30" s="282"/>
      <c r="L30" s="282"/>
    </row>
    <row r="31" spans="1:12" x14ac:dyDescent="0.3">
      <c r="A31" s="281"/>
      <c r="B31" s="281"/>
      <c r="C31" s="281"/>
      <c r="D31" s="281"/>
      <c r="E31" s="281"/>
      <c r="F31" s="281"/>
      <c r="G31" s="281"/>
      <c r="H31" s="281"/>
      <c r="I31" s="281"/>
      <c r="J31" s="281"/>
      <c r="K31" s="282"/>
      <c r="L31" s="282"/>
    </row>
    <row r="32" spans="1:12" x14ac:dyDescent="0.3">
      <c r="A32" s="272"/>
      <c r="B32" s="272"/>
      <c r="C32" s="272"/>
      <c r="D32" s="272"/>
      <c r="E32" s="272"/>
      <c r="F32" s="272"/>
      <c r="G32" s="272"/>
      <c r="H32" s="272"/>
      <c r="I32" s="272"/>
      <c r="J32" s="272"/>
      <c r="K32" s="273"/>
      <c r="L32" s="273"/>
    </row>
    <row r="33" spans="1:12" x14ac:dyDescent="0.3">
      <c r="A33" s="281"/>
      <c r="B33" s="281"/>
      <c r="C33" s="281"/>
      <c r="D33" s="281"/>
      <c r="E33" s="281"/>
      <c r="F33" s="281"/>
      <c r="G33" s="281"/>
      <c r="H33" s="281"/>
      <c r="I33" s="281"/>
      <c r="J33" s="281"/>
      <c r="K33" s="282"/>
      <c r="L33" s="282"/>
    </row>
    <row r="34" spans="1:12" x14ac:dyDescent="0.3">
      <c r="A34" s="281"/>
      <c r="B34" s="281"/>
      <c r="C34" s="281"/>
      <c r="D34" s="281"/>
      <c r="E34" s="281"/>
      <c r="F34" s="281"/>
      <c r="G34" s="281"/>
      <c r="H34" s="281"/>
      <c r="I34" s="281"/>
      <c r="J34" s="281"/>
      <c r="K34" s="282"/>
      <c r="L34" s="282"/>
    </row>
    <row r="35" spans="1:12" x14ac:dyDescent="0.3">
      <c r="A35" s="281"/>
      <c r="B35" s="281"/>
      <c r="C35" s="281"/>
      <c r="D35" s="281"/>
      <c r="E35" s="281"/>
      <c r="F35" s="281"/>
      <c r="G35" s="281"/>
      <c r="H35" s="281"/>
      <c r="I35" s="281"/>
      <c r="J35" s="281"/>
      <c r="K35" s="282"/>
      <c r="L35" s="282"/>
    </row>
    <row r="36" spans="1:12" x14ac:dyDescent="0.3">
      <c r="A36" s="281"/>
      <c r="B36" s="281"/>
      <c r="C36" s="281"/>
      <c r="D36" s="281"/>
      <c r="E36" s="281"/>
      <c r="F36" s="281"/>
      <c r="G36" s="281"/>
      <c r="H36" s="281"/>
      <c r="I36" s="281"/>
      <c r="J36" s="281"/>
      <c r="K36" s="282"/>
      <c r="L36" s="282"/>
    </row>
    <row r="37" spans="1:12" x14ac:dyDescent="0.3">
      <c r="A37" s="281"/>
      <c r="B37" s="281"/>
      <c r="C37" s="281"/>
      <c r="D37" s="281"/>
      <c r="E37" s="281"/>
      <c r="F37" s="281"/>
      <c r="G37" s="281"/>
      <c r="H37" s="281"/>
      <c r="I37" s="281"/>
      <c r="J37" s="281"/>
      <c r="K37" s="282"/>
      <c r="L37" s="282"/>
    </row>
    <row r="38" spans="1:12" x14ac:dyDescent="0.3">
      <c r="A38" s="281"/>
      <c r="B38" s="281"/>
      <c r="C38" s="281"/>
      <c r="D38" s="281"/>
      <c r="E38" s="281"/>
      <c r="F38" s="281"/>
      <c r="G38" s="281"/>
      <c r="H38" s="281"/>
      <c r="I38" s="281"/>
      <c r="J38" s="281"/>
      <c r="K38" s="282"/>
      <c r="L38" s="282"/>
    </row>
    <row r="39" spans="1:12" x14ac:dyDescent="0.3">
      <c r="A39" s="281"/>
      <c r="B39" s="281"/>
      <c r="C39" s="281"/>
      <c r="D39" s="281"/>
      <c r="E39" s="281"/>
      <c r="F39" s="281"/>
      <c r="G39" s="281"/>
      <c r="H39" s="281"/>
      <c r="I39" s="281"/>
      <c r="J39" s="281"/>
      <c r="K39" s="282"/>
      <c r="L39" s="282"/>
    </row>
    <row r="40" spans="1:12" x14ac:dyDescent="0.3">
      <c r="A40" s="281"/>
      <c r="B40" s="281"/>
      <c r="C40" s="281"/>
      <c r="D40" s="281"/>
      <c r="E40" s="281"/>
      <c r="F40" s="281"/>
      <c r="G40" s="281"/>
      <c r="H40" s="281"/>
      <c r="I40" s="281"/>
      <c r="J40" s="281"/>
      <c r="K40" s="282"/>
      <c r="L40" s="282"/>
    </row>
    <row r="41" spans="1:12" x14ac:dyDescent="0.3">
      <c r="A41" s="281"/>
      <c r="B41" s="281"/>
      <c r="C41" s="281"/>
      <c r="D41" s="281"/>
      <c r="E41" s="281"/>
      <c r="F41" s="281"/>
      <c r="G41" s="281"/>
      <c r="H41" s="281"/>
      <c r="I41" s="281"/>
      <c r="J41" s="281"/>
      <c r="K41" s="282"/>
      <c r="L41" s="282"/>
    </row>
    <row r="42" spans="1:12" x14ac:dyDescent="0.3">
      <c r="A42" s="281"/>
      <c r="B42" s="281"/>
      <c r="C42" s="281"/>
      <c r="D42" s="281"/>
      <c r="E42" s="281"/>
      <c r="F42" s="281"/>
      <c r="G42" s="281"/>
      <c r="H42" s="281"/>
      <c r="I42" s="281"/>
      <c r="J42" s="281"/>
      <c r="K42" s="282"/>
      <c r="L42" s="282"/>
    </row>
    <row r="43" spans="1:12" x14ac:dyDescent="0.3">
      <c r="A43" s="281"/>
      <c r="B43" s="281"/>
      <c r="C43" s="281"/>
      <c r="D43" s="281"/>
      <c r="E43" s="281"/>
      <c r="F43" s="281"/>
      <c r="G43" s="281"/>
      <c r="H43" s="281"/>
      <c r="I43" s="281"/>
      <c r="J43" s="281"/>
      <c r="K43" s="282"/>
      <c r="L43" s="282"/>
    </row>
    <row r="44" spans="1:12" x14ac:dyDescent="0.3">
      <c r="A44" s="281"/>
      <c r="B44" s="281"/>
      <c r="C44" s="281"/>
      <c r="D44" s="281"/>
      <c r="E44" s="281"/>
      <c r="F44" s="281"/>
      <c r="G44" s="281"/>
      <c r="H44" s="281"/>
      <c r="I44" s="281"/>
      <c r="J44" s="281"/>
      <c r="K44" s="282"/>
      <c r="L44" s="282"/>
    </row>
    <row r="45" spans="1:12" x14ac:dyDescent="0.3">
      <c r="A45" s="281"/>
      <c r="B45" s="281"/>
      <c r="C45" s="281"/>
      <c r="D45" s="281"/>
      <c r="E45" s="281"/>
      <c r="F45" s="281"/>
      <c r="G45" s="281"/>
      <c r="H45" s="281"/>
      <c r="I45" s="281"/>
      <c r="J45" s="281"/>
      <c r="K45" s="282"/>
      <c r="L45" s="282"/>
    </row>
    <row r="46" spans="1:12" x14ac:dyDescent="0.3">
      <c r="A46" s="281"/>
      <c r="B46" s="281"/>
      <c r="C46" s="281"/>
      <c r="D46" s="281"/>
      <c r="E46" s="281"/>
      <c r="F46" s="281"/>
      <c r="G46" s="281"/>
      <c r="H46" s="281"/>
      <c r="I46" s="281"/>
      <c r="J46" s="281"/>
      <c r="K46" s="282"/>
      <c r="L46" s="282"/>
    </row>
    <row r="47" spans="1:12" x14ac:dyDescent="0.3">
      <c r="A47" s="281"/>
      <c r="B47" s="281"/>
      <c r="C47" s="281"/>
      <c r="D47" s="281"/>
      <c r="E47" s="281"/>
      <c r="F47" s="281"/>
      <c r="G47" s="281"/>
      <c r="H47" s="281"/>
      <c r="I47" s="281"/>
      <c r="J47" s="281"/>
      <c r="K47" s="282"/>
      <c r="L47" s="282"/>
    </row>
    <row r="48" spans="1:12" x14ac:dyDescent="0.3">
      <c r="A48" s="281"/>
      <c r="B48" s="281"/>
      <c r="C48" s="281"/>
      <c r="D48" s="281"/>
      <c r="E48" s="281"/>
      <c r="F48" s="281"/>
      <c r="G48" s="281"/>
      <c r="H48" s="281"/>
      <c r="I48" s="281"/>
      <c r="J48" s="281"/>
      <c r="K48" s="282"/>
      <c r="L48" s="282"/>
    </row>
    <row r="49" spans="1:12" x14ac:dyDescent="0.3">
      <c r="A49" s="281"/>
      <c r="B49" s="281"/>
      <c r="C49" s="281"/>
      <c r="D49" s="281"/>
      <c r="E49" s="281"/>
      <c r="F49" s="281"/>
      <c r="G49" s="281"/>
      <c r="H49" s="281"/>
      <c r="I49" s="281"/>
      <c r="J49" s="281"/>
      <c r="K49" s="282"/>
      <c r="L49" s="282"/>
    </row>
    <row r="50" spans="1:12" x14ac:dyDescent="0.3">
      <c r="A50" s="283"/>
      <c r="B50" s="283"/>
      <c r="C50" s="283"/>
      <c r="D50" s="283"/>
      <c r="E50" s="283"/>
      <c r="F50" s="283"/>
      <c r="G50" s="283"/>
      <c r="H50" s="283"/>
      <c r="I50" s="283"/>
      <c r="J50" s="283"/>
    </row>
    <row r="51" spans="1:12" x14ac:dyDescent="0.3">
      <c r="A51" s="283"/>
      <c r="B51" s="280"/>
      <c r="C51" s="280"/>
      <c r="D51" s="280"/>
      <c r="E51" s="280"/>
      <c r="F51" s="280"/>
      <c r="G51" s="280"/>
      <c r="H51" s="280"/>
      <c r="I51" s="280"/>
      <c r="J51" s="280"/>
      <c r="K51" s="270"/>
    </row>
    <row r="52" spans="1:12" x14ac:dyDescent="0.3">
      <c r="B52" s="268"/>
      <c r="C52" s="268"/>
      <c r="D52" s="268"/>
      <c r="E52" s="268"/>
      <c r="F52" s="268"/>
      <c r="G52" s="268"/>
      <c r="H52" s="268"/>
      <c r="I52" s="268"/>
      <c r="J52" s="269"/>
      <c r="K52" s="268"/>
    </row>
    <row r="53" spans="1:12" x14ac:dyDescent="0.3">
      <c r="A53" s="264"/>
      <c r="B53" s="264"/>
      <c r="C53" s="284"/>
      <c r="D53" s="265"/>
      <c r="E53" s="265"/>
      <c r="F53" s="267"/>
      <c r="G53" s="264"/>
      <c r="H53" s="266"/>
      <c r="I53" s="264"/>
      <c r="J53" s="264"/>
      <c r="K53" s="264"/>
      <c r="L53" s="267"/>
    </row>
  </sheetData>
  <sheetProtection algorithmName="SHA-512" hashValue="gBpvR381CdyICamu0/hWv1ThEp9PVJK4K8MuDdXkOGFwKIKGlqdGHQWr5V0mgsPcWRkIFyhejMIiSub2IRKNIQ==" saltValue="kgm1MhwvLNu22LA5onw9dw==" spinCount="100000" sheet="1" objects="1" scenarios="1" selectLockedCells="1" selectUnlockedCells="1"/>
  <mergeCells count="7">
    <mergeCell ref="A14:D14"/>
    <mergeCell ref="E14:G14"/>
    <mergeCell ref="A5:C5"/>
    <mergeCell ref="A8:H8"/>
    <mergeCell ref="A9:G9"/>
    <mergeCell ref="A12:D12"/>
    <mergeCell ref="E12:G12"/>
  </mergeCells>
  <printOptions horizontalCentered="1"/>
  <pageMargins left="0.25" right="0.25" top="0.75" bottom="0.75" header="0.3" footer="0.3"/>
  <pageSetup scale="97" orientation="portrait" verticalDpi="1200" r:id="rId1"/>
  <headerFooter>
    <oddHeader>&amp;L &amp;G&amp;C&amp;"Arial,Bold"&amp;16 &amp;KFF00004. DFMEA</oddHeader>
    <oddFooter>&amp;L&amp;9 1AF0003 &amp;A&amp;C&amp;"-,Bold"&amp;9&amp;KFF0000Printed Copy Uncontrolled.  
Latest Edition on AMG Intranet Site (http://ride.amgeneralintranet.com)&amp;R&amp;9Rev &amp;D</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P50"/>
  <sheetViews>
    <sheetView windowProtection="1" showGridLines="0" showRuler="0" view="pageLayout" zoomScale="115" zoomScaleNormal="90" zoomScalePageLayoutView="115" workbookViewId="0">
      <selection activeCell="H49" sqref="H49:N49"/>
    </sheetView>
  </sheetViews>
  <sheetFormatPr defaultColWidth="9.109375" defaultRowHeight="14.4" x14ac:dyDescent="0.3"/>
  <cols>
    <col min="1" max="1" width="2" style="268" customWidth="1"/>
    <col min="2" max="5" width="6.6640625" style="268" customWidth="1"/>
    <col min="6" max="6" width="7.6640625" style="268" customWidth="1"/>
    <col min="7" max="7" width="6.6640625" style="268" customWidth="1"/>
    <col min="8" max="8" width="10.6640625" style="268" customWidth="1"/>
    <col min="9" max="9" width="12.5546875" style="268" customWidth="1"/>
    <col min="10" max="10" width="10.6640625" style="268" customWidth="1"/>
    <col min="11" max="11" width="11.6640625" style="268" customWidth="1"/>
    <col min="12" max="13" width="10.6640625" style="268" customWidth="1"/>
    <col min="14" max="14" width="23.6640625" style="268" customWidth="1"/>
    <col min="15" max="15" width="2.109375" style="268" customWidth="1"/>
    <col min="16" max="42" width="2.109375" customWidth="1"/>
  </cols>
  <sheetData>
    <row r="1" spans="1:16" ht="13.2" customHeight="1" thickBot="1" x14ac:dyDescent="0.35">
      <c r="A1" s="1384"/>
      <c r="B1" s="1384"/>
      <c r="C1" s="1384"/>
      <c r="D1" s="1384"/>
      <c r="E1" s="1384"/>
      <c r="F1" s="1384"/>
      <c r="G1" s="1384"/>
      <c r="H1" s="1384"/>
      <c r="I1" s="1384"/>
      <c r="J1" s="1384"/>
      <c r="K1" s="1384"/>
      <c r="L1" s="1384"/>
      <c r="M1" s="1384"/>
      <c r="N1" s="1384"/>
    </row>
    <row r="2" spans="1:16" ht="13.2" customHeight="1" x14ac:dyDescent="0.3">
      <c r="A2" s="46"/>
      <c r="B2" s="1401" t="s">
        <v>46</v>
      </c>
      <c r="C2" s="1402"/>
      <c r="D2" s="1403"/>
      <c r="E2" s="1385" t="str">
        <f>IF(ISBLANK(Information!D39),"",Information!D39)</f>
        <v/>
      </c>
      <c r="F2" s="1386"/>
      <c r="G2" s="1386"/>
      <c r="H2" s="1386"/>
      <c r="I2" s="1387"/>
      <c r="J2" s="46"/>
      <c r="K2" s="459" t="s">
        <v>204</v>
      </c>
      <c r="L2" s="1371"/>
      <c r="M2" s="1372"/>
      <c r="N2" s="1373"/>
    </row>
    <row r="3" spans="1:16" ht="13.2" customHeight="1" x14ac:dyDescent="0.3">
      <c r="A3" s="46"/>
      <c r="B3" s="1398" t="s">
        <v>72</v>
      </c>
      <c r="C3" s="1399"/>
      <c r="D3" s="1400"/>
      <c r="E3" s="1388" t="str">
        <f>IF(ISBLANK(Information!D2),"",Information!D2)</f>
        <v/>
      </c>
      <c r="F3" s="1389"/>
      <c r="G3" s="1390"/>
      <c r="H3" s="1389"/>
      <c r="I3" s="1391"/>
      <c r="J3" s="46"/>
      <c r="K3" s="460" t="s">
        <v>29</v>
      </c>
      <c r="L3" s="1404" t="str">
        <f>IF(ISBLANK(Information!D18),"",Information!D18)</f>
        <v/>
      </c>
      <c r="M3" s="1405"/>
      <c r="N3" s="1406"/>
    </row>
    <row r="4" spans="1:16" ht="13.2" customHeight="1" thickBot="1" x14ac:dyDescent="0.35">
      <c r="A4" s="46"/>
      <c r="B4" s="1395" t="s">
        <v>40</v>
      </c>
      <c r="C4" s="1396"/>
      <c r="D4" s="1397"/>
      <c r="E4" s="1392" t="str">
        <f>IF(ISBLANK(Information!D3),"",Information!D3)</f>
        <v/>
      </c>
      <c r="F4" s="1393"/>
      <c r="G4" s="1393"/>
      <c r="H4" s="1393"/>
      <c r="I4" s="1394"/>
      <c r="J4" s="46"/>
      <c r="K4" s="461" t="s">
        <v>84</v>
      </c>
      <c r="L4" s="482" t="str">
        <f>IF(ISBLANK(Information!D19),"",Information!D19)</f>
        <v/>
      </c>
      <c r="M4" s="483" t="s">
        <v>499</v>
      </c>
      <c r="N4" s="484">
        <f>Information!D20</f>
        <v>0</v>
      </c>
    </row>
    <row r="5" spans="1:16" ht="13.2" customHeight="1" thickBot="1" x14ac:dyDescent="0.35">
      <c r="A5" s="46"/>
      <c r="B5" s="46"/>
      <c r="C5" s="46"/>
      <c r="D5" s="46"/>
      <c r="E5" s="46"/>
      <c r="F5" s="46"/>
      <c r="G5" s="46"/>
      <c r="H5" s="46"/>
      <c r="I5" s="46"/>
      <c r="J5" s="46"/>
      <c r="K5" s="46"/>
      <c r="L5" s="46"/>
      <c r="M5" s="46"/>
      <c r="N5" s="46"/>
    </row>
    <row r="6" spans="1:16" ht="7.95" customHeight="1" x14ac:dyDescent="0.3">
      <c r="A6" s="462"/>
      <c r="B6" s="1374" t="s">
        <v>205</v>
      </c>
      <c r="C6" s="1374"/>
      <c r="D6" s="463"/>
      <c r="E6" s="463"/>
      <c r="F6" s="463"/>
      <c r="G6" s="463"/>
      <c r="H6" s="463"/>
      <c r="I6" s="463"/>
      <c r="J6" s="463"/>
      <c r="K6" s="463"/>
      <c r="L6" s="463"/>
      <c r="M6" s="463"/>
      <c r="N6" s="464"/>
    </row>
    <row r="7" spans="1:16" ht="7.95" customHeight="1" x14ac:dyDescent="0.3">
      <c r="A7" s="465"/>
      <c r="B7" s="1375"/>
      <c r="C7" s="1375"/>
      <c r="D7" s="46"/>
      <c r="E7" s="46"/>
      <c r="F7" s="46"/>
      <c r="G7" s="46"/>
      <c r="H7" s="46"/>
      <c r="I7" s="46"/>
      <c r="J7" s="46"/>
      <c r="K7" s="46"/>
      <c r="L7" s="46"/>
      <c r="M7" s="46"/>
      <c r="N7" s="466"/>
    </row>
    <row r="8" spans="1:16" ht="7.95" customHeight="1" x14ac:dyDescent="0.3">
      <c r="A8" s="465"/>
      <c r="B8" s="1384" t="s">
        <v>206</v>
      </c>
      <c r="C8" s="1384"/>
      <c r="D8" s="46"/>
      <c r="E8" s="1384" t="s">
        <v>207</v>
      </c>
      <c r="F8" s="1384"/>
      <c r="G8" s="474"/>
      <c r="H8" s="46"/>
      <c r="I8" s="1384" t="s">
        <v>208</v>
      </c>
      <c r="J8" s="46"/>
      <c r="K8" s="1384" t="s">
        <v>209</v>
      </c>
      <c r="L8" s="46"/>
      <c r="M8" s="1384" t="s">
        <v>210</v>
      </c>
      <c r="N8" s="466"/>
    </row>
    <row r="9" spans="1:16" ht="7.95" customHeight="1" x14ac:dyDescent="0.3">
      <c r="A9" s="465"/>
      <c r="B9" s="1384"/>
      <c r="C9" s="1384"/>
      <c r="D9" s="46"/>
      <c r="E9" s="1384"/>
      <c r="F9" s="1384"/>
      <c r="G9" s="474"/>
      <c r="H9" s="46"/>
      <c r="I9" s="1384"/>
      <c r="J9" s="46"/>
      <c r="K9" s="1384"/>
      <c r="L9" s="46"/>
      <c r="M9" s="1384"/>
      <c r="N9" s="466"/>
    </row>
    <row r="10" spans="1:16" ht="7.95" customHeight="1" x14ac:dyDescent="0.3">
      <c r="A10" s="467"/>
      <c r="B10" s="468"/>
      <c r="C10" s="468"/>
      <c r="D10" s="468"/>
      <c r="E10" s="468"/>
      <c r="F10" s="468"/>
      <c r="G10" s="468"/>
      <c r="H10" s="468"/>
      <c r="I10" s="468"/>
      <c r="J10" s="468"/>
      <c r="K10" s="468"/>
      <c r="L10" s="468"/>
      <c r="M10" s="468"/>
      <c r="N10" s="469"/>
    </row>
    <row r="11" spans="1:16" ht="13.2" customHeight="1" x14ac:dyDescent="0.3">
      <c r="A11" s="470"/>
      <c r="B11" s="471"/>
      <c r="C11" s="47"/>
      <c r="D11" s="47"/>
      <c r="E11" s="47"/>
      <c r="F11" s="47"/>
      <c r="G11" s="308"/>
      <c r="H11" s="472"/>
      <c r="I11" s="47"/>
      <c r="J11" s="471"/>
      <c r="K11" s="47"/>
      <c r="L11" s="47"/>
      <c r="M11" s="47"/>
      <c r="N11" s="473"/>
    </row>
    <row r="12" spans="1:16" ht="13.2" customHeight="1" x14ac:dyDescent="0.3">
      <c r="A12" s="1382" t="s">
        <v>211</v>
      </c>
      <c r="B12" s="1383"/>
      <c r="C12" s="1376" t="s">
        <v>212</v>
      </c>
      <c r="D12" s="1377"/>
      <c r="E12" s="1377"/>
      <c r="F12" s="1377"/>
      <c r="G12" s="1378"/>
      <c r="H12" s="48"/>
      <c r="I12" s="474" t="s">
        <v>213</v>
      </c>
      <c r="J12" s="49"/>
      <c r="K12" s="46"/>
      <c r="L12" s="474" t="s">
        <v>214</v>
      </c>
      <c r="M12" s="46"/>
      <c r="N12" s="466"/>
    </row>
    <row r="13" spans="1:16" ht="13.2" customHeight="1" x14ac:dyDescent="0.45">
      <c r="A13" s="465"/>
      <c r="B13" s="49"/>
      <c r="C13" s="46"/>
      <c r="D13" s="46"/>
      <c r="E13" s="475"/>
      <c r="F13" s="46"/>
      <c r="G13" s="46"/>
      <c r="H13" s="48"/>
      <c r="I13" s="474" t="s">
        <v>212</v>
      </c>
      <c r="J13" s="49"/>
      <c r="K13" s="46"/>
      <c r="L13" s="474" t="s">
        <v>215</v>
      </c>
      <c r="M13" s="46"/>
      <c r="N13" s="466"/>
      <c r="O13" s="476"/>
      <c r="P13" s="43"/>
    </row>
    <row r="14" spans="1:16" ht="13.2" customHeight="1" x14ac:dyDescent="0.3">
      <c r="A14" s="467"/>
      <c r="B14" s="477"/>
      <c r="C14" s="46"/>
      <c r="D14" s="46"/>
      <c r="E14" s="46"/>
      <c r="F14" s="46"/>
      <c r="G14" s="46"/>
      <c r="H14" s="478"/>
      <c r="I14" s="468"/>
      <c r="J14" s="477"/>
      <c r="K14" s="468"/>
      <c r="L14" s="468"/>
      <c r="M14" s="468"/>
      <c r="N14" s="469"/>
    </row>
    <row r="15" spans="1:16" ht="13.2" customHeight="1" x14ac:dyDescent="0.3">
      <c r="A15" s="479"/>
      <c r="B15" s="902"/>
      <c r="C15" s="903"/>
      <c r="D15" s="904"/>
      <c r="E15" s="904"/>
      <c r="F15" s="904"/>
      <c r="G15" s="905"/>
      <c r="H15" s="308"/>
      <c r="I15" s="308"/>
      <c r="J15" s="309"/>
      <c r="K15" s="47"/>
      <c r="L15" s="47"/>
      <c r="M15" s="47"/>
      <c r="N15" s="473"/>
    </row>
    <row r="16" spans="1:16" ht="13.2" customHeight="1" x14ac:dyDescent="0.3">
      <c r="A16" s="465"/>
      <c r="B16" s="898"/>
      <c r="C16" s="903"/>
      <c r="D16" s="904"/>
      <c r="E16" s="904"/>
      <c r="F16" s="904"/>
      <c r="G16" s="905"/>
      <c r="H16" s="910"/>
      <c r="I16" s="907"/>
      <c r="J16" s="902"/>
      <c r="K16" s="907"/>
      <c r="L16" s="907"/>
      <c r="M16" s="907"/>
      <c r="N16" s="908"/>
    </row>
    <row r="17" spans="1:14" ht="13.2" customHeight="1" x14ac:dyDescent="0.3">
      <c r="A17" s="465"/>
      <c r="B17" s="898"/>
      <c r="C17" s="903"/>
      <c r="D17" s="904"/>
      <c r="E17" s="904"/>
      <c r="F17" s="904"/>
      <c r="G17" s="905"/>
      <c r="H17" s="906"/>
      <c r="I17" s="907"/>
      <c r="J17" s="902"/>
      <c r="K17" s="907"/>
      <c r="L17" s="907"/>
      <c r="M17" s="907"/>
      <c r="N17" s="908"/>
    </row>
    <row r="18" spans="1:14" ht="13.2" customHeight="1" x14ac:dyDescent="0.3">
      <c r="A18" s="465"/>
      <c r="B18" s="898"/>
      <c r="C18" s="903"/>
      <c r="D18" s="904"/>
      <c r="E18" s="904"/>
      <c r="F18" s="904"/>
      <c r="G18" s="905"/>
      <c r="H18" s="1379"/>
      <c r="I18" s="1380"/>
      <c r="J18" s="1381"/>
      <c r="K18" s="907"/>
      <c r="L18" s="907"/>
      <c r="M18" s="907"/>
      <c r="N18" s="908"/>
    </row>
    <row r="19" spans="1:14" ht="13.2" customHeight="1" x14ac:dyDescent="0.3">
      <c r="A19" s="465"/>
      <c r="B19" s="898"/>
      <c r="C19" s="903"/>
      <c r="D19" s="904"/>
      <c r="E19" s="904"/>
      <c r="F19" s="904"/>
      <c r="G19" s="905"/>
      <c r="H19" s="906"/>
      <c r="I19" s="907"/>
      <c r="J19" s="902"/>
      <c r="K19" s="907"/>
      <c r="L19" s="907"/>
      <c r="M19" s="907"/>
      <c r="N19" s="908"/>
    </row>
    <row r="20" spans="1:14" ht="13.2" customHeight="1" x14ac:dyDescent="0.3">
      <c r="A20" s="465"/>
      <c r="B20" s="898"/>
      <c r="C20" s="903"/>
      <c r="D20" s="904"/>
      <c r="E20" s="904"/>
      <c r="F20" s="904"/>
      <c r="G20" s="905"/>
      <c r="H20" s="906"/>
      <c r="I20" s="907"/>
      <c r="J20" s="902"/>
      <c r="K20" s="907"/>
      <c r="L20" s="907"/>
      <c r="M20" s="907"/>
      <c r="N20" s="908"/>
    </row>
    <row r="21" spans="1:14" ht="13.2" customHeight="1" x14ac:dyDescent="0.3">
      <c r="A21" s="465"/>
      <c r="B21" s="898"/>
      <c r="C21" s="903"/>
      <c r="D21" s="904"/>
      <c r="E21" s="904"/>
      <c r="F21" s="904"/>
      <c r="G21" s="905"/>
      <c r="H21" s="906"/>
      <c r="I21" s="907"/>
      <c r="J21" s="902"/>
      <c r="K21" s="909"/>
      <c r="L21" s="907"/>
      <c r="M21" s="907"/>
      <c r="N21" s="908"/>
    </row>
    <row r="22" spans="1:14" ht="13.2" customHeight="1" x14ac:dyDescent="0.3">
      <c r="A22" s="465"/>
      <c r="B22" s="898"/>
      <c r="C22" s="903"/>
      <c r="D22" s="904"/>
      <c r="E22" s="904"/>
      <c r="F22" s="904"/>
      <c r="G22" s="905"/>
      <c r="H22" s="906"/>
      <c r="I22" s="907"/>
      <c r="J22" s="902"/>
      <c r="K22" s="907"/>
      <c r="L22" s="907"/>
      <c r="M22" s="907"/>
      <c r="N22" s="908"/>
    </row>
    <row r="23" spans="1:14" ht="13.2" customHeight="1" x14ac:dyDescent="0.3">
      <c r="A23" s="465"/>
      <c r="B23" s="898"/>
      <c r="C23" s="903"/>
      <c r="D23" s="904"/>
      <c r="E23" s="904"/>
      <c r="F23" s="904"/>
      <c r="G23" s="905"/>
      <c r="H23" s="906"/>
      <c r="I23" s="907"/>
      <c r="J23" s="902"/>
      <c r="K23" s="907"/>
      <c r="L23" s="907"/>
      <c r="M23" s="907"/>
      <c r="N23" s="908"/>
    </row>
    <row r="24" spans="1:14" ht="13.2" customHeight="1" x14ac:dyDescent="0.3">
      <c r="A24" s="465"/>
      <c r="B24" s="898"/>
      <c r="C24" s="903"/>
      <c r="D24" s="904"/>
      <c r="E24" s="904"/>
      <c r="F24" s="904"/>
      <c r="G24" s="905"/>
      <c r="H24" s="910"/>
      <c r="I24" s="907"/>
      <c r="J24" s="902"/>
      <c r="K24" s="907"/>
      <c r="L24" s="907"/>
      <c r="M24" s="907"/>
      <c r="N24" s="908"/>
    </row>
    <row r="25" spans="1:14" ht="13.2" customHeight="1" x14ac:dyDescent="0.3">
      <c r="A25" s="465"/>
      <c r="B25" s="898"/>
      <c r="C25" s="903"/>
      <c r="D25" s="904"/>
      <c r="E25" s="904"/>
      <c r="F25" s="904"/>
      <c r="G25" s="905"/>
      <c r="H25" s="911"/>
      <c r="I25" s="912"/>
      <c r="J25" s="913"/>
      <c r="K25" s="907"/>
      <c r="L25" s="907"/>
      <c r="M25" s="907"/>
      <c r="N25" s="908"/>
    </row>
    <row r="26" spans="1:14" ht="13.2" customHeight="1" x14ac:dyDescent="0.3">
      <c r="A26" s="465"/>
      <c r="B26" s="898"/>
      <c r="C26" s="903"/>
      <c r="D26" s="904"/>
      <c r="E26" s="904"/>
      <c r="F26" s="904"/>
      <c r="G26" s="905"/>
      <c r="H26" s="910"/>
      <c r="I26" s="907"/>
      <c r="J26" s="902"/>
      <c r="K26" s="907"/>
      <c r="L26" s="907"/>
      <c r="M26" s="907"/>
      <c r="N26" s="908"/>
    </row>
    <row r="27" spans="1:14" ht="13.2" customHeight="1" x14ac:dyDescent="0.3">
      <c r="A27" s="465"/>
      <c r="B27" s="898"/>
      <c r="C27" s="903"/>
      <c r="D27" s="904"/>
      <c r="E27" s="904"/>
      <c r="F27" s="904"/>
      <c r="G27" s="905"/>
      <c r="H27" s="906"/>
      <c r="I27" s="907"/>
      <c r="J27" s="902"/>
      <c r="K27" s="907"/>
      <c r="L27" s="907"/>
      <c r="M27" s="907"/>
      <c r="N27" s="908"/>
    </row>
    <row r="28" spans="1:14" ht="13.2" customHeight="1" x14ac:dyDescent="0.3">
      <c r="A28" s="465"/>
      <c r="B28" s="898"/>
      <c r="C28" s="903"/>
      <c r="D28" s="904"/>
      <c r="E28" s="904"/>
      <c r="F28" s="904"/>
      <c r="G28" s="905"/>
      <c r="H28" s="906"/>
      <c r="I28" s="907"/>
      <c r="J28" s="902"/>
      <c r="K28" s="907"/>
      <c r="L28" s="907"/>
      <c r="M28" s="907"/>
      <c r="N28" s="908"/>
    </row>
    <row r="29" spans="1:14" ht="13.2" customHeight="1" x14ac:dyDescent="0.3">
      <c r="A29" s="465"/>
      <c r="B29" s="898"/>
      <c r="C29" s="903"/>
      <c r="D29" s="904"/>
      <c r="E29" s="904"/>
      <c r="F29" s="904"/>
      <c r="G29" s="905"/>
      <c r="H29" s="906"/>
      <c r="I29" s="907"/>
      <c r="J29" s="902"/>
      <c r="K29" s="907"/>
      <c r="L29" s="907"/>
      <c r="M29" s="907"/>
      <c r="N29" s="908"/>
    </row>
    <row r="30" spans="1:14" ht="13.2" customHeight="1" x14ac:dyDescent="0.3">
      <c r="A30" s="465"/>
      <c r="B30" s="898"/>
      <c r="C30" s="903"/>
      <c r="D30" s="904"/>
      <c r="E30" s="904"/>
      <c r="F30" s="904"/>
      <c r="G30" s="905"/>
      <c r="H30" s="906"/>
      <c r="I30" s="907"/>
      <c r="J30" s="902"/>
      <c r="K30" s="907"/>
      <c r="L30" s="907"/>
      <c r="M30" s="907"/>
      <c r="N30" s="908"/>
    </row>
    <row r="31" spans="1:14" ht="13.2" customHeight="1" x14ac:dyDescent="0.3">
      <c r="A31" s="465"/>
      <c r="B31" s="898"/>
      <c r="C31" s="903"/>
      <c r="D31" s="904"/>
      <c r="E31" s="904"/>
      <c r="F31" s="904"/>
      <c r="G31" s="905"/>
      <c r="H31" s="906"/>
      <c r="I31" s="907"/>
      <c r="J31" s="902"/>
      <c r="K31" s="907"/>
      <c r="L31" s="907"/>
      <c r="M31" s="907"/>
      <c r="N31" s="908"/>
    </row>
    <row r="32" spans="1:14" ht="13.2" customHeight="1" x14ac:dyDescent="0.3">
      <c r="A32" s="465"/>
      <c r="B32" s="898"/>
      <c r="C32" s="906"/>
      <c r="D32" s="907"/>
      <c r="E32" s="907"/>
      <c r="F32" s="907"/>
      <c r="G32" s="902"/>
      <c r="H32" s="906"/>
      <c r="I32" s="907"/>
      <c r="J32" s="902"/>
      <c r="K32" s="907"/>
      <c r="L32" s="907"/>
      <c r="M32" s="907"/>
      <c r="N32" s="908"/>
    </row>
    <row r="33" spans="1:14" ht="13.2" customHeight="1" x14ac:dyDescent="0.3">
      <c r="A33" s="465"/>
      <c r="B33" s="898"/>
      <c r="C33" s="906"/>
      <c r="D33" s="907"/>
      <c r="E33" s="907"/>
      <c r="F33" s="907"/>
      <c r="G33" s="902"/>
      <c r="H33" s="906"/>
      <c r="I33" s="907"/>
      <c r="J33" s="902"/>
      <c r="K33" s="907"/>
      <c r="L33" s="907"/>
      <c r="M33" s="907"/>
      <c r="N33" s="908"/>
    </row>
    <row r="34" spans="1:14" ht="13.2" customHeight="1" x14ac:dyDescent="0.3">
      <c r="A34" s="465"/>
      <c r="B34" s="898"/>
      <c r="C34" s="906"/>
      <c r="D34" s="907"/>
      <c r="E34" s="907"/>
      <c r="F34" s="907"/>
      <c r="G34" s="902"/>
      <c r="H34" s="906"/>
      <c r="I34" s="907"/>
      <c r="J34" s="902"/>
      <c r="K34" s="907"/>
      <c r="L34" s="907"/>
      <c r="M34" s="907"/>
      <c r="N34" s="908"/>
    </row>
    <row r="35" spans="1:14" ht="13.2" customHeight="1" x14ac:dyDescent="0.3">
      <c r="A35" s="465"/>
      <c r="B35" s="898"/>
      <c r="C35" s="906"/>
      <c r="D35" s="907"/>
      <c r="E35" s="907"/>
      <c r="F35" s="907"/>
      <c r="G35" s="902"/>
      <c r="H35" s="906"/>
      <c r="I35" s="907"/>
      <c r="J35" s="902"/>
      <c r="K35" s="907"/>
      <c r="L35" s="907"/>
      <c r="M35" s="907"/>
      <c r="N35" s="908"/>
    </row>
    <row r="36" spans="1:14" ht="13.2" customHeight="1" x14ac:dyDescent="0.3">
      <c r="A36" s="465"/>
      <c r="B36" s="898"/>
      <c r="C36" s="906"/>
      <c r="D36" s="907"/>
      <c r="E36" s="907"/>
      <c r="F36" s="907"/>
      <c r="G36" s="902"/>
      <c r="H36" s="906"/>
      <c r="I36" s="907"/>
      <c r="J36" s="902"/>
      <c r="K36" s="907"/>
      <c r="L36" s="907"/>
      <c r="M36" s="907"/>
      <c r="N36" s="908"/>
    </row>
    <row r="37" spans="1:14" ht="13.2" customHeight="1" x14ac:dyDescent="0.3">
      <c r="A37" s="465"/>
      <c r="B37" s="898"/>
      <c r="C37" s="906"/>
      <c r="D37" s="907"/>
      <c r="E37" s="907"/>
      <c r="F37" s="907"/>
      <c r="G37" s="902"/>
      <c r="H37" s="906"/>
      <c r="I37" s="907"/>
      <c r="J37" s="902"/>
      <c r="K37" s="907"/>
      <c r="L37" s="907"/>
      <c r="M37" s="907"/>
      <c r="N37" s="908"/>
    </row>
    <row r="38" spans="1:14" ht="13.2" customHeight="1" x14ac:dyDescent="0.3">
      <c r="A38" s="465"/>
      <c r="B38" s="898"/>
      <c r="C38" s="906"/>
      <c r="D38" s="907"/>
      <c r="E38" s="907"/>
      <c r="F38" s="907"/>
      <c r="G38" s="902"/>
      <c r="H38" s="906"/>
      <c r="I38" s="907"/>
      <c r="J38" s="902"/>
      <c r="K38" s="907"/>
      <c r="L38" s="907"/>
      <c r="M38" s="907"/>
      <c r="N38" s="908"/>
    </row>
    <row r="39" spans="1:14" ht="13.2" customHeight="1" x14ac:dyDescent="0.3">
      <c r="A39" s="465"/>
      <c r="B39" s="898"/>
      <c r="C39" s="906"/>
      <c r="D39" s="907"/>
      <c r="E39" s="907"/>
      <c r="F39" s="907"/>
      <c r="G39" s="902"/>
      <c r="H39" s="906"/>
      <c r="I39" s="907"/>
      <c r="J39" s="902"/>
      <c r="K39" s="907"/>
      <c r="L39" s="907"/>
      <c r="M39" s="907"/>
      <c r="N39" s="908"/>
    </row>
    <row r="40" spans="1:14" ht="13.2" customHeight="1" x14ac:dyDescent="0.3">
      <c r="A40" s="465"/>
      <c r="B40" s="898"/>
      <c r="C40" s="906"/>
      <c r="D40" s="907"/>
      <c r="E40" s="907"/>
      <c r="F40" s="907"/>
      <c r="G40" s="902"/>
      <c r="H40" s="906"/>
      <c r="I40" s="907"/>
      <c r="J40" s="902"/>
      <c r="K40" s="907"/>
      <c r="L40" s="907"/>
      <c r="M40" s="907"/>
      <c r="N40" s="908"/>
    </row>
    <row r="41" spans="1:14" ht="13.2" customHeight="1" x14ac:dyDescent="0.3">
      <c r="A41" s="465"/>
      <c r="B41" s="898"/>
      <c r="C41" s="906"/>
      <c r="D41" s="907"/>
      <c r="E41" s="907"/>
      <c r="F41" s="907"/>
      <c r="G41" s="902"/>
      <c r="H41" s="906"/>
      <c r="I41" s="907"/>
      <c r="J41" s="902"/>
      <c r="K41" s="907"/>
      <c r="L41" s="907"/>
      <c r="M41" s="907"/>
      <c r="N41" s="908"/>
    </row>
    <row r="42" spans="1:14" ht="13.2" customHeight="1" x14ac:dyDescent="0.3">
      <c r="A42" s="465"/>
      <c r="B42" s="898"/>
      <c r="C42" s="906"/>
      <c r="D42" s="907"/>
      <c r="E42" s="907"/>
      <c r="F42" s="907"/>
      <c r="G42" s="902"/>
      <c r="H42" s="906"/>
      <c r="I42" s="907"/>
      <c r="J42" s="902"/>
      <c r="K42" s="907"/>
      <c r="L42" s="907"/>
      <c r="M42" s="907"/>
      <c r="N42" s="908"/>
    </row>
    <row r="43" spans="1:14" ht="13.2" customHeight="1" x14ac:dyDescent="0.3">
      <c r="A43" s="465"/>
      <c r="B43" s="898"/>
      <c r="C43" s="906"/>
      <c r="D43" s="907"/>
      <c r="E43" s="907"/>
      <c r="F43" s="907"/>
      <c r="G43" s="902"/>
      <c r="H43" s="906"/>
      <c r="I43" s="907"/>
      <c r="J43" s="902"/>
      <c r="K43" s="907"/>
      <c r="L43" s="907"/>
      <c r="M43" s="907"/>
      <c r="N43" s="908"/>
    </row>
    <row r="44" spans="1:14" ht="13.2" customHeight="1" x14ac:dyDescent="0.3">
      <c r="A44" s="465"/>
      <c r="B44" s="898"/>
      <c r="C44" s="906"/>
      <c r="D44" s="907"/>
      <c r="E44" s="907"/>
      <c r="F44" s="907"/>
      <c r="G44" s="902"/>
      <c r="H44" s="906"/>
      <c r="I44" s="907"/>
      <c r="J44" s="902"/>
      <c r="K44" s="907"/>
      <c r="L44" s="907"/>
      <c r="M44" s="907"/>
      <c r="N44" s="908"/>
    </row>
    <row r="45" spans="1:14" ht="13.2" customHeight="1" x14ac:dyDescent="0.3">
      <c r="A45" s="465"/>
      <c r="B45" s="898"/>
      <c r="C45" s="906"/>
      <c r="D45" s="907"/>
      <c r="E45" s="907"/>
      <c r="F45" s="907"/>
      <c r="G45" s="902"/>
      <c r="H45" s="906"/>
      <c r="I45" s="907"/>
      <c r="J45" s="902"/>
      <c r="K45" s="907"/>
      <c r="L45" s="907"/>
      <c r="M45" s="907"/>
      <c r="N45" s="908"/>
    </row>
    <row r="46" spans="1:14" ht="13.2" customHeight="1" x14ac:dyDescent="0.3">
      <c r="A46" s="465"/>
      <c r="B46" s="898"/>
      <c r="C46" s="906"/>
      <c r="D46" s="907"/>
      <c r="E46" s="907"/>
      <c r="F46" s="907"/>
      <c r="G46" s="902"/>
      <c r="H46" s="906"/>
      <c r="I46" s="907"/>
      <c r="J46" s="902"/>
      <c r="K46" s="907"/>
      <c r="L46" s="907"/>
      <c r="M46" s="907"/>
      <c r="N46" s="908"/>
    </row>
    <row r="47" spans="1:14" ht="13.2" customHeight="1" x14ac:dyDescent="0.3">
      <c r="A47" s="465"/>
      <c r="B47" s="898"/>
      <c r="C47" s="906"/>
      <c r="D47" s="907"/>
      <c r="E47" s="907"/>
      <c r="F47" s="907"/>
      <c r="G47" s="902"/>
      <c r="H47" s="906"/>
      <c r="I47" s="907"/>
      <c r="J47" s="902"/>
      <c r="K47" s="907"/>
      <c r="L47" s="907"/>
      <c r="M47" s="907"/>
      <c r="N47" s="908"/>
    </row>
    <row r="48" spans="1:14" ht="13.2" customHeight="1" x14ac:dyDescent="0.3">
      <c r="A48" s="465"/>
      <c r="B48" s="898"/>
      <c r="C48" s="906"/>
      <c r="D48" s="907"/>
      <c r="E48" s="907"/>
      <c r="F48" s="907"/>
      <c r="G48" s="902"/>
      <c r="H48" s="906"/>
      <c r="I48" s="907"/>
      <c r="J48" s="902"/>
      <c r="K48" s="907"/>
      <c r="L48" s="907"/>
      <c r="M48" s="907"/>
      <c r="N48" s="908"/>
    </row>
    <row r="49" spans="1:14" ht="13.2" customHeight="1" x14ac:dyDescent="0.3">
      <c r="A49" s="465"/>
      <c r="B49" s="898"/>
      <c r="C49" s="906"/>
      <c r="D49" s="907"/>
      <c r="E49" s="907"/>
      <c r="F49" s="907"/>
      <c r="G49" s="902"/>
      <c r="H49" s="906"/>
      <c r="I49" s="907"/>
      <c r="J49" s="902"/>
      <c r="K49" s="907"/>
      <c r="L49" s="907"/>
      <c r="M49" s="907"/>
      <c r="N49" s="908"/>
    </row>
    <row r="50" spans="1:14" ht="13.2" customHeight="1" thickBot="1" x14ac:dyDescent="0.35">
      <c r="A50" s="480"/>
      <c r="B50" s="53"/>
      <c r="C50" s="51"/>
      <c r="D50" s="51"/>
      <c r="E50" s="51"/>
      <c r="F50" s="51"/>
      <c r="G50" s="899"/>
      <c r="H50" s="52"/>
      <c r="I50" s="51"/>
      <c r="J50" s="50"/>
      <c r="K50" s="51"/>
      <c r="L50" s="51"/>
      <c r="M50" s="51"/>
      <c r="N50" s="481"/>
    </row>
  </sheetData>
  <sheetProtection formatCells="0" formatColumns="0" formatRows="0" insertRows="0" selectLockedCells="1"/>
  <mergeCells count="18">
    <mergeCell ref="A1:N1"/>
    <mergeCell ref="B8:C9"/>
    <mergeCell ref="E8:F9"/>
    <mergeCell ref="I8:I9"/>
    <mergeCell ref="K8:K9"/>
    <mergeCell ref="M8:M9"/>
    <mergeCell ref="E2:I2"/>
    <mergeCell ref="E3:I3"/>
    <mergeCell ref="E4:I4"/>
    <mergeCell ref="B4:D4"/>
    <mergeCell ref="B3:D3"/>
    <mergeCell ref="B2:D2"/>
    <mergeCell ref="L3:N3"/>
    <mergeCell ref="L2:N2"/>
    <mergeCell ref="B6:C7"/>
    <mergeCell ref="C12:G12"/>
    <mergeCell ref="H18:J18"/>
    <mergeCell ref="A12:B12"/>
  </mergeCells>
  <printOptions horizontalCentered="1"/>
  <pageMargins left="0.25" right="0.25" top="0.75" bottom="0.75" header="0.3" footer="0.3"/>
  <pageSetup scale="76" orientation="portrait" verticalDpi="1200" r:id="rId1"/>
  <headerFooter>
    <oddHeader>&amp;L&amp;G&amp;C&amp;"-,Bold"Process/Inspection Flowchart</oddHeader>
    <oddFooter>&amp;L&amp;9 1AF0003 &amp;A&amp;C&amp;"-,Bold"&amp;9&amp;KFF0000Printed Copy Uncontrolled.  
Latest Edition on AMG Intranet Site (http://ride.amgeneralintranet.com)&amp;R&amp;9Rev &amp;D</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D3C11-9F38-4750-9D87-C15671AA8C84}">
  <sheetPr>
    <pageSetUpPr fitToPage="1"/>
  </sheetPr>
  <dimension ref="A1:BE38"/>
  <sheetViews>
    <sheetView windowProtection="1" showGridLines="0" showRuler="0" view="pageLayout" zoomScale="99" zoomScaleNormal="55" zoomScalePageLayoutView="99" workbookViewId="0">
      <selection activeCell="I17" sqref="I17"/>
    </sheetView>
  </sheetViews>
  <sheetFormatPr defaultColWidth="3.33203125" defaultRowHeight="14.4" x14ac:dyDescent="0.3"/>
  <cols>
    <col min="1" max="1" width="18.33203125" customWidth="1"/>
    <col min="2" max="2" width="13.6640625" customWidth="1"/>
    <col min="3" max="3" width="17.33203125" customWidth="1"/>
    <col min="4" max="5" width="5.5546875" customWidth="1"/>
    <col min="6" max="7" width="18" customWidth="1"/>
    <col min="8" max="8" width="5.5546875" customWidth="1"/>
    <col min="9" max="9" width="23.33203125" customWidth="1"/>
    <col min="10" max="10" width="5.5546875" customWidth="1"/>
    <col min="11" max="11" width="7.5546875" customWidth="1"/>
    <col min="12" max="12" width="29.33203125" customWidth="1"/>
    <col min="13" max="13" width="18" customWidth="1"/>
    <col min="14" max="14" width="20.6640625" customWidth="1"/>
    <col min="15" max="17" width="5.5546875" customWidth="1"/>
    <col min="18" max="18" width="7.5546875" customWidth="1"/>
    <col min="19" max="29" width="18.33203125" customWidth="1"/>
    <col min="30" max="58" width="2.109375" customWidth="1"/>
  </cols>
  <sheetData>
    <row r="1" spans="1:57" ht="13.95" customHeight="1" thickBot="1" x14ac:dyDescent="0.35"/>
    <row r="2" spans="1:57" ht="13.95" customHeight="1" x14ac:dyDescent="0.3">
      <c r="A2" s="122" t="s">
        <v>436</v>
      </c>
      <c r="B2" s="1407" t="str">
        <f>IF(ISBLANK(Information!D39),"",Information!D39)</f>
        <v/>
      </c>
      <c r="C2" s="1408"/>
      <c r="D2" s="1409"/>
      <c r="E2" s="1158"/>
      <c r="F2" s="1410" t="s">
        <v>127</v>
      </c>
      <c r="G2" s="1411"/>
      <c r="H2" s="1412"/>
      <c r="I2" s="1413"/>
      <c r="J2" s="1407"/>
      <c r="K2" s="1408"/>
      <c r="L2" s="1414"/>
      <c r="M2" s="97" t="s">
        <v>450</v>
      </c>
      <c r="N2" s="1415"/>
      <c r="O2" s="1408"/>
      <c r="P2" s="1408"/>
      <c r="Q2" s="1408"/>
      <c r="R2" s="1409"/>
    </row>
    <row r="3" spans="1:57" ht="13.95" customHeight="1" x14ac:dyDescent="0.3">
      <c r="A3" s="89" t="s">
        <v>396</v>
      </c>
      <c r="B3" s="297" t="str">
        <f>IF(ISBLANK(Information!D19),"",Information!D19)</f>
        <v/>
      </c>
      <c r="C3" s="296" t="s">
        <v>499</v>
      </c>
      <c r="D3" s="279">
        <f>Information!D20</f>
        <v>0</v>
      </c>
      <c r="E3" s="279"/>
      <c r="F3" s="1416" t="s">
        <v>128</v>
      </c>
      <c r="G3" s="1417"/>
      <c r="H3" s="1418"/>
      <c r="I3" s="1419"/>
      <c r="J3" s="1420"/>
      <c r="K3" s="1421"/>
      <c r="L3" s="1422"/>
      <c r="M3" s="98" t="s">
        <v>130</v>
      </c>
      <c r="N3" s="1423"/>
      <c r="O3" s="1424"/>
      <c r="P3" s="1424"/>
      <c r="Q3" s="1424"/>
      <c r="R3" s="1425"/>
    </row>
    <row r="4" spans="1:57" ht="13.95" customHeight="1" thickBot="1" x14ac:dyDescent="0.35">
      <c r="A4" s="89" t="s">
        <v>437</v>
      </c>
      <c r="B4" s="1426" t="str">
        <f>IF(ISBLANK(Information!D18),"",Information!D18)</f>
        <v/>
      </c>
      <c r="C4" s="1427"/>
      <c r="D4" s="1428"/>
      <c r="E4" s="1159"/>
      <c r="F4" s="1429" t="s">
        <v>113</v>
      </c>
      <c r="G4" s="1430"/>
      <c r="H4" s="1431"/>
      <c r="I4" s="1432"/>
      <c r="J4" s="1433"/>
      <c r="K4" s="1434"/>
      <c r="L4" s="1435"/>
      <c r="M4" s="98" t="s">
        <v>131</v>
      </c>
      <c r="N4" s="1436"/>
      <c r="O4" s="1421"/>
      <c r="P4" s="1421"/>
      <c r="Q4" s="1421"/>
      <c r="R4" s="1437"/>
    </row>
    <row r="5" spans="1:57" ht="13.95" customHeight="1" thickBot="1" x14ac:dyDescent="0.35">
      <c r="A5" s="123" t="s">
        <v>114</v>
      </c>
      <c r="B5" s="1438"/>
      <c r="C5" s="1439"/>
      <c r="D5" s="1439"/>
      <c r="E5" s="1440"/>
      <c r="F5" s="1440"/>
      <c r="G5" s="1440"/>
      <c r="H5" s="1440"/>
      <c r="I5" s="1440"/>
      <c r="J5" s="1440"/>
      <c r="K5" s="1440"/>
      <c r="L5" s="1441"/>
      <c r="M5" s="99" t="s">
        <v>132</v>
      </c>
      <c r="N5" s="1442"/>
      <c r="O5" s="1443"/>
      <c r="P5" s="1443"/>
      <c r="Q5" s="1443"/>
      <c r="R5" s="1444"/>
    </row>
    <row r="6" spans="1:57" ht="13.95" customHeight="1" x14ac:dyDescent="0.3">
      <c r="A6" s="1160"/>
      <c r="B6" s="1445"/>
      <c r="C6" s="1445"/>
      <c r="D6" s="1445"/>
      <c r="E6" s="1445"/>
      <c r="F6" s="1445"/>
      <c r="G6" s="1445"/>
      <c r="H6" s="1445"/>
      <c r="I6" s="1445"/>
      <c r="J6" s="1445"/>
      <c r="K6" s="1445"/>
      <c r="L6" s="1445"/>
      <c r="M6" s="35"/>
      <c r="N6" s="35"/>
      <c r="O6" s="35"/>
      <c r="P6" s="35"/>
      <c r="Q6" s="35"/>
      <c r="R6" s="35"/>
    </row>
    <row r="7" spans="1:57" ht="13.95" customHeight="1" thickBot="1" x14ac:dyDescent="0.35">
      <c r="A7" s="36"/>
      <c r="B7" s="36"/>
      <c r="C7" s="36"/>
      <c r="D7" s="37"/>
      <c r="E7" s="37"/>
      <c r="F7" s="37"/>
      <c r="G7" s="37"/>
      <c r="H7" s="34"/>
      <c r="I7" s="37"/>
      <c r="J7" s="37"/>
      <c r="K7" s="34"/>
      <c r="L7" s="37"/>
      <c r="M7" s="37"/>
      <c r="N7" s="34"/>
      <c r="O7" s="34"/>
      <c r="P7" s="34"/>
      <c r="Q7" s="34"/>
      <c r="R7" s="34"/>
    </row>
    <row r="8" spans="1:57" ht="13.95" customHeight="1" thickBot="1" x14ac:dyDescent="0.35">
      <c r="A8" s="1446"/>
      <c r="B8" s="1447"/>
      <c r="C8" s="1447"/>
      <c r="D8" s="1447"/>
      <c r="E8" s="1447"/>
      <c r="F8" s="1447"/>
      <c r="G8" s="1448" t="s">
        <v>693</v>
      </c>
      <c r="H8" s="1449"/>
      <c r="I8" s="1450"/>
      <c r="J8" s="1447"/>
      <c r="K8" s="1447"/>
      <c r="L8" s="1447"/>
      <c r="M8" s="1451"/>
      <c r="N8" s="1452" t="s">
        <v>115</v>
      </c>
      <c r="O8" s="1453"/>
      <c r="P8" s="1453"/>
      <c r="Q8" s="1453"/>
      <c r="R8" s="1454"/>
    </row>
    <row r="9" spans="1:57" ht="84" customHeight="1" thickBot="1" x14ac:dyDescent="0.35">
      <c r="A9" s="38" t="s">
        <v>116</v>
      </c>
      <c r="B9" s="39" t="s">
        <v>117</v>
      </c>
      <c r="C9" s="39" t="s">
        <v>118</v>
      </c>
      <c r="D9" s="90" t="s">
        <v>119</v>
      </c>
      <c r="E9" s="40" t="s">
        <v>683</v>
      </c>
      <c r="F9" s="39" t="s">
        <v>120</v>
      </c>
      <c r="G9" s="39" t="s">
        <v>694</v>
      </c>
      <c r="H9" s="91" t="s">
        <v>121</v>
      </c>
      <c r="I9" s="39" t="s">
        <v>695</v>
      </c>
      <c r="J9" s="92" t="s">
        <v>122</v>
      </c>
      <c r="K9" s="40" t="s">
        <v>123</v>
      </c>
      <c r="L9" s="39" t="s">
        <v>124</v>
      </c>
      <c r="M9" s="41" t="s">
        <v>125</v>
      </c>
      <c r="N9" s="38" t="s">
        <v>126</v>
      </c>
      <c r="O9" s="90" t="s">
        <v>119</v>
      </c>
      <c r="P9" s="91" t="s">
        <v>121</v>
      </c>
      <c r="Q9" s="92" t="s">
        <v>122</v>
      </c>
      <c r="R9" s="42" t="s">
        <v>123</v>
      </c>
    </row>
    <row r="10" spans="1:57" x14ac:dyDescent="0.3">
      <c r="A10" s="110"/>
      <c r="B10" s="111"/>
      <c r="C10" s="111"/>
      <c r="D10" s="112"/>
      <c r="E10" s="1161"/>
      <c r="F10" s="111"/>
      <c r="G10" s="111"/>
      <c r="H10" s="113"/>
      <c r="I10" s="111"/>
      <c r="J10" s="114"/>
      <c r="K10" s="1148">
        <f>D10*H10*J10</f>
        <v>0</v>
      </c>
      <c r="L10" s="111"/>
      <c r="M10" s="118"/>
      <c r="N10" s="110"/>
      <c r="O10" s="112"/>
      <c r="P10" s="113"/>
      <c r="Q10" s="114"/>
      <c r="R10" s="1149">
        <f>O10*P10*Q10</f>
        <v>0</v>
      </c>
    </row>
    <row r="11" spans="1:57" x14ac:dyDescent="0.3">
      <c r="A11" s="325"/>
      <c r="B11" s="1150"/>
      <c r="C11" s="1150"/>
      <c r="D11" s="1151"/>
      <c r="E11" s="1162"/>
      <c r="F11" s="1150"/>
      <c r="G11" s="1150"/>
      <c r="H11" s="1152"/>
      <c r="I11" s="1150"/>
      <c r="J11" s="1153"/>
      <c r="K11" s="1154">
        <f t="shared" ref="K11:K38" si="0">D11*H11*J11</f>
        <v>0</v>
      </c>
      <c r="L11" s="1150"/>
      <c r="M11" s="326"/>
      <c r="N11" s="325"/>
      <c r="O11" s="1151"/>
      <c r="P11" s="1152"/>
      <c r="Q11" s="1153"/>
      <c r="R11" s="1155">
        <f t="shared" ref="R11:R38" si="1">O11*P11*Q11</f>
        <v>0</v>
      </c>
    </row>
    <row r="12" spans="1:57" x14ac:dyDescent="0.3">
      <c r="A12" s="325"/>
      <c r="B12" s="1150"/>
      <c r="C12" s="1150"/>
      <c r="D12" s="1151"/>
      <c r="E12" s="1162"/>
      <c r="F12" s="1150"/>
      <c r="G12" s="1150"/>
      <c r="H12" s="1152"/>
      <c r="I12" s="1150"/>
      <c r="J12" s="1153"/>
      <c r="K12" s="1154">
        <f t="shared" si="0"/>
        <v>0</v>
      </c>
      <c r="L12" s="1150"/>
      <c r="M12" s="326"/>
      <c r="N12" s="325"/>
      <c r="O12" s="1151"/>
      <c r="P12" s="1152"/>
      <c r="Q12" s="1153"/>
      <c r="R12" s="1155">
        <f t="shared" si="1"/>
        <v>0</v>
      </c>
    </row>
    <row r="13" spans="1:57" x14ac:dyDescent="0.3">
      <c r="A13" s="325"/>
      <c r="B13" s="1150"/>
      <c r="C13" s="1150"/>
      <c r="D13" s="1151"/>
      <c r="E13" s="1162"/>
      <c r="F13" s="1150"/>
      <c r="G13" s="1150"/>
      <c r="H13" s="1152"/>
      <c r="I13" s="1150"/>
      <c r="J13" s="1153"/>
      <c r="K13" s="1154">
        <f t="shared" si="0"/>
        <v>0</v>
      </c>
      <c r="L13" s="1150"/>
      <c r="M13" s="326"/>
      <c r="N13" s="325"/>
      <c r="O13" s="1151"/>
      <c r="P13" s="1152"/>
      <c r="Q13" s="1153"/>
      <c r="R13" s="1155">
        <f t="shared" si="1"/>
        <v>0</v>
      </c>
    </row>
    <row r="14" spans="1:57" ht="15.6" customHeight="1" x14ac:dyDescent="0.55000000000000004">
      <c r="A14" s="325"/>
      <c r="B14" s="1150"/>
      <c r="C14" s="1150"/>
      <c r="D14" s="1151"/>
      <c r="E14" s="1162"/>
      <c r="F14" s="1150"/>
      <c r="G14" s="1150"/>
      <c r="H14" s="1152"/>
      <c r="I14" s="1150"/>
      <c r="J14" s="1153"/>
      <c r="K14" s="1154">
        <f t="shared" si="0"/>
        <v>0</v>
      </c>
      <c r="L14" s="1150"/>
      <c r="M14" s="326"/>
      <c r="N14" s="325"/>
      <c r="O14" s="1151"/>
      <c r="P14" s="1152"/>
      <c r="Q14" s="1153"/>
      <c r="R14" s="1155">
        <f t="shared" si="1"/>
        <v>0</v>
      </c>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row>
    <row r="15" spans="1:57" x14ac:dyDescent="0.3">
      <c r="A15" s="325"/>
      <c r="B15" s="1150"/>
      <c r="C15" s="1150"/>
      <c r="D15" s="1151"/>
      <c r="E15" s="1162"/>
      <c r="F15" s="1150"/>
      <c r="G15" s="1150"/>
      <c r="H15" s="1152"/>
      <c r="I15" s="1150"/>
      <c r="J15" s="1153"/>
      <c r="K15" s="1154">
        <f t="shared" si="0"/>
        <v>0</v>
      </c>
      <c r="L15" s="1150"/>
      <c r="M15" s="326"/>
      <c r="N15" s="325"/>
      <c r="O15" s="1151"/>
      <c r="P15" s="1152"/>
      <c r="Q15" s="1153"/>
      <c r="R15" s="1155">
        <f t="shared" si="1"/>
        <v>0</v>
      </c>
    </row>
    <row r="16" spans="1:57" x14ac:dyDescent="0.3">
      <c r="A16" s="325"/>
      <c r="B16" s="1150"/>
      <c r="C16" s="1150"/>
      <c r="D16" s="1151"/>
      <c r="E16" s="1162"/>
      <c r="F16" s="1150"/>
      <c r="G16" s="1150"/>
      <c r="H16" s="1152"/>
      <c r="I16" s="1150"/>
      <c r="J16" s="1153"/>
      <c r="K16" s="1154">
        <f t="shared" si="0"/>
        <v>0</v>
      </c>
      <c r="L16" s="1150"/>
      <c r="M16" s="326"/>
      <c r="N16" s="325"/>
      <c r="O16" s="1151"/>
      <c r="P16" s="1152"/>
      <c r="Q16" s="1153"/>
      <c r="R16" s="1155">
        <f t="shared" si="1"/>
        <v>0</v>
      </c>
    </row>
    <row r="17" spans="1:18" x14ac:dyDescent="0.3">
      <c r="A17" s="325"/>
      <c r="B17" s="1150"/>
      <c r="C17" s="1150"/>
      <c r="D17" s="1151"/>
      <c r="E17" s="1162"/>
      <c r="F17" s="1150"/>
      <c r="G17" s="1150"/>
      <c r="H17" s="1152"/>
      <c r="I17" s="1150"/>
      <c r="J17" s="1153"/>
      <c r="K17" s="1154">
        <f t="shared" si="0"/>
        <v>0</v>
      </c>
      <c r="L17" s="1150"/>
      <c r="M17" s="326"/>
      <c r="N17" s="325"/>
      <c r="O17" s="1151"/>
      <c r="P17" s="1152"/>
      <c r="Q17" s="1153"/>
      <c r="R17" s="1155">
        <f t="shared" si="1"/>
        <v>0</v>
      </c>
    </row>
    <row r="18" spans="1:18" x14ac:dyDescent="0.3">
      <c r="A18" s="325"/>
      <c r="B18" s="1150"/>
      <c r="C18" s="1150"/>
      <c r="D18" s="1151"/>
      <c r="E18" s="1162"/>
      <c r="F18" s="1150"/>
      <c r="G18" s="1150"/>
      <c r="H18" s="1152"/>
      <c r="I18" s="1150"/>
      <c r="J18" s="1153"/>
      <c r="K18" s="1154">
        <f t="shared" si="0"/>
        <v>0</v>
      </c>
      <c r="L18" s="1150"/>
      <c r="M18" s="326"/>
      <c r="N18" s="325"/>
      <c r="O18" s="1151"/>
      <c r="P18" s="1152"/>
      <c r="Q18" s="1153"/>
      <c r="R18" s="1155">
        <f t="shared" si="1"/>
        <v>0</v>
      </c>
    </row>
    <row r="19" spans="1:18" x14ac:dyDescent="0.3">
      <c r="A19" s="325"/>
      <c r="B19" s="1150"/>
      <c r="C19" s="1150"/>
      <c r="D19" s="1151"/>
      <c r="E19" s="1162"/>
      <c r="F19" s="1150"/>
      <c r="G19" s="1150"/>
      <c r="H19" s="1152"/>
      <c r="I19" s="1150"/>
      <c r="J19" s="1153"/>
      <c r="K19" s="1154">
        <f t="shared" si="0"/>
        <v>0</v>
      </c>
      <c r="L19" s="1150"/>
      <c r="M19" s="326"/>
      <c r="N19" s="325"/>
      <c r="O19" s="1151"/>
      <c r="P19" s="1152"/>
      <c r="Q19" s="1153"/>
      <c r="R19" s="1155">
        <f t="shared" si="1"/>
        <v>0</v>
      </c>
    </row>
    <row r="20" spans="1:18" x14ac:dyDescent="0.3">
      <c r="A20" s="325"/>
      <c r="B20" s="1150"/>
      <c r="C20" s="1150"/>
      <c r="D20" s="1151"/>
      <c r="E20" s="1162"/>
      <c r="F20" s="1150"/>
      <c r="G20" s="1150"/>
      <c r="H20" s="1152"/>
      <c r="I20" s="1150"/>
      <c r="J20" s="1153"/>
      <c r="K20" s="1154">
        <f t="shared" si="0"/>
        <v>0</v>
      </c>
      <c r="L20" s="1150"/>
      <c r="M20" s="326"/>
      <c r="N20" s="325"/>
      <c r="O20" s="1151"/>
      <c r="P20" s="1152"/>
      <c r="Q20" s="1153"/>
      <c r="R20" s="1155">
        <f t="shared" si="1"/>
        <v>0</v>
      </c>
    </row>
    <row r="21" spans="1:18" x14ac:dyDescent="0.3">
      <c r="A21" s="325"/>
      <c r="B21" s="1150"/>
      <c r="C21" s="1150"/>
      <c r="D21" s="1151"/>
      <c r="E21" s="1162"/>
      <c r="F21" s="1150"/>
      <c r="G21" s="1150"/>
      <c r="H21" s="1152"/>
      <c r="I21" s="1150"/>
      <c r="J21" s="1153"/>
      <c r="K21" s="1154">
        <f t="shared" si="0"/>
        <v>0</v>
      </c>
      <c r="L21" s="1150"/>
      <c r="M21" s="326"/>
      <c r="N21" s="325"/>
      <c r="O21" s="1151"/>
      <c r="P21" s="1152"/>
      <c r="Q21" s="1153"/>
      <c r="R21" s="1155">
        <f t="shared" si="1"/>
        <v>0</v>
      </c>
    </row>
    <row r="22" spans="1:18" ht="15" customHeight="1" x14ac:dyDescent="0.3">
      <c r="A22" s="325"/>
      <c r="B22" s="1150"/>
      <c r="C22" s="1150"/>
      <c r="D22" s="1151"/>
      <c r="E22" s="1162"/>
      <c r="F22" s="1150"/>
      <c r="G22" s="1150"/>
      <c r="H22" s="1152"/>
      <c r="I22" s="1150"/>
      <c r="J22" s="1153"/>
      <c r="K22" s="1154">
        <f t="shared" si="0"/>
        <v>0</v>
      </c>
      <c r="L22" s="1150"/>
      <c r="M22" s="326"/>
      <c r="N22" s="325"/>
      <c r="O22" s="1151"/>
      <c r="P22" s="1152"/>
      <c r="Q22" s="1153"/>
      <c r="R22" s="1155">
        <f t="shared" si="1"/>
        <v>0</v>
      </c>
    </row>
    <row r="23" spans="1:18" ht="15" customHeight="1" x14ac:dyDescent="0.3">
      <c r="A23" s="325"/>
      <c r="B23" s="1150"/>
      <c r="C23" s="1150"/>
      <c r="D23" s="1151"/>
      <c r="E23" s="1162"/>
      <c r="F23" s="1150"/>
      <c r="G23" s="1150"/>
      <c r="H23" s="1152"/>
      <c r="I23" s="1150"/>
      <c r="J23" s="1153"/>
      <c r="K23" s="1154">
        <f t="shared" si="0"/>
        <v>0</v>
      </c>
      <c r="L23" s="1150"/>
      <c r="M23" s="326"/>
      <c r="N23" s="325"/>
      <c r="O23" s="1151"/>
      <c r="P23" s="1152"/>
      <c r="Q23" s="1153"/>
      <c r="R23" s="1155">
        <f t="shared" si="1"/>
        <v>0</v>
      </c>
    </row>
    <row r="24" spans="1:18" ht="15" customHeight="1" x14ac:dyDescent="0.3">
      <c r="A24" s="325"/>
      <c r="B24" s="1150"/>
      <c r="C24" s="1150"/>
      <c r="D24" s="1151"/>
      <c r="E24" s="1162"/>
      <c r="F24" s="1150"/>
      <c r="G24" s="1150"/>
      <c r="H24" s="1152"/>
      <c r="I24" s="1150"/>
      <c r="J24" s="1153"/>
      <c r="K24" s="1154">
        <f t="shared" si="0"/>
        <v>0</v>
      </c>
      <c r="L24" s="1150"/>
      <c r="M24" s="326"/>
      <c r="N24" s="325"/>
      <c r="O24" s="1151"/>
      <c r="P24" s="1152"/>
      <c r="Q24" s="1153"/>
      <c r="R24" s="1155">
        <f t="shared" si="1"/>
        <v>0</v>
      </c>
    </row>
    <row r="25" spans="1:18" ht="15" customHeight="1" x14ac:dyDescent="0.3">
      <c r="A25" s="325"/>
      <c r="B25" s="1150"/>
      <c r="C25" s="1150"/>
      <c r="D25" s="1151"/>
      <c r="E25" s="1162"/>
      <c r="F25" s="1150"/>
      <c r="G25" s="1150"/>
      <c r="H25" s="1152"/>
      <c r="I25" s="1150"/>
      <c r="J25" s="1153"/>
      <c r="K25" s="1154">
        <f t="shared" si="0"/>
        <v>0</v>
      </c>
      <c r="L25" s="1150"/>
      <c r="M25" s="326"/>
      <c r="N25" s="325"/>
      <c r="O25" s="1151"/>
      <c r="P25" s="1152"/>
      <c r="Q25" s="1153"/>
      <c r="R25" s="1155">
        <f t="shared" si="1"/>
        <v>0</v>
      </c>
    </row>
    <row r="26" spans="1:18" ht="15" customHeight="1" x14ac:dyDescent="0.3">
      <c r="A26" s="325"/>
      <c r="B26" s="1150"/>
      <c r="C26" s="1150"/>
      <c r="D26" s="1151"/>
      <c r="E26" s="1162"/>
      <c r="F26" s="1150"/>
      <c r="G26" s="1150"/>
      <c r="H26" s="1152"/>
      <c r="I26" s="1150"/>
      <c r="J26" s="1153"/>
      <c r="K26" s="1154">
        <f t="shared" si="0"/>
        <v>0</v>
      </c>
      <c r="L26" s="1150"/>
      <c r="M26" s="326"/>
      <c r="N26" s="325"/>
      <c r="O26" s="1151"/>
      <c r="P26" s="1152"/>
      <c r="Q26" s="1153"/>
      <c r="R26" s="1155">
        <f t="shared" si="1"/>
        <v>0</v>
      </c>
    </row>
    <row r="27" spans="1:18" ht="15" customHeight="1" x14ac:dyDescent="0.3">
      <c r="A27" s="325"/>
      <c r="B27" s="1150"/>
      <c r="C27" s="1150"/>
      <c r="D27" s="1151"/>
      <c r="E27" s="1162"/>
      <c r="F27" s="1150"/>
      <c r="G27" s="1150"/>
      <c r="H27" s="1152"/>
      <c r="I27" s="1150"/>
      <c r="J27" s="1153"/>
      <c r="K27" s="1154">
        <f t="shared" si="0"/>
        <v>0</v>
      </c>
      <c r="L27" s="1150"/>
      <c r="M27" s="326"/>
      <c r="N27" s="325"/>
      <c r="O27" s="1151"/>
      <c r="P27" s="1152"/>
      <c r="Q27" s="1153"/>
      <c r="R27" s="1155">
        <f t="shared" si="1"/>
        <v>0</v>
      </c>
    </row>
    <row r="28" spans="1:18" ht="15" customHeight="1" x14ac:dyDescent="0.3">
      <c r="A28" s="325"/>
      <c r="B28" s="1150"/>
      <c r="C28" s="1150"/>
      <c r="D28" s="1151"/>
      <c r="E28" s="1162"/>
      <c r="F28" s="1150"/>
      <c r="G28" s="1150"/>
      <c r="H28" s="1152"/>
      <c r="I28" s="1150"/>
      <c r="J28" s="1153"/>
      <c r="K28" s="1154">
        <f t="shared" si="0"/>
        <v>0</v>
      </c>
      <c r="L28" s="1150"/>
      <c r="M28" s="326"/>
      <c r="N28" s="325"/>
      <c r="O28" s="1151"/>
      <c r="P28" s="1152"/>
      <c r="Q28" s="1153"/>
      <c r="R28" s="1155">
        <f t="shared" si="1"/>
        <v>0</v>
      </c>
    </row>
    <row r="29" spans="1:18" ht="15" customHeight="1" x14ac:dyDescent="0.3">
      <c r="A29" s="325"/>
      <c r="B29" s="1150"/>
      <c r="C29" s="1150"/>
      <c r="D29" s="1151"/>
      <c r="E29" s="1162"/>
      <c r="F29" s="1150"/>
      <c r="G29" s="1150"/>
      <c r="H29" s="1152"/>
      <c r="I29" s="1150"/>
      <c r="J29" s="1153"/>
      <c r="K29" s="1154">
        <f t="shared" si="0"/>
        <v>0</v>
      </c>
      <c r="L29" s="1150"/>
      <c r="M29" s="326"/>
      <c r="N29" s="325"/>
      <c r="O29" s="1151"/>
      <c r="P29" s="1152"/>
      <c r="Q29" s="1153"/>
      <c r="R29" s="1155">
        <f t="shared" si="1"/>
        <v>0</v>
      </c>
    </row>
    <row r="30" spans="1:18" ht="15" customHeight="1" x14ac:dyDescent="0.3">
      <c r="A30" s="325"/>
      <c r="B30" s="1150"/>
      <c r="C30" s="1150"/>
      <c r="D30" s="1151"/>
      <c r="E30" s="1162"/>
      <c r="F30" s="1150"/>
      <c r="G30" s="1150"/>
      <c r="H30" s="1152"/>
      <c r="I30" s="1150"/>
      <c r="J30" s="1153"/>
      <c r="K30" s="1154">
        <f t="shared" si="0"/>
        <v>0</v>
      </c>
      <c r="L30" s="1150"/>
      <c r="M30" s="326"/>
      <c r="N30" s="325"/>
      <c r="O30" s="1151"/>
      <c r="P30" s="1152"/>
      <c r="Q30" s="1153"/>
      <c r="R30" s="1155">
        <f t="shared" si="1"/>
        <v>0</v>
      </c>
    </row>
    <row r="31" spans="1:18" ht="15" customHeight="1" x14ac:dyDescent="0.3">
      <c r="A31" s="325"/>
      <c r="B31" s="1150"/>
      <c r="C31" s="1150"/>
      <c r="D31" s="1151"/>
      <c r="E31" s="1162"/>
      <c r="F31" s="1150"/>
      <c r="G31" s="1150"/>
      <c r="H31" s="1152"/>
      <c r="I31" s="1150"/>
      <c r="J31" s="1153"/>
      <c r="K31" s="1154">
        <f t="shared" si="0"/>
        <v>0</v>
      </c>
      <c r="L31" s="1150"/>
      <c r="M31" s="326"/>
      <c r="N31" s="325"/>
      <c r="O31" s="1151"/>
      <c r="P31" s="1152"/>
      <c r="Q31" s="1153"/>
      <c r="R31" s="1155">
        <f t="shared" si="1"/>
        <v>0</v>
      </c>
    </row>
    <row r="32" spans="1:18" ht="15" customHeight="1" x14ac:dyDescent="0.3">
      <c r="A32" s="325"/>
      <c r="B32" s="1150"/>
      <c r="C32" s="1150"/>
      <c r="D32" s="1151"/>
      <c r="E32" s="1162"/>
      <c r="F32" s="1150"/>
      <c r="G32" s="1150"/>
      <c r="H32" s="1152"/>
      <c r="I32" s="1150"/>
      <c r="J32" s="1153"/>
      <c r="K32" s="1154">
        <f t="shared" si="0"/>
        <v>0</v>
      </c>
      <c r="L32" s="1150"/>
      <c r="M32" s="326"/>
      <c r="N32" s="325"/>
      <c r="O32" s="1151"/>
      <c r="P32" s="1152"/>
      <c r="Q32" s="1153"/>
      <c r="R32" s="1155">
        <f t="shared" si="1"/>
        <v>0</v>
      </c>
    </row>
    <row r="33" spans="1:18" ht="15" customHeight="1" x14ac:dyDescent="0.3">
      <c r="A33" s="325"/>
      <c r="B33" s="1150"/>
      <c r="C33" s="1150"/>
      <c r="D33" s="1151"/>
      <c r="E33" s="1162"/>
      <c r="F33" s="1150"/>
      <c r="G33" s="1150"/>
      <c r="H33" s="1152"/>
      <c r="I33" s="1150"/>
      <c r="J33" s="1153"/>
      <c r="K33" s="1154">
        <f t="shared" si="0"/>
        <v>0</v>
      </c>
      <c r="L33" s="1150"/>
      <c r="M33" s="326"/>
      <c r="N33" s="325"/>
      <c r="O33" s="1151"/>
      <c r="P33" s="1152"/>
      <c r="Q33" s="1153"/>
      <c r="R33" s="1155">
        <f t="shared" si="1"/>
        <v>0</v>
      </c>
    </row>
    <row r="34" spans="1:18" ht="15" customHeight="1" x14ac:dyDescent="0.3">
      <c r="A34" s="325"/>
      <c r="B34" s="1150"/>
      <c r="C34" s="1150"/>
      <c r="D34" s="1151"/>
      <c r="E34" s="1162"/>
      <c r="F34" s="1150"/>
      <c r="G34" s="1150"/>
      <c r="H34" s="1152"/>
      <c r="I34" s="1150"/>
      <c r="J34" s="1153"/>
      <c r="K34" s="1154">
        <f t="shared" si="0"/>
        <v>0</v>
      </c>
      <c r="L34" s="1150"/>
      <c r="M34" s="326"/>
      <c r="N34" s="325"/>
      <c r="O34" s="1151"/>
      <c r="P34" s="1152"/>
      <c r="Q34" s="1153"/>
      <c r="R34" s="1155">
        <f t="shared" si="1"/>
        <v>0</v>
      </c>
    </row>
    <row r="35" spans="1:18" ht="15" customHeight="1" x14ac:dyDescent="0.3">
      <c r="A35" s="325"/>
      <c r="B35" s="1150"/>
      <c r="C35" s="1150"/>
      <c r="D35" s="1151"/>
      <c r="E35" s="1162"/>
      <c r="F35" s="1150"/>
      <c r="G35" s="1150"/>
      <c r="H35" s="1152"/>
      <c r="I35" s="1150"/>
      <c r="J35" s="1153"/>
      <c r="K35" s="1154">
        <f t="shared" si="0"/>
        <v>0</v>
      </c>
      <c r="L35" s="1150"/>
      <c r="M35" s="326"/>
      <c r="N35" s="325"/>
      <c r="O35" s="1151"/>
      <c r="P35" s="1152"/>
      <c r="Q35" s="1153"/>
      <c r="R35" s="1155">
        <f t="shared" si="1"/>
        <v>0</v>
      </c>
    </row>
    <row r="36" spans="1:18" ht="15" customHeight="1" x14ac:dyDescent="0.3">
      <c r="A36" s="325"/>
      <c r="B36" s="1150"/>
      <c r="C36" s="1150"/>
      <c r="D36" s="1151"/>
      <c r="E36" s="1162"/>
      <c r="F36" s="1150"/>
      <c r="G36" s="1150"/>
      <c r="H36" s="1152"/>
      <c r="I36" s="1150"/>
      <c r="J36" s="1153"/>
      <c r="K36" s="1154">
        <f t="shared" si="0"/>
        <v>0</v>
      </c>
      <c r="L36" s="1150"/>
      <c r="M36" s="326"/>
      <c r="N36" s="325"/>
      <c r="O36" s="1151"/>
      <c r="P36" s="1152"/>
      <c r="Q36" s="1153"/>
      <c r="R36" s="1155">
        <f t="shared" si="1"/>
        <v>0</v>
      </c>
    </row>
    <row r="37" spans="1:18" ht="15" customHeight="1" x14ac:dyDescent="0.3">
      <c r="A37" s="325"/>
      <c r="B37" s="1150"/>
      <c r="C37" s="1150"/>
      <c r="D37" s="1151"/>
      <c r="E37" s="1162"/>
      <c r="F37" s="1150"/>
      <c r="G37" s="1150"/>
      <c r="H37" s="1152"/>
      <c r="I37" s="1150"/>
      <c r="J37" s="1153"/>
      <c r="K37" s="1154">
        <f t="shared" si="0"/>
        <v>0</v>
      </c>
      <c r="L37" s="1150"/>
      <c r="M37" s="326"/>
      <c r="N37" s="325"/>
      <c r="O37" s="1151"/>
      <c r="P37" s="1152"/>
      <c r="Q37" s="1153"/>
      <c r="R37" s="1155">
        <f t="shared" si="1"/>
        <v>0</v>
      </c>
    </row>
    <row r="38" spans="1:18" ht="15" customHeight="1" thickBot="1" x14ac:dyDescent="0.35">
      <c r="A38" s="1141"/>
      <c r="B38" s="1142"/>
      <c r="C38" s="1142"/>
      <c r="D38" s="115"/>
      <c r="E38" s="1163"/>
      <c r="F38" s="1142"/>
      <c r="G38" s="1142"/>
      <c r="H38" s="116"/>
      <c r="I38" s="1142"/>
      <c r="J38" s="117"/>
      <c r="K38" s="1156">
        <f t="shared" si="0"/>
        <v>0</v>
      </c>
      <c r="L38" s="1142"/>
      <c r="M38" s="119"/>
      <c r="N38" s="1141"/>
      <c r="O38" s="115"/>
      <c r="P38" s="116"/>
      <c r="Q38" s="117"/>
      <c r="R38" s="1157">
        <f t="shared" si="1"/>
        <v>0</v>
      </c>
    </row>
  </sheetData>
  <sheetProtection formatCells="0" formatColumns="0" formatRows="0" insertRows="0" selectLockedCells="1"/>
  <mergeCells count="18">
    <mergeCell ref="B6:L6"/>
    <mergeCell ref="A8:F8"/>
    <mergeCell ref="G8:I8"/>
    <mergeCell ref="J8:M8"/>
    <mergeCell ref="N8:R8"/>
    <mergeCell ref="B4:D4"/>
    <mergeCell ref="F4:I4"/>
    <mergeCell ref="J4:L4"/>
    <mergeCell ref="N4:R4"/>
    <mergeCell ref="B5:L5"/>
    <mergeCell ref="N5:R5"/>
    <mergeCell ref="B2:D2"/>
    <mergeCell ref="F2:I2"/>
    <mergeCell ref="J2:L2"/>
    <mergeCell ref="N2:R2"/>
    <mergeCell ref="F3:I3"/>
    <mergeCell ref="J3:L3"/>
    <mergeCell ref="N3:R3"/>
  </mergeCells>
  <printOptions horizontalCentered="1"/>
  <pageMargins left="0.7" right="0.7" top="0.75" bottom="0.75" header="0.3" footer="0.3"/>
  <pageSetup scale="52" orientation="landscape" verticalDpi="1200" r:id="rId1"/>
  <headerFooter>
    <oddHeader>&amp;L&amp;G&amp;C&amp;"-,Bold"&amp;18PFMEA-Process Failure Modes Effects Analysis</oddHeader>
    <oddFooter>&amp;L&amp;9 1AF0003 &amp;A&amp;C&amp;"-,Bold"&amp;9&amp;KFF0000Printed Copy Uncontrolled.  
Latest Edition on AMG Intranet Site (http://ride.amgeneralintranet.com)&amp;R&amp;9Rev &amp;D</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BA32"/>
  <sheetViews>
    <sheetView windowProtection="1" showGridLines="0" showRowColHeaders="0" showRuler="0" view="pageLayout" zoomScale="78" zoomScaleNormal="100" zoomScalePageLayoutView="78" workbookViewId="0"/>
  </sheetViews>
  <sheetFormatPr defaultColWidth="0.33203125" defaultRowHeight="14.4" x14ac:dyDescent="0.3"/>
  <cols>
    <col min="1" max="1" width="20.44140625" customWidth="1"/>
    <col min="2" max="9" width="5.33203125" customWidth="1"/>
    <col min="10" max="10" width="19.33203125" customWidth="1"/>
    <col min="11" max="11" width="39.33203125" customWidth="1"/>
    <col min="12" max="12" width="9.109375" customWidth="1"/>
    <col min="13" max="13" width="4.33203125" customWidth="1"/>
    <col min="14" max="14" width="15.6640625" customWidth="1"/>
    <col min="15" max="19" width="5.33203125" customWidth="1"/>
    <col min="20" max="20" width="9.109375" customWidth="1"/>
    <col min="21" max="21" width="3" customWidth="1"/>
    <col min="22" max="22" width="21.109375" customWidth="1"/>
    <col min="23" max="27" width="10.6640625" customWidth="1"/>
    <col min="28" max="31" width="9.109375" customWidth="1"/>
    <col min="32" max="32" width="15.33203125" customWidth="1"/>
    <col min="33" max="54" width="2.109375" customWidth="1"/>
  </cols>
  <sheetData>
    <row r="1" spans="1:53" ht="93.6" customHeight="1" x14ac:dyDescent="0.3">
      <c r="A1" s="130" t="s">
        <v>133</v>
      </c>
      <c r="B1" s="1365" t="s">
        <v>134</v>
      </c>
      <c r="C1" s="1366"/>
      <c r="D1" s="1366"/>
      <c r="E1" s="1366"/>
      <c r="F1" s="1366"/>
      <c r="G1" s="1366"/>
      <c r="H1" s="1366"/>
      <c r="I1" s="1366"/>
      <c r="J1" s="130" t="s">
        <v>133</v>
      </c>
      <c r="K1" s="130" t="s">
        <v>251</v>
      </c>
      <c r="L1" s="130" t="s">
        <v>135</v>
      </c>
      <c r="M1" s="138"/>
      <c r="N1" s="132" t="s">
        <v>136</v>
      </c>
      <c r="O1" s="1367" t="s">
        <v>217</v>
      </c>
      <c r="P1" s="1367"/>
      <c r="Q1" s="1367"/>
      <c r="R1" s="1367"/>
      <c r="S1" s="1367"/>
      <c r="T1" s="132" t="s">
        <v>135</v>
      </c>
      <c r="U1" s="44"/>
      <c r="V1" s="134" t="s">
        <v>139</v>
      </c>
      <c r="W1" s="1369" t="s">
        <v>218</v>
      </c>
      <c r="X1" s="1369"/>
      <c r="Y1" s="1369"/>
      <c r="Z1" s="1369"/>
      <c r="AA1" s="1369"/>
      <c r="AB1" s="1369" t="s">
        <v>141</v>
      </c>
      <c r="AC1" s="1370"/>
      <c r="AD1" s="1370"/>
      <c r="AE1" s="134" t="s">
        <v>135</v>
      </c>
    </row>
    <row r="2" spans="1:53" ht="93.6" customHeight="1" x14ac:dyDescent="0.3">
      <c r="A2" s="1455" t="s">
        <v>142</v>
      </c>
      <c r="B2" s="1455" t="s">
        <v>143</v>
      </c>
      <c r="C2" s="1455"/>
      <c r="D2" s="1455"/>
      <c r="E2" s="1455"/>
      <c r="F2" s="1455"/>
      <c r="G2" s="1455"/>
      <c r="H2" s="1455"/>
      <c r="I2" s="1455"/>
      <c r="J2" s="1455" t="s">
        <v>219</v>
      </c>
      <c r="K2" s="139" t="s">
        <v>220</v>
      </c>
      <c r="L2" s="140">
        <v>10</v>
      </c>
      <c r="M2" s="138"/>
      <c r="N2" s="141" t="s">
        <v>144</v>
      </c>
      <c r="O2" s="1455" t="s">
        <v>146</v>
      </c>
      <c r="P2" s="1455"/>
      <c r="Q2" s="1455"/>
      <c r="R2" s="1455"/>
      <c r="S2" s="1455"/>
      <c r="T2" s="140">
        <v>10</v>
      </c>
      <c r="U2" s="44"/>
      <c r="V2" s="139" t="s">
        <v>147</v>
      </c>
      <c r="W2" s="1455" t="s">
        <v>221</v>
      </c>
      <c r="X2" s="1455"/>
      <c r="Y2" s="1455"/>
      <c r="Z2" s="1455"/>
      <c r="AA2" s="1455"/>
      <c r="AB2" s="1455" t="s">
        <v>149</v>
      </c>
      <c r="AC2" s="1455"/>
      <c r="AD2" s="1455"/>
      <c r="AE2" s="142">
        <v>10</v>
      </c>
    </row>
    <row r="3" spans="1:53" ht="93.6" customHeight="1" x14ac:dyDescent="0.3">
      <c r="A3" s="1455"/>
      <c r="B3" s="1455" t="s">
        <v>150</v>
      </c>
      <c r="C3" s="1455"/>
      <c r="D3" s="1455"/>
      <c r="E3" s="1455"/>
      <c r="F3" s="1455"/>
      <c r="G3" s="1455"/>
      <c r="H3" s="1455"/>
      <c r="I3" s="1455"/>
      <c r="J3" s="1455"/>
      <c r="K3" s="139" t="s">
        <v>222</v>
      </c>
      <c r="L3" s="140">
        <v>9</v>
      </c>
      <c r="M3" s="138"/>
      <c r="N3" s="1456" t="s">
        <v>151</v>
      </c>
      <c r="O3" s="1455" t="s">
        <v>223</v>
      </c>
      <c r="P3" s="1455"/>
      <c r="Q3" s="1455"/>
      <c r="R3" s="1455"/>
      <c r="S3" s="1455"/>
      <c r="T3" s="140">
        <v>9</v>
      </c>
      <c r="U3" s="44"/>
      <c r="V3" s="139" t="s">
        <v>154</v>
      </c>
      <c r="W3" s="1455" t="s">
        <v>224</v>
      </c>
      <c r="X3" s="1455"/>
      <c r="Y3" s="1455"/>
      <c r="Z3" s="1455"/>
      <c r="AA3" s="1455"/>
      <c r="AB3" s="1455" t="s">
        <v>156</v>
      </c>
      <c r="AC3" s="1455"/>
      <c r="AD3" s="1455"/>
      <c r="AE3" s="142">
        <v>9</v>
      </c>
    </row>
    <row r="4" spans="1:53" ht="93.6" customHeight="1" x14ac:dyDescent="0.3">
      <c r="A4" s="1455" t="s">
        <v>157</v>
      </c>
      <c r="B4" s="1455" t="s">
        <v>158</v>
      </c>
      <c r="C4" s="1455"/>
      <c r="D4" s="1455"/>
      <c r="E4" s="1455"/>
      <c r="F4" s="1455"/>
      <c r="G4" s="1455"/>
      <c r="H4" s="1455"/>
      <c r="I4" s="1455"/>
      <c r="J4" s="139" t="s">
        <v>225</v>
      </c>
      <c r="K4" s="139" t="s">
        <v>226</v>
      </c>
      <c r="L4" s="140">
        <v>8</v>
      </c>
      <c r="M4" s="138"/>
      <c r="N4" s="1456"/>
      <c r="O4" s="1455" t="s">
        <v>160</v>
      </c>
      <c r="P4" s="1455"/>
      <c r="Q4" s="1455"/>
      <c r="R4" s="1455"/>
      <c r="S4" s="1455"/>
      <c r="T4" s="140">
        <v>8</v>
      </c>
      <c r="U4" s="44"/>
      <c r="V4" s="139" t="s">
        <v>227</v>
      </c>
      <c r="W4" s="1455" t="s">
        <v>228</v>
      </c>
      <c r="X4" s="1455"/>
      <c r="Y4" s="1455"/>
      <c r="Z4" s="1455"/>
      <c r="AA4" s="1455"/>
      <c r="AB4" s="1455" t="s">
        <v>163</v>
      </c>
      <c r="AC4" s="1455"/>
      <c r="AD4" s="1455"/>
      <c r="AE4" s="142">
        <v>8</v>
      </c>
    </row>
    <row r="5" spans="1:53" ht="93.6" customHeight="1" x14ac:dyDescent="0.3">
      <c r="A5" s="1455"/>
      <c r="B5" s="1455" t="s">
        <v>164</v>
      </c>
      <c r="C5" s="1455"/>
      <c r="D5" s="1455"/>
      <c r="E5" s="1455"/>
      <c r="F5" s="1455"/>
      <c r="G5" s="1455"/>
      <c r="H5" s="1455"/>
      <c r="I5" s="1455"/>
      <c r="J5" s="139" t="s">
        <v>229</v>
      </c>
      <c r="K5" s="139" t="s">
        <v>230</v>
      </c>
      <c r="L5" s="140">
        <v>7</v>
      </c>
      <c r="M5" s="138"/>
      <c r="N5" s="1456"/>
      <c r="O5" s="1455" t="s">
        <v>231</v>
      </c>
      <c r="P5" s="1455"/>
      <c r="Q5" s="1455"/>
      <c r="R5" s="1455"/>
      <c r="S5" s="1455"/>
      <c r="T5" s="140">
        <v>7</v>
      </c>
      <c r="U5" s="44"/>
      <c r="V5" s="139" t="s">
        <v>232</v>
      </c>
      <c r="W5" s="1455" t="s">
        <v>233</v>
      </c>
      <c r="X5" s="1455"/>
      <c r="Y5" s="1455"/>
      <c r="Z5" s="1455"/>
      <c r="AA5" s="1455"/>
      <c r="AB5" s="1455" t="s">
        <v>168</v>
      </c>
      <c r="AC5" s="1455"/>
      <c r="AD5" s="1455"/>
      <c r="AE5" s="142">
        <v>7</v>
      </c>
    </row>
    <row r="6" spans="1:53" ht="93.6" customHeight="1" x14ac:dyDescent="0.3">
      <c r="A6" s="1455" t="s">
        <v>169</v>
      </c>
      <c r="B6" s="1455" t="s">
        <v>170</v>
      </c>
      <c r="C6" s="1455"/>
      <c r="D6" s="1455"/>
      <c r="E6" s="1455"/>
      <c r="F6" s="1455"/>
      <c r="G6" s="1455"/>
      <c r="H6" s="1455"/>
      <c r="I6" s="1455"/>
      <c r="J6" s="1455" t="s">
        <v>234</v>
      </c>
      <c r="K6" s="139" t="s">
        <v>235</v>
      </c>
      <c r="L6" s="140">
        <v>6</v>
      </c>
      <c r="M6" s="138"/>
      <c r="N6" s="1456" t="s">
        <v>171</v>
      </c>
      <c r="O6" s="1455" t="s">
        <v>173</v>
      </c>
      <c r="P6" s="1455"/>
      <c r="Q6" s="1455"/>
      <c r="R6" s="1455"/>
      <c r="S6" s="1455"/>
      <c r="T6" s="140">
        <v>6</v>
      </c>
      <c r="U6" s="44"/>
      <c r="V6" s="139" t="s">
        <v>227</v>
      </c>
      <c r="W6" s="1455" t="s">
        <v>236</v>
      </c>
      <c r="X6" s="1455"/>
      <c r="Y6" s="1455"/>
      <c r="Z6" s="1455"/>
      <c r="AA6" s="1455"/>
      <c r="AB6" s="1455" t="s">
        <v>175</v>
      </c>
      <c r="AC6" s="1455"/>
      <c r="AD6" s="1455"/>
      <c r="AE6" s="142">
        <v>6</v>
      </c>
    </row>
    <row r="7" spans="1:53" ht="93.6" customHeight="1" x14ac:dyDescent="0.3">
      <c r="A7" s="1455"/>
      <c r="B7" s="1455" t="s">
        <v>176</v>
      </c>
      <c r="C7" s="1455"/>
      <c r="D7" s="1455"/>
      <c r="E7" s="1455"/>
      <c r="F7" s="1455"/>
      <c r="G7" s="1455"/>
      <c r="H7" s="1455"/>
      <c r="I7" s="1455"/>
      <c r="J7" s="1455"/>
      <c r="K7" s="139" t="s">
        <v>237</v>
      </c>
      <c r="L7" s="140">
        <v>5</v>
      </c>
      <c r="M7" s="138"/>
      <c r="N7" s="1456"/>
      <c r="O7" s="1455" t="s">
        <v>178</v>
      </c>
      <c r="P7" s="1455"/>
      <c r="Q7" s="1455"/>
      <c r="R7" s="1455"/>
      <c r="S7" s="1455"/>
      <c r="T7" s="140">
        <v>5</v>
      </c>
      <c r="U7" s="44"/>
      <c r="V7" s="139" t="s">
        <v>232</v>
      </c>
      <c r="W7" s="1455" t="s">
        <v>238</v>
      </c>
      <c r="X7" s="1455"/>
      <c r="Y7" s="1455"/>
      <c r="Z7" s="1455"/>
      <c r="AA7" s="1455"/>
      <c r="AB7" s="1455" t="s">
        <v>171</v>
      </c>
      <c r="AC7" s="1455"/>
      <c r="AD7" s="1455"/>
      <c r="AE7" s="142">
        <v>5</v>
      </c>
    </row>
    <row r="8" spans="1:53" ht="93.6" customHeight="1" x14ac:dyDescent="0.3">
      <c r="A8" s="1455" t="s">
        <v>181</v>
      </c>
      <c r="B8" s="1455" t="s">
        <v>182</v>
      </c>
      <c r="C8" s="1455"/>
      <c r="D8" s="1455"/>
      <c r="E8" s="1455"/>
      <c r="F8" s="1455"/>
      <c r="G8" s="1455"/>
      <c r="H8" s="1455"/>
      <c r="I8" s="1455"/>
      <c r="J8" s="1455" t="s">
        <v>234</v>
      </c>
      <c r="K8" s="139" t="s">
        <v>239</v>
      </c>
      <c r="L8" s="140">
        <v>4</v>
      </c>
      <c r="M8" s="138"/>
      <c r="N8" s="1456"/>
      <c r="O8" s="1455" t="s">
        <v>240</v>
      </c>
      <c r="P8" s="1455"/>
      <c r="Q8" s="1455"/>
      <c r="R8" s="1455"/>
      <c r="S8" s="1455"/>
      <c r="T8" s="140">
        <v>4</v>
      </c>
      <c r="U8" s="44"/>
      <c r="V8" s="139" t="s">
        <v>227</v>
      </c>
      <c r="W8" s="1455" t="s">
        <v>241</v>
      </c>
      <c r="X8" s="1455"/>
      <c r="Y8" s="1455"/>
      <c r="Z8" s="1455"/>
      <c r="AA8" s="1455"/>
      <c r="AB8" s="1455" t="s">
        <v>186</v>
      </c>
      <c r="AC8" s="1455"/>
      <c r="AD8" s="1455"/>
      <c r="AE8" s="142">
        <v>4</v>
      </c>
    </row>
    <row r="9" spans="1:53" ht="93.6" customHeight="1" x14ac:dyDescent="0.3">
      <c r="A9" s="1455"/>
      <c r="B9" s="1455" t="s">
        <v>187</v>
      </c>
      <c r="C9" s="1455"/>
      <c r="D9" s="1455"/>
      <c r="E9" s="1455"/>
      <c r="F9" s="1455"/>
      <c r="G9" s="1455"/>
      <c r="H9" s="1455"/>
      <c r="I9" s="1455"/>
      <c r="J9" s="1455"/>
      <c r="K9" s="139" t="s">
        <v>242</v>
      </c>
      <c r="L9" s="140">
        <v>3</v>
      </c>
      <c r="M9" s="138"/>
      <c r="N9" s="1456" t="s">
        <v>175</v>
      </c>
      <c r="O9" s="1455" t="s">
        <v>189</v>
      </c>
      <c r="P9" s="1455"/>
      <c r="Q9" s="1455"/>
      <c r="R9" s="1455"/>
      <c r="S9" s="1455"/>
      <c r="T9" s="140">
        <v>3</v>
      </c>
      <c r="U9" s="44"/>
      <c r="V9" s="139" t="s">
        <v>232</v>
      </c>
      <c r="W9" s="1455" t="s">
        <v>243</v>
      </c>
      <c r="X9" s="1455"/>
      <c r="Y9" s="1455"/>
      <c r="Z9" s="1455"/>
      <c r="AA9" s="1455"/>
      <c r="AB9" s="1455" t="s">
        <v>151</v>
      </c>
      <c r="AC9" s="1455"/>
      <c r="AD9" s="1455"/>
      <c r="AE9" s="142">
        <v>3</v>
      </c>
    </row>
    <row r="10" spans="1:53" ht="93.6" customHeight="1" x14ac:dyDescent="0.3">
      <c r="A10" s="1457"/>
      <c r="B10" s="1455" t="s">
        <v>191</v>
      </c>
      <c r="C10" s="1455"/>
      <c r="D10" s="1455"/>
      <c r="E10" s="1455"/>
      <c r="F10" s="1455"/>
      <c r="G10" s="1455"/>
      <c r="H10" s="1455"/>
      <c r="I10" s="1455"/>
      <c r="J10" s="139" t="s">
        <v>244</v>
      </c>
      <c r="K10" s="139" t="s">
        <v>245</v>
      </c>
      <c r="L10" s="140">
        <v>2</v>
      </c>
      <c r="M10" s="138"/>
      <c r="N10" s="1456"/>
      <c r="O10" s="1455" t="s">
        <v>246</v>
      </c>
      <c r="P10" s="1455"/>
      <c r="Q10" s="1455"/>
      <c r="R10" s="1455"/>
      <c r="S10" s="1455"/>
      <c r="T10" s="140">
        <v>2</v>
      </c>
      <c r="U10" s="44"/>
      <c r="V10" s="139" t="s">
        <v>247</v>
      </c>
      <c r="W10" s="1455" t="s">
        <v>248</v>
      </c>
      <c r="X10" s="1455"/>
      <c r="Y10" s="1455"/>
      <c r="Z10" s="1455"/>
      <c r="AA10" s="1455"/>
      <c r="AB10" s="1455" t="s">
        <v>144</v>
      </c>
      <c r="AC10" s="1455"/>
      <c r="AD10" s="1455"/>
      <c r="AE10" s="142">
        <v>2</v>
      </c>
    </row>
    <row r="11" spans="1:53" ht="93.6" customHeight="1" x14ac:dyDescent="0.3">
      <c r="A11" s="139" t="s">
        <v>196</v>
      </c>
      <c r="B11" s="1455" t="s">
        <v>197</v>
      </c>
      <c r="C11" s="1455"/>
      <c r="D11" s="1455"/>
      <c r="E11" s="1455"/>
      <c r="F11" s="1455"/>
      <c r="G11" s="1455"/>
      <c r="H11" s="1455"/>
      <c r="I11" s="1455"/>
      <c r="J11" s="139" t="s">
        <v>196</v>
      </c>
      <c r="K11" s="139" t="s">
        <v>249</v>
      </c>
      <c r="L11" s="140">
        <v>1</v>
      </c>
      <c r="M11" s="138"/>
      <c r="N11" s="141" t="s">
        <v>168</v>
      </c>
      <c r="O11" s="1455" t="s">
        <v>199</v>
      </c>
      <c r="P11" s="1455"/>
      <c r="Q11" s="1455"/>
      <c r="R11" s="1455"/>
      <c r="S11" s="1455"/>
      <c r="T11" s="140">
        <v>1</v>
      </c>
      <c r="U11" s="44"/>
      <c r="V11" s="139" t="s">
        <v>200</v>
      </c>
      <c r="W11" s="1455" t="s">
        <v>250</v>
      </c>
      <c r="X11" s="1455"/>
      <c r="Y11" s="1455"/>
      <c r="Z11" s="1455"/>
      <c r="AA11" s="1455"/>
      <c r="AB11" s="1455" t="s">
        <v>202</v>
      </c>
      <c r="AC11" s="1455"/>
      <c r="AD11" s="1455"/>
      <c r="AE11" s="142">
        <v>1</v>
      </c>
    </row>
    <row r="12" spans="1:53" ht="68.25" customHeight="1" x14ac:dyDescent="0.3"/>
    <row r="13" spans="1:53" ht="68.25" customHeight="1" x14ac:dyDescent="0.3"/>
    <row r="14" spans="1:53" ht="68.25" customHeight="1" x14ac:dyDescent="0.3"/>
    <row r="15" spans="1:53" ht="68.25" customHeight="1" x14ac:dyDescent="0.55000000000000004">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row>
    <row r="16" spans="1:53" ht="68.25" customHeight="1" x14ac:dyDescent="0.3"/>
    <row r="17" ht="68.25" customHeight="1" x14ac:dyDescent="0.3"/>
    <row r="18" ht="68.25" customHeight="1" x14ac:dyDescent="0.3"/>
    <row r="19" ht="68.25" customHeight="1" x14ac:dyDescent="0.3"/>
    <row r="20" ht="68.25" customHeight="1" x14ac:dyDescent="0.3"/>
    <row r="21" ht="68.25" customHeight="1" x14ac:dyDescent="0.3"/>
    <row r="22" ht="68.25" customHeight="1" x14ac:dyDescent="0.3"/>
    <row r="23" ht="68.25" customHeight="1" x14ac:dyDescent="0.3"/>
    <row r="24" ht="68.25" customHeight="1" x14ac:dyDescent="0.3"/>
    <row r="25" ht="68.25" customHeight="1" x14ac:dyDescent="0.3"/>
    <row r="26" ht="68.25" customHeight="1" x14ac:dyDescent="0.3"/>
    <row r="27" ht="68.25" customHeight="1" x14ac:dyDescent="0.3"/>
    <row r="28" ht="68.25" customHeight="1" x14ac:dyDescent="0.3"/>
    <row r="29" ht="68.25" customHeight="1" x14ac:dyDescent="0.3"/>
    <row r="30" ht="68.25" customHeight="1" x14ac:dyDescent="0.3"/>
    <row r="31" ht="68.25" customHeight="1" x14ac:dyDescent="0.3"/>
    <row r="32" ht="68.25" customHeight="1" x14ac:dyDescent="0.3"/>
  </sheetData>
  <sheetProtection algorithmName="SHA-512" hashValue="nV6rbzSZ7j5G1VUktyrpo1URJZcI4X6MnzeYohLEmUNXySJqQ1ePYQEFAse3AxCgK5mOw+ixeUs+FZrk4+L5ug==" saltValue="bhDVOk4hYg6F/zxyVMXZQA==" spinCount="100000" sheet="1" selectLockedCells="1"/>
  <mergeCells count="54">
    <mergeCell ref="W7:AA7"/>
    <mergeCell ref="AB7:AD7"/>
    <mergeCell ref="W8:AA8"/>
    <mergeCell ref="AB8:AD8"/>
    <mergeCell ref="W9:AA9"/>
    <mergeCell ref="AB3:AD3"/>
    <mergeCell ref="AB4:AD4"/>
    <mergeCell ref="AB5:AD5"/>
    <mergeCell ref="W6:AA6"/>
    <mergeCell ref="AB6:AD6"/>
    <mergeCell ref="B1:I1"/>
    <mergeCell ref="O1:S1"/>
    <mergeCell ref="W1:AA1"/>
    <mergeCell ref="AB1:AD1"/>
    <mergeCell ref="AB2:AD2"/>
    <mergeCell ref="A2:A3"/>
    <mergeCell ref="B2:I2"/>
    <mergeCell ref="J2:J3"/>
    <mergeCell ref="O2:S2"/>
    <mergeCell ref="W2:AA2"/>
    <mergeCell ref="B3:I3"/>
    <mergeCell ref="N3:N5"/>
    <mergeCell ref="O3:S3"/>
    <mergeCell ref="W3:AA3"/>
    <mergeCell ref="A4:A5"/>
    <mergeCell ref="B4:I4"/>
    <mergeCell ref="O4:S4"/>
    <mergeCell ref="W4:AA4"/>
    <mergeCell ref="B5:I5"/>
    <mergeCell ref="O5:S5"/>
    <mergeCell ref="W5:AA5"/>
    <mergeCell ref="A6:A7"/>
    <mergeCell ref="B6:I6"/>
    <mergeCell ref="J6:J7"/>
    <mergeCell ref="N6:N8"/>
    <mergeCell ref="O6:S6"/>
    <mergeCell ref="B7:I7"/>
    <mergeCell ref="O7:S7"/>
    <mergeCell ref="A8:A10"/>
    <mergeCell ref="B8:I8"/>
    <mergeCell ref="J8:J9"/>
    <mergeCell ref="O8:S8"/>
    <mergeCell ref="B9:I9"/>
    <mergeCell ref="N9:N10"/>
    <mergeCell ref="O9:S9"/>
    <mergeCell ref="B11:I11"/>
    <mergeCell ref="O11:S11"/>
    <mergeCell ref="W11:AA11"/>
    <mergeCell ref="AB11:AD11"/>
    <mergeCell ref="AB9:AD9"/>
    <mergeCell ref="B10:I10"/>
    <mergeCell ref="O10:S10"/>
    <mergeCell ref="W10:AA10"/>
    <mergeCell ref="AB10:AD10"/>
  </mergeCells>
  <printOptions horizontalCentered="1"/>
  <pageMargins left="0.25" right="0.25" top="0.75" bottom="0.75" header="0.3" footer="0.3"/>
  <pageSetup scale="44" orientation="landscape" verticalDpi="1200" r:id="rId1"/>
  <headerFooter>
    <oddHeader>&amp;L&amp;G&amp;C&amp;"-,Bold"&amp;36PFMEA Ratings</oddHeader>
    <oddFooter>&amp;L&amp;9 1AF0003 &amp;A&amp;C&amp;"-,Bold"&amp;9&amp;KFF0000Printed Copy Uncontrolled.  
Latest Edition on AMG Intranet Site (http://ride.amgeneralintranet.com)&amp;R&amp;9Rev &amp;D</oddFooter>
  </headerFooter>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M38"/>
  <sheetViews>
    <sheetView windowProtection="1" showGridLines="0" showRuler="0" view="pageLayout" zoomScale="67" zoomScaleNormal="100" zoomScalePageLayoutView="67" workbookViewId="0">
      <selection activeCell="A4" sqref="A4:D4"/>
    </sheetView>
  </sheetViews>
  <sheetFormatPr defaultColWidth="0.33203125" defaultRowHeight="14.4" x14ac:dyDescent="0.3"/>
  <cols>
    <col min="1" max="1" width="8.88671875" style="268" customWidth="1"/>
    <col min="2" max="2" width="14" style="268" customWidth="1"/>
    <col min="3" max="5" width="8.88671875" style="268" customWidth="1"/>
    <col min="6" max="6" width="12.109375" style="268" customWidth="1"/>
    <col min="7" max="7" width="8.88671875" style="268" customWidth="1"/>
    <col min="8" max="8" width="15.88671875" style="268" customWidth="1"/>
    <col min="9" max="9" width="15.6640625" style="268" customWidth="1"/>
    <col min="10" max="11" width="8.88671875" style="268" customWidth="1"/>
    <col min="12" max="12" width="19.6640625" style="268" customWidth="1"/>
    <col min="13" max="13" width="23.6640625" style="268" bestFit="1" customWidth="1"/>
    <col min="14" max="14" width="2.109375" customWidth="1"/>
  </cols>
  <sheetData>
    <row r="1" spans="1:13" ht="18" customHeight="1" thickBot="1" x14ac:dyDescent="0.35">
      <c r="A1" s="1470"/>
      <c r="B1" s="1471"/>
      <c r="C1" s="1471"/>
      <c r="D1" s="1471"/>
      <c r="E1" s="1471"/>
      <c r="F1" s="1471"/>
      <c r="G1" s="1471"/>
      <c r="H1" s="1471"/>
      <c r="I1" s="1471"/>
      <c r="J1" s="1471"/>
      <c r="K1" s="1471"/>
      <c r="L1" s="1471"/>
      <c r="M1" s="1472"/>
    </row>
    <row r="2" spans="1:13" ht="13.2" customHeight="1" x14ac:dyDescent="0.3">
      <c r="A2" s="485"/>
      <c r="B2" s="486"/>
      <c r="C2" s="486"/>
      <c r="D2" s="486"/>
      <c r="E2" s="486"/>
      <c r="F2" s="486"/>
      <c r="G2" s="486"/>
      <c r="H2" s="486"/>
      <c r="I2" s="486"/>
      <c r="J2" s="486"/>
      <c r="K2" s="486"/>
      <c r="L2" s="486"/>
      <c r="M2" s="487"/>
    </row>
    <row r="3" spans="1:13" ht="13.2" customHeight="1" x14ac:dyDescent="0.3">
      <c r="A3" s="488" t="s">
        <v>252</v>
      </c>
      <c r="B3" s="489"/>
      <c r="C3" s="489"/>
      <c r="D3" s="490"/>
      <c r="E3" s="491" t="s">
        <v>253</v>
      </c>
      <c r="F3" s="489"/>
      <c r="G3" s="489"/>
      <c r="H3" s="489"/>
      <c r="I3" s="490"/>
      <c r="J3" s="491" t="s">
        <v>131</v>
      </c>
      <c r="K3" s="489"/>
      <c r="L3" s="491" t="s">
        <v>132</v>
      </c>
      <c r="M3" s="492"/>
    </row>
    <row r="4" spans="1:13" ht="13.2" customHeight="1" x14ac:dyDescent="0.3">
      <c r="A4" s="1480"/>
      <c r="B4" s="1465"/>
      <c r="C4" s="1465"/>
      <c r="D4" s="1466"/>
      <c r="E4" s="1476" t="str">
        <f>IF(ISBLANK(Information!D11),"",_xlfn.CONCAT(IF(ISBLANK(Information!D11),"",Information!D11)," / ",IF(ISBLANK(Information!D13),"",_xlfn.CONCAT("(",LEFT(Information!D13,3),")"," ",MID(Information!D13,4,3),"-",RIGHT(Information!D13,4)))))</f>
        <v/>
      </c>
      <c r="F4" s="1479"/>
      <c r="G4" s="1479"/>
      <c r="H4" s="1479"/>
      <c r="I4" s="1477"/>
      <c r="J4" s="1473"/>
      <c r="K4" s="1474"/>
      <c r="L4" s="1473"/>
      <c r="M4" s="1475"/>
    </row>
    <row r="5" spans="1:13" ht="13.2" customHeight="1" x14ac:dyDescent="0.3">
      <c r="A5" s="488" t="s">
        <v>438</v>
      </c>
      <c r="B5" s="489"/>
      <c r="C5" s="489"/>
      <c r="D5" s="490"/>
      <c r="E5" s="491" t="s">
        <v>254</v>
      </c>
      <c r="F5" s="489"/>
      <c r="G5" s="489"/>
      <c r="H5" s="489"/>
      <c r="I5" s="490"/>
      <c r="J5" s="491" t="s">
        <v>255</v>
      </c>
      <c r="K5" s="489"/>
      <c r="L5" s="489"/>
      <c r="M5" s="492"/>
    </row>
    <row r="6" spans="1:13" ht="13.2" customHeight="1" x14ac:dyDescent="0.3">
      <c r="A6" s="1478" t="str">
        <f>IF(ISBLANK(Information!D19),"",_xlfn.CONCAT(IF(ISBLANK(Information!D19),"",Information!D19),"/",IF(ISBLANK(Information!D20),"",Information!D20)))</f>
        <v/>
      </c>
      <c r="B6" s="1479"/>
      <c r="C6" s="1479"/>
      <c r="D6" s="1477"/>
      <c r="E6" s="1464"/>
      <c r="F6" s="1465"/>
      <c r="G6" s="1465"/>
      <c r="H6" s="1465"/>
      <c r="I6" s="1466"/>
      <c r="J6" s="1473"/>
      <c r="K6" s="1481"/>
      <c r="L6" s="1481"/>
      <c r="M6" s="1475"/>
    </row>
    <row r="7" spans="1:13" ht="13.2" customHeight="1" x14ac:dyDescent="0.3">
      <c r="A7" s="488" t="s">
        <v>29</v>
      </c>
      <c r="B7" s="489"/>
      <c r="C7" s="489"/>
      <c r="D7" s="490"/>
      <c r="E7" s="491" t="s">
        <v>256</v>
      </c>
      <c r="F7" s="489"/>
      <c r="G7" s="489"/>
      <c r="H7" s="489"/>
      <c r="I7" s="490"/>
      <c r="J7" s="491" t="s">
        <v>257</v>
      </c>
      <c r="K7" s="489"/>
      <c r="L7" s="489"/>
      <c r="M7" s="492"/>
    </row>
    <row r="8" spans="1:13" ht="13.2" customHeight="1" x14ac:dyDescent="0.3">
      <c r="A8" s="1478" t="str">
        <f>IF(ISBLANK(Information!D18),"",Information!D18)</f>
        <v/>
      </c>
      <c r="B8" s="1479"/>
      <c r="C8" s="1479"/>
      <c r="D8" s="1477"/>
      <c r="E8" s="1473"/>
      <c r="F8" s="1481"/>
      <c r="G8" s="1481"/>
      <c r="H8" s="1481"/>
      <c r="I8" s="1474"/>
      <c r="J8" s="1473"/>
      <c r="K8" s="1481"/>
      <c r="L8" s="1481"/>
      <c r="M8" s="1475"/>
    </row>
    <row r="9" spans="1:13" ht="13.2" customHeight="1" x14ac:dyDescent="0.3">
      <c r="A9" s="488" t="s">
        <v>72</v>
      </c>
      <c r="B9" s="489"/>
      <c r="C9" s="491" t="s">
        <v>40</v>
      </c>
      <c r="D9" s="490"/>
      <c r="E9" s="491" t="s">
        <v>258</v>
      </c>
      <c r="F9" s="489"/>
      <c r="G9" s="489"/>
      <c r="H9" s="489"/>
      <c r="I9" s="490"/>
      <c r="J9" s="491" t="s">
        <v>258</v>
      </c>
      <c r="K9" s="489"/>
      <c r="L9" s="489"/>
      <c r="M9" s="492"/>
    </row>
    <row r="10" spans="1:13" ht="13.2" customHeight="1" x14ac:dyDescent="0.3">
      <c r="A10" s="1478" t="str">
        <f>IF(ISBLANK(Information!D2),"",Information!D2)</f>
        <v/>
      </c>
      <c r="B10" s="1477"/>
      <c r="C10" s="1476" t="str">
        <f>IF(ISBLANK(Information!D3),"",Information!D3)</f>
        <v/>
      </c>
      <c r="D10" s="1477"/>
      <c r="E10" s="1473"/>
      <c r="F10" s="1481"/>
      <c r="G10" s="1481"/>
      <c r="H10" s="1481"/>
      <c r="I10" s="1474"/>
      <c r="J10" s="1473"/>
      <c r="K10" s="1481"/>
      <c r="L10" s="1481"/>
      <c r="M10" s="1475"/>
    </row>
    <row r="11" spans="1:13" ht="13.95" customHeight="1" x14ac:dyDescent="0.3">
      <c r="A11" s="1467" t="s">
        <v>259</v>
      </c>
      <c r="B11" s="1458" t="s">
        <v>260</v>
      </c>
      <c r="C11" s="1458" t="s">
        <v>261</v>
      </c>
      <c r="D11" s="1461" t="s">
        <v>262</v>
      </c>
      <c r="E11" s="1462"/>
      <c r="F11" s="1463"/>
      <c r="G11" s="1458" t="s">
        <v>263</v>
      </c>
      <c r="H11" s="1461" t="s">
        <v>264</v>
      </c>
      <c r="I11" s="1462"/>
      <c r="J11" s="1462"/>
      <c r="K11" s="1462"/>
      <c r="L11" s="1463"/>
      <c r="M11" s="1482" t="s">
        <v>265</v>
      </c>
    </row>
    <row r="12" spans="1:13" ht="13.95" customHeight="1" x14ac:dyDescent="0.3">
      <c r="A12" s="1468"/>
      <c r="B12" s="1459"/>
      <c r="C12" s="1459"/>
      <c r="D12" s="1464"/>
      <c r="E12" s="1465"/>
      <c r="F12" s="1466"/>
      <c r="G12" s="1459"/>
      <c r="H12" s="1464"/>
      <c r="I12" s="1465"/>
      <c r="J12" s="1465"/>
      <c r="K12" s="1465"/>
      <c r="L12" s="1466"/>
      <c r="M12" s="1483"/>
    </row>
    <row r="13" spans="1:13" ht="13.95" customHeight="1" x14ac:dyDescent="0.3">
      <c r="A13" s="1468"/>
      <c r="B13" s="1459"/>
      <c r="C13" s="1459"/>
      <c r="D13" s="1484" t="s">
        <v>266</v>
      </c>
      <c r="E13" s="1484" t="s">
        <v>267</v>
      </c>
      <c r="F13" s="1484" t="s">
        <v>268</v>
      </c>
      <c r="G13" s="1459"/>
      <c r="H13" s="1487" t="s">
        <v>273</v>
      </c>
      <c r="I13" s="1487" t="s">
        <v>274</v>
      </c>
      <c r="J13" s="493" t="s">
        <v>269</v>
      </c>
      <c r="K13" s="494"/>
      <c r="L13" s="1458" t="s">
        <v>270</v>
      </c>
      <c r="M13" s="1483"/>
    </row>
    <row r="14" spans="1:13" ht="13.95" customHeight="1" x14ac:dyDescent="0.3">
      <c r="A14" s="1468"/>
      <c r="B14" s="1459"/>
      <c r="C14" s="1459"/>
      <c r="D14" s="1485"/>
      <c r="E14" s="1485"/>
      <c r="F14" s="1485"/>
      <c r="G14" s="1459"/>
      <c r="H14" s="1488"/>
      <c r="I14" s="1488"/>
      <c r="J14" s="1484" t="s">
        <v>271</v>
      </c>
      <c r="K14" s="1484" t="s">
        <v>272</v>
      </c>
      <c r="L14" s="1459"/>
      <c r="M14" s="1483"/>
    </row>
    <row r="15" spans="1:13" ht="13.95" customHeight="1" x14ac:dyDescent="0.3">
      <c r="A15" s="1469"/>
      <c r="B15" s="1460"/>
      <c r="C15" s="1460"/>
      <c r="D15" s="1486"/>
      <c r="E15" s="1486"/>
      <c r="F15" s="1486"/>
      <c r="G15" s="1460"/>
      <c r="H15" s="1489"/>
      <c r="I15" s="1489"/>
      <c r="J15" s="1486"/>
      <c r="K15" s="1486"/>
      <c r="L15" s="1460"/>
      <c r="M15" s="1483"/>
    </row>
    <row r="16" spans="1:13" x14ac:dyDescent="0.3">
      <c r="A16" s="328"/>
      <c r="B16" s="328"/>
      <c r="C16" s="328"/>
      <c r="D16" s="329"/>
      <c r="E16" s="328"/>
      <c r="F16" s="328"/>
      <c r="G16" s="328"/>
      <c r="H16" s="328"/>
      <c r="I16" s="329"/>
      <c r="J16" s="329"/>
      <c r="K16" s="329"/>
      <c r="L16" s="495"/>
      <c r="M16" s="496"/>
    </row>
    <row r="17" spans="1:13" x14ac:dyDescent="0.3">
      <c r="A17" s="328"/>
      <c r="B17" s="328"/>
      <c r="C17" s="328"/>
      <c r="D17" s="329"/>
      <c r="E17" s="328"/>
      <c r="F17" s="328"/>
      <c r="G17" s="328"/>
      <c r="H17" s="328"/>
      <c r="I17" s="329"/>
      <c r="J17" s="329"/>
      <c r="K17" s="329"/>
      <c r="L17" s="495"/>
      <c r="M17" s="496"/>
    </row>
    <row r="18" spans="1:13" x14ac:dyDescent="0.3">
      <c r="A18" s="328"/>
      <c r="B18" s="328"/>
      <c r="C18" s="328"/>
      <c r="D18" s="329"/>
      <c r="E18" s="328"/>
      <c r="F18" s="328"/>
      <c r="G18" s="328"/>
      <c r="H18" s="328"/>
      <c r="I18" s="329"/>
      <c r="J18" s="329"/>
      <c r="K18" s="329"/>
      <c r="L18" s="495"/>
      <c r="M18" s="496"/>
    </row>
    <row r="19" spans="1:13" x14ac:dyDescent="0.3">
      <c r="A19" s="328"/>
      <c r="B19" s="328"/>
      <c r="C19" s="328"/>
      <c r="D19" s="329"/>
      <c r="E19" s="328"/>
      <c r="F19" s="328"/>
      <c r="G19" s="328"/>
      <c r="H19" s="328"/>
      <c r="I19" s="329"/>
      <c r="J19" s="329"/>
      <c r="K19" s="329"/>
      <c r="L19" s="495"/>
      <c r="M19" s="496"/>
    </row>
    <row r="20" spans="1:13" ht="13.2" customHeight="1" x14ac:dyDescent="0.3">
      <c r="A20" s="54"/>
      <c r="B20" s="55"/>
      <c r="C20" s="55"/>
      <c r="D20" s="56"/>
      <c r="E20" s="55"/>
      <c r="F20" s="55"/>
      <c r="G20" s="55"/>
      <c r="H20" s="55"/>
      <c r="I20" s="56"/>
      <c r="J20" s="56"/>
      <c r="K20" s="56"/>
      <c r="L20" s="56"/>
      <c r="M20" s="57"/>
    </row>
    <row r="21" spans="1:13" ht="13.2" customHeight="1" x14ac:dyDescent="0.3">
      <c r="A21" s="54"/>
      <c r="B21" s="55"/>
      <c r="C21" s="55"/>
      <c r="D21" s="56"/>
      <c r="E21" s="55"/>
      <c r="F21" s="55"/>
      <c r="G21" s="55"/>
      <c r="H21" s="55"/>
      <c r="I21" s="56"/>
      <c r="J21" s="56"/>
      <c r="K21" s="56"/>
      <c r="L21" s="56"/>
      <c r="M21" s="57"/>
    </row>
    <row r="22" spans="1:13" ht="13.2" customHeight="1" x14ac:dyDescent="0.3">
      <c r="A22" s="54"/>
      <c r="B22" s="55"/>
      <c r="C22" s="55"/>
      <c r="D22" s="56"/>
      <c r="E22" s="55"/>
      <c r="F22" s="55"/>
      <c r="G22" s="55"/>
      <c r="H22" s="55"/>
      <c r="I22" s="56"/>
      <c r="J22" s="56"/>
      <c r="K22" s="56"/>
      <c r="L22" s="56"/>
      <c r="M22" s="57"/>
    </row>
    <row r="23" spans="1:13" ht="13.2" customHeight="1" x14ac:dyDescent="0.3">
      <c r="A23" s="54"/>
      <c r="B23" s="55"/>
      <c r="C23" s="55"/>
      <c r="D23" s="56"/>
      <c r="E23" s="55"/>
      <c r="F23" s="55"/>
      <c r="G23" s="55"/>
      <c r="H23" s="55"/>
      <c r="I23" s="56"/>
      <c r="J23" s="56"/>
      <c r="K23" s="56"/>
      <c r="L23" s="56"/>
      <c r="M23" s="57"/>
    </row>
    <row r="24" spans="1:13" ht="13.2" customHeight="1" x14ac:dyDescent="0.3">
      <c r="A24" s="54"/>
      <c r="B24" s="55"/>
      <c r="C24" s="55"/>
      <c r="D24" s="56"/>
      <c r="E24" s="55"/>
      <c r="F24" s="55"/>
      <c r="G24" s="55"/>
      <c r="H24" s="55"/>
      <c r="I24" s="56"/>
      <c r="J24" s="56"/>
      <c r="K24" s="56"/>
      <c r="L24" s="56"/>
      <c r="M24" s="57"/>
    </row>
    <row r="25" spans="1:13" ht="13.2" customHeight="1" x14ac:dyDescent="0.3">
      <c r="A25" s="54"/>
      <c r="B25" s="55"/>
      <c r="C25" s="55"/>
      <c r="D25" s="56"/>
      <c r="E25" s="55"/>
      <c r="F25" s="55"/>
      <c r="G25" s="55"/>
      <c r="H25" s="55"/>
      <c r="I25" s="56"/>
      <c r="J25" s="56"/>
      <c r="K25" s="56"/>
      <c r="L25" s="56"/>
      <c r="M25" s="57"/>
    </row>
    <row r="26" spans="1:13" ht="13.2" customHeight="1" x14ac:dyDescent="0.3">
      <c r="A26" s="54"/>
      <c r="B26" s="55"/>
      <c r="C26" s="55"/>
      <c r="D26" s="56"/>
      <c r="E26" s="55"/>
      <c r="F26" s="55"/>
      <c r="G26" s="55"/>
      <c r="H26" s="55"/>
      <c r="I26" s="56"/>
      <c r="J26" s="56"/>
      <c r="K26" s="56"/>
      <c r="L26" s="56"/>
      <c r="M26" s="57"/>
    </row>
    <row r="27" spans="1:13" ht="13.2" customHeight="1" x14ac:dyDescent="0.3">
      <c r="A27" s="54"/>
      <c r="B27" s="55"/>
      <c r="C27" s="55"/>
      <c r="D27" s="56"/>
      <c r="E27" s="55"/>
      <c r="F27" s="55"/>
      <c r="G27" s="55"/>
      <c r="H27" s="55"/>
      <c r="I27" s="56"/>
      <c r="J27" s="56"/>
      <c r="K27" s="56"/>
      <c r="L27" s="56"/>
      <c r="M27" s="57"/>
    </row>
    <row r="28" spans="1:13" ht="13.2" customHeight="1" x14ac:dyDescent="0.3">
      <c r="A28" s="54"/>
      <c r="B28" s="55"/>
      <c r="C28" s="55"/>
      <c r="D28" s="56"/>
      <c r="E28" s="55"/>
      <c r="F28" s="55"/>
      <c r="G28" s="55"/>
      <c r="H28" s="55"/>
      <c r="I28" s="56"/>
      <c r="J28" s="56"/>
      <c r="K28" s="56"/>
      <c r="L28" s="56"/>
      <c r="M28" s="57"/>
    </row>
    <row r="29" spans="1:13" ht="13.2" customHeight="1" x14ac:dyDescent="0.3">
      <c r="A29" s="54"/>
      <c r="B29" s="55"/>
      <c r="C29" s="55"/>
      <c r="D29" s="56"/>
      <c r="E29" s="55"/>
      <c r="F29" s="55"/>
      <c r="G29" s="55"/>
      <c r="H29" s="55"/>
      <c r="I29" s="56"/>
      <c r="J29" s="56"/>
      <c r="K29" s="56"/>
      <c r="L29" s="56"/>
      <c r="M29" s="57"/>
    </row>
    <row r="30" spans="1:13" ht="13.2" customHeight="1" x14ac:dyDescent="0.3">
      <c r="A30" s="54"/>
      <c r="B30" s="55"/>
      <c r="C30" s="55"/>
      <c r="D30" s="56"/>
      <c r="E30" s="55"/>
      <c r="F30" s="55"/>
      <c r="G30" s="55"/>
      <c r="H30" s="55"/>
      <c r="I30" s="56"/>
      <c r="J30" s="56"/>
      <c r="K30" s="56"/>
      <c r="L30" s="56"/>
      <c r="M30" s="57"/>
    </row>
    <row r="31" spans="1:13" ht="13.2" customHeight="1" x14ac:dyDescent="0.3">
      <c r="A31" s="54"/>
      <c r="B31" s="55"/>
      <c r="C31" s="55"/>
      <c r="D31" s="56"/>
      <c r="E31" s="55"/>
      <c r="F31" s="55"/>
      <c r="G31" s="55"/>
      <c r="H31" s="55"/>
      <c r="I31" s="56"/>
      <c r="J31" s="56"/>
      <c r="K31" s="56"/>
      <c r="L31" s="56"/>
      <c r="M31" s="57"/>
    </row>
    <row r="32" spans="1:13" ht="13.2" customHeight="1" x14ac:dyDescent="0.3">
      <c r="A32" s="54"/>
      <c r="B32" s="55"/>
      <c r="C32" s="55"/>
      <c r="D32" s="56"/>
      <c r="E32" s="55"/>
      <c r="F32" s="55"/>
      <c r="G32" s="55"/>
      <c r="H32" s="55"/>
      <c r="I32" s="56"/>
      <c r="J32" s="56"/>
      <c r="K32" s="56"/>
      <c r="L32" s="56"/>
      <c r="M32" s="57"/>
    </row>
    <row r="33" spans="1:13" ht="13.2" customHeight="1" x14ac:dyDescent="0.3">
      <c r="A33" s="54"/>
      <c r="B33" s="55"/>
      <c r="C33" s="55"/>
      <c r="D33" s="56"/>
      <c r="E33" s="55"/>
      <c r="F33" s="55"/>
      <c r="G33" s="55"/>
      <c r="H33" s="55"/>
      <c r="I33" s="56"/>
      <c r="J33" s="56"/>
      <c r="K33" s="56"/>
      <c r="L33" s="56"/>
      <c r="M33" s="57"/>
    </row>
    <row r="34" spans="1:13" ht="13.2" customHeight="1" x14ac:dyDescent="0.3">
      <c r="A34" s="54"/>
      <c r="B34" s="55"/>
      <c r="C34" s="55"/>
      <c r="D34" s="56"/>
      <c r="E34" s="55"/>
      <c r="F34" s="55"/>
      <c r="G34" s="55"/>
      <c r="H34" s="55"/>
      <c r="I34" s="56"/>
      <c r="J34" s="56"/>
      <c r="K34" s="56"/>
      <c r="L34" s="56"/>
      <c r="M34" s="57"/>
    </row>
    <row r="35" spans="1:13" ht="13.2" customHeight="1" x14ac:dyDescent="0.3">
      <c r="A35" s="54"/>
      <c r="B35" s="55"/>
      <c r="C35" s="55"/>
      <c r="D35" s="56"/>
      <c r="E35" s="55"/>
      <c r="F35" s="55"/>
      <c r="G35" s="55"/>
      <c r="H35" s="55"/>
      <c r="I35" s="56"/>
      <c r="J35" s="56"/>
      <c r="K35" s="56"/>
      <c r="L35" s="56"/>
      <c r="M35" s="57"/>
    </row>
    <row r="36" spans="1:13" ht="13.2" customHeight="1" x14ac:dyDescent="0.3">
      <c r="A36" s="54"/>
      <c r="B36" s="55"/>
      <c r="C36" s="55"/>
      <c r="D36" s="56"/>
      <c r="E36" s="55"/>
      <c r="F36" s="55"/>
      <c r="G36" s="55"/>
      <c r="H36" s="55"/>
      <c r="I36" s="56"/>
      <c r="J36" s="56"/>
      <c r="K36" s="56"/>
      <c r="L36" s="56"/>
      <c r="M36" s="57"/>
    </row>
    <row r="37" spans="1:13" ht="13.2" customHeight="1" x14ac:dyDescent="0.3">
      <c r="A37" s="54"/>
      <c r="B37" s="55"/>
      <c r="C37" s="55"/>
      <c r="D37" s="56"/>
      <c r="E37" s="55"/>
      <c r="F37" s="55"/>
      <c r="G37" s="55"/>
      <c r="H37" s="55"/>
      <c r="I37" s="56"/>
      <c r="J37" s="56"/>
      <c r="K37" s="56"/>
      <c r="L37" s="56"/>
      <c r="M37" s="57"/>
    </row>
    <row r="38" spans="1:13" ht="13.2" customHeight="1" thickBot="1" x14ac:dyDescent="0.35">
      <c r="A38" s="58"/>
      <c r="B38" s="59"/>
      <c r="C38" s="59"/>
      <c r="D38" s="60"/>
      <c r="E38" s="59"/>
      <c r="F38" s="59"/>
      <c r="G38" s="59"/>
      <c r="H38" s="59"/>
      <c r="I38" s="60"/>
      <c r="J38" s="60"/>
      <c r="K38" s="60"/>
      <c r="L38" s="60"/>
      <c r="M38" s="61"/>
    </row>
  </sheetData>
  <sheetProtection formatCells="0" formatColumns="0" formatRows="0" insertColumns="0" insertRows="0" deleteColumns="0" deleteRows="0" selectLockedCells="1"/>
  <mergeCells count="30">
    <mergeCell ref="M11:M15"/>
    <mergeCell ref="D13:D15"/>
    <mergeCell ref="E13:E15"/>
    <mergeCell ref="F13:F15"/>
    <mergeCell ref="L13:L15"/>
    <mergeCell ref="J14:J15"/>
    <mergeCell ref="K14:K15"/>
    <mergeCell ref="H13:H15"/>
    <mergeCell ref="I13:I15"/>
    <mergeCell ref="A1:M1"/>
    <mergeCell ref="J4:K4"/>
    <mergeCell ref="L4:M4"/>
    <mergeCell ref="C10:D10"/>
    <mergeCell ref="A6:D6"/>
    <mergeCell ref="A8:D8"/>
    <mergeCell ref="A10:B10"/>
    <mergeCell ref="E4:I4"/>
    <mergeCell ref="A4:D4"/>
    <mergeCell ref="E6:I6"/>
    <mergeCell ref="E8:I8"/>
    <mergeCell ref="E10:I10"/>
    <mergeCell ref="J6:M6"/>
    <mergeCell ref="J8:M8"/>
    <mergeCell ref="J10:M10"/>
    <mergeCell ref="C11:C15"/>
    <mergeCell ref="D11:F12"/>
    <mergeCell ref="G11:G15"/>
    <mergeCell ref="H11:L12"/>
    <mergeCell ref="A11:A15"/>
    <mergeCell ref="B11:B15"/>
  </mergeCells>
  <printOptions horizontalCentered="1"/>
  <pageMargins left="0.25" right="0.25" top="0.75" bottom="0.75" header="0.3" footer="0.3"/>
  <pageSetup scale="81" orientation="landscape" verticalDpi="1200" r:id="rId1"/>
  <headerFooter>
    <oddHeader>&amp;L&amp;G&amp;C&amp;"-,Bold"&amp;18CONTROL PLAN</oddHeader>
    <oddFooter>&amp;L&amp;9 1AF0003 &amp;A&amp;C&amp;"-,Bold"&amp;9&amp;KFF0000Printed Copy Uncontrolled.  
Latest Edition on AMG Intranet Site (http://ride.amgeneralintranet.com)&amp;R&amp;9Rev &amp;D</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2769" r:id="rId5" name="Check Box 1">
              <controlPr locked="0" defaultSize="0" autoFill="0" autoLine="0" autoPict="0">
                <anchor moveWithCells="1">
                  <from>
                    <xdr:col>0</xdr:col>
                    <xdr:colOff>30480</xdr:colOff>
                    <xdr:row>1</xdr:row>
                    <xdr:rowOff>0</xdr:rowOff>
                  </from>
                  <to>
                    <xdr:col>1</xdr:col>
                    <xdr:colOff>365760</xdr:colOff>
                    <xdr:row>2</xdr:row>
                    <xdr:rowOff>22860</xdr:rowOff>
                  </to>
                </anchor>
              </controlPr>
            </control>
          </mc:Choice>
        </mc:AlternateContent>
        <mc:AlternateContent xmlns:mc="http://schemas.openxmlformats.org/markup-compatibility/2006">
          <mc:Choice Requires="x14">
            <control shapeId="32770" r:id="rId6" name="Check Box 2">
              <controlPr locked="0" defaultSize="0" autoFill="0" autoLine="0" autoPict="0">
                <anchor moveWithCells="1">
                  <from>
                    <xdr:col>1</xdr:col>
                    <xdr:colOff>312420</xdr:colOff>
                    <xdr:row>1</xdr:row>
                    <xdr:rowOff>0</xdr:rowOff>
                  </from>
                  <to>
                    <xdr:col>3</xdr:col>
                    <xdr:colOff>7620</xdr:colOff>
                    <xdr:row>2</xdr:row>
                    <xdr:rowOff>22860</xdr:rowOff>
                  </to>
                </anchor>
              </controlPr>
            </control>
          </mc:Choice>
        </mc:AlternateContent>
        <mc:AlternateContent xmlns:mc="http://schemas.openxmlformats.org/markup-compatibility/2006">
          <mc:Choice Requires="x14">
            <control shapeId="32771" r:id="rId7" name="Check Box 3">
              <controlPr locked="0" defaultSize="0" autoFill="0" autoLine="0" autoPict="0">
                <anchor moveWithCells="1">
                  <from>
                    <xdr:col>2</xdr:col>
                    <xdr:colOff>411480</xdr:colOff>
                    <xdr:row>1</xdr:row>
                    <xdr:rowOff>0</xdr:rowOff>
                  </from>
                  <to>
                    <xdr:col>4</xdr:col>
                    <xdr:colOff>594360</xdr:colOff>
                    <xdr:row>2</xdr:row>
                    <xdr:rowOff>22860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B42AE-C783-4215-9A63-3D367AB7684B}">
  <sheetPr codeName="Sheet21">
    <pageSetUpPr fitToPage="1"/>
  </sheetPr>
  <dimension ref="A1:AA60"/>
  <sheetViews>
    <sheetView windowProtection="1" showRuler="0" view="pageLayout" zoomScale="55" zoomScaleNormal="100" zoomScalePageLayoutView="55" workbookViewId="0">
      <selection activeCell="B21" sqref="B21"/>
    </sheetView>
  </sheetViews>
  <sheetFormatPr defaultColWidth="0" defaultRowHeight="14.4" x14ac:dyDescent="0.3"/>
  <cols>
    <col min="1" max="27" width="7.33203125" style="268" customWidth="1"/>
    <col min="28" max="111" width="83.6640625" customWidth="1"/>
  </cols>
  <sheetData>
    <row r="1" spans="1:27" ht="18" customHeight="1" thickBot="1" x14ac:dyDescent="0.35">
      <c r="A1" s="1490"/>
      <c r="B1" s="1491"/>
      <c r="C1" s="1491"/>
      <c r="D1" s="1491"/>
      <c r="E1" s="1491"/>
      <c r="F1" s="1491"/>
      <c r="G1" s="1491"/>
      <c r="H1" s="1491"/>
      <c r="I1" s="1491"/>
      <c r="J1" s="1491"/>
      <c r="K1" s="1491"/>
      <c r="L1" s="1491"/>
      <c r="M1" s="1491"/>
      <c r="N1" s="1491"/>
      <c r="O1" s="1491"/>
      <c r="P1" s="1491"/>
      <c r="Q1" s="1491"/>
      <c r="R1" s="1491"/>
      <c r="S1" s="1491"/>
      <c r="T1" s="1491"/>
      <c r="U1" s="1491"/>
      <c r="V1" s="1491"/>
      <c r="W1" s="1491"/>
      <c r="X1" s="1491"/>
      <c r="Y1" s="1491"/>
      <c r="Z1" s="1492"/>
    </row>
    <row r="2" spans="1:27" s="79" customFormat="1" ht="15.75" customHeight="1" x14ac:dyDescent="0.3">
      <c r="A2" s="1493" t="s">
        <v>439</v>
      </c>
      <c r="B2" s="1494"/>
      <c r="C2" s="1494"/>
      <c r="D2" s="1495">
        <f>Information!D2</f>
        <v>0</v>
      </c>
      <c r="E2" s="1495"/>
      <c r="F2" s="1496"/>
      <c r="G2" s="1496"/>
      <c r="H2" s="1497"/>
      <c r="I2" s="497"/>
      <c r="J2" s="498"/>
      <c r="K2" s="499" t="s">
        <v>275</v>
      </c>
      <c r="L2" s="1498"/>
      <c r="M2" s="1498"/>
      <c r="N2" s="1498"/>
      <c r="O2" s="1499"/>
      <c r="P2" s="1493" t="s">
        <v>276</v>
      </c>
      <c r="Q2" s="1494"/>
      <c r="R2" s="1500"/>
      <c r="S2" s="1501"/>
      <c r="T2" s="1502" t="s">
        <v>92</v>
      </c>
      <c r="U2" s="1503"/>
      <c r="V2" s="1504"/>
      <c r="W2" s="1505"/>
      <c r="X2" s="1505"/>
      <c r="Y2" s="1505"/>
      <c r="Z2" s="1506"/>
      <c r="AA2" s="500"/>
    </row>
    <row r="3" spans="1:27" s="79" customFormat="1" ht="15.75" customHeight="1" x14ac:dyDescent="0.3">
      <c r="A3" s="1533" t="s">
        <v>277</v>
      </c>
      <c r="B3" s="1534"/>
      <c r="C3" s="1534"/>
      <c r="D3" s="1544">
        <f>Information!D19</f>
        <v>0</v>
      </c>
      <c r="E3" s="1545"/>
      <c r="F3" s="1546" t="s">
        <v>499</v>
      </c>
      <c r="G3" s="1546"/>
      <c r="H3" s="601">
        <f>Information!D20</f>
        <v>0</v>
      </c>
      <c r="I3" s="1535" t="s">
        <v>278</v>
      </c>
      <c r="J3" s="1536"/>
      <c r="K3" s="1537"/>
      <c r="L3" s="1538"/>
      <c r="M3" s="1538"/>
      <c r="N3" s="1538"/>
      <c r="O3" s="1539"/>
      <c r="P3" s="1540" t="s">
        <v>279</v>
      </c>
      <c r="Q3" s="1541"/>
      <c r="R3" s="1542"/>
      <c r="S3" s="1543"/>
      <c r="T3" s="1507" t="s">
        <v>280</v>
      </c>
      <c r="U3" s="1508"/>
      <c r="V3" s="1509"/>
      <c r="W3" s="1513"/>
      <c r="X3" s="1514"/>
      <c r="Y3" s="1514"/>
      <c r="Z3" s="1515"/>
      <c r="AA3" s="500"/>
    </row>
    <row r="4" spans="1:27" s="79" customFormat="1" ht="15.75" customHeight="1" thickBot="1" x14ac:dyDescent="0.35">
      <c r="A4" s="1519" t="s">
        <v>281</v>
      </c>
      <c r="B4" s="1520"/>
      <c r="C4" s="1520"/>
      <c r="D4" s="1521"/>
      <c r="E4" s="1521"/>
      <c r="F4" s="1522"/>
      <c r="G4" s="1522"/>
      <c r="H4" s="1523"/>
      <c r="I4" s="1524" t="s">
        <v>282</v>
      </c>
      <c r="J4" s="1525"/>
      <c r="K4" s="1526"/>
      <c r="L4" s="1527"/>
      <c r="M4" s="1527"/>
      <c r="N4" s="1527"/>
      <c r="O4" s="1528"/>
      <c r="P4" s="1529" t="s">
        <v>283</v>
      </c>
      <c r="Q4" s="1530"/>
      <c r="R4" s="1531"/>
      <c r="S4" s="1532"/>
      <c r="T4" s="1510"/>
      <c r="U4" s="1511"/>
      <c r="V4" s="1512"/>
      <c r="W4" s="1516"/>
      <c r="X4" s="1517"/>
      <c r="Y4" s="1517"/>
      <c r="Z4" s="1518"/>
      <c r="AA4" s="500"/>
    </row>
    <row r="5" spans="1:27" ht="13.2" customHeight="1" x14ac:dyDescent="0.3">
      <c r="A5" s="501"/>
      <c r="B5" s="501"/>
      <c r="C5" s="502"/>
      <c r="D5" s="501"/>
      <c r="E5" s="501"/>
      <c r="F5" s="501"/>
      <c r="G5" s="501"/>
      <c r="H5" s="501"/>
      <c r="I5" s="502"/>
      <c r="J5" s="501"/>
      <c r="K5" s="502"/>
      <c r="L5" s="501"/>
      <c r="M5" s="501"/>
      <c r="N5" s="501"/>
      <c r="O5" s="501"/>
      <c r="P5" s="503"/>
      <c r="Q5" s="503"/>
      <c r="R5" s="501"/>
      <c r="S5" s="501"/>
      <c r="T5" s="501"/>
      <c r="U5" s="504"/>
      <c r="V5" s="504"/>
      <c r="W5" s="501"/>
      <c r="X5" s="501"/>
      <c r="Y5" s="501"/>
      <c r="Z5" s="501"/>
      <c r="AA5" s="505"/>
    </row>
    <row r="6" spans="1:27" ht="13.2" customHeight="1" x14ac:dyDescent="0.3">
      <c r="A6" s="501"/>
      <c r="B6" s="501"/>
      <c r="C6" s="501"/>
      <c r="D6" s="501"/>
      <c r="E6" s="501"/>
      <c r="F6" s="501"/>
      <c r="G6" s="501"/>
      <c r="H6" s="501"/>
      <c r="I6" s="501"/>
      <c r="J6" s="501"/>
      <c r="K6" s="501"/>
      <c r="L6" s="501"/>
      <c r="M6" s="501"/>
      <c r="N6" s="501"/>
      <c r="O6" s="501"/>
      <c r="P6" s="501"/>
      <c r="Q6" s="501"/>
      <c r="R6" s="501"/>
      <c r="S6" s="501"/>
      <c r="T6" s="501"/>
      <c r="U6" s="501"/>
      <c r="V6" s="501"/>
      <c r="W6" s="501"/>
      <c r="X6" s="501"/>
      <c r="Y6" s="501"/>
      <c r="Z6" s="501"/>
      <c r="AA6" s="505"/>
    </row>
    <row r="7" spans="1:27" ht="13.2" customHeight="1" thickBot="1" x14ac:dyDescent="0.35">
      <c r="A7" s="501"/>
      <c r="B7" s="506" t="s">
        <v>284</v>
      </c>
      <c r="C7" s="503" t="s">
        <v>285</v>
      </c>
      <c r="D7" s="507"/>
      <c r="E7" s="508"/>
      <c r="F7" s="508"/>
      <c r="G7" s="509"/>
      <c r="H7" s="509"/>
      <c r="I7" s="501"/>
      <c r="J7" s="501"/>
      <c r="K7" s="501"/>
      <c r="L7" s="501"/>
      <c r="M7" s="501"/>
      <c r="N7" s="501"/>
      <c r="O7" s="501"/>
      <c r="P7" s="501"/>
      <c r="Q7" s="501"/>
      <c r="R7" s="501"/>
      <c r="S7" s="501"/>
      <c r="T7" s="501"/>
      <c r="U7" s="501"/>
      <c r="V7" s="501"/>
      <c r="W7" s="501"/>
      <c r="X7" s="501"/>
      <c r="Y7" s="501"/>
      <c r="Z7" s="501"/>
      <c r="AA7" s="505"/>
    </row>
    <row r="8" spans="1:27" ht="13.2" customHeight="1" x14ac:dyDescent="0.3">
      <c r="A8" s="501"/>
      <c r="B8" s="510"/>
      <c r="C8" s="511">
        <v>1</v>
      </c>
      <c r="D8" s="143">
        <f t="shared" ref="D8:L8" si="0">C8+1</f>
        <v>2</v>
      </c>
      <c r="E8" s="143">
        <f t="shared" si="0"/>
        <v>3</v>
      </c>
      <c r="F8" s="143">
        <f t="shared" si="0"/>
        <v>4</v>
      </c>
      <c r="G8" s="143">
        <f t="shared" si="0"/>
        <v>5</v>
      </c>
      <c r="H8" s="143">
        <f t="shared" si="0"/>
        <v>6</v>
      </c>
      <c r="I8" s="143">
        <f t="shared" si="0"/>
        <v>7</v>
      </c>
      <c r="J8" s="143">
        <f t="shared" si="0"/>
        <v>8</v>
      </c>
      <c r="K8" s="143">
        <f t="shared" si="0"/>
        <v>9</v>
      </c>
      <c r="L8" s="143">
        <f t="shared" si="0"/>
        <v>10</v>
      </c>
      <c r="M8" s="501"/>
      <c r="N8" s="512" t="s">
        <v>286</v>
      </c>
      <c r="O8" s="501"/>
      <c r="P8" s="513"/>
      <c r="Q8" s="514"/>
      <c r="R8" s="515"/>
      <c r="S8" s="515"/>
      <c r="T8" s="515"/>
      <c r="U8" s="515"/>
      <c r="V8" s="515"/>
      <c r="W8" s="515"/>
      <c r="X8" s="515"/>
      <c r="Y8" s="515"/>
      <c r="Z8" s="516"/>
      <c r="AA8" s="505"/>
    </row>
    <row r="9" spans="1:27" ht="13.2" customHeight="1" x14ac:dyDescent="0.35">
      <c r="A9" s="501"/>
      <c r="B9" s="509">
        <v>1</v>
      </c>
      <c r="C9" s="62"/>
      <c r="D9" s="62"/>
      <c r="E9" s="62"/>
      <c r="F9" s="62"/>
      <c r="G9" s="62"/>
      <c r="H9" s="62"/>
      <c r="I9" s="62"/>
      <c r="J9" s="62"/>
      <c r="K9" s="62"/>
      <c r="L9" s="62"/>
      <c r="M9" s="501"/>
      <c r="N9" s="145" t="str">
        <f>IF((COUNT(C9:L9)=10),AVERAGE(C9:L9),"")</f>
        <v/>
      </c>
      <c r="O9" s="501"/>
      <c r="P9" s="517"/>
      <c r="Q9" s="518"/>
      <c r="R9" s="519"/>
      <c r="S9" s="519"/>
      <c r="T9" s="519"/>
      <c r="U9" s="519"/>
      <c r="V9" s="513"/>
      <c r="W9" s="519"/>
      <c r="X9" s="513"/>
      <c r="Y9" s="513"/>
      <c r="Z9" s="520"/>
      <c r="AA9" s="521"/>
    </row>
    <row r="10" spans="1:27" ht="13.2" customHeight="1" x14ac:dyDescent="0.3">
      <c r="A10" s="501"/>
      <c r="B10" s="509">
        <v>2</v>
      </c>
      <c r="C10" s="62"/>
      <c r="D10" s="62"/>
      <c r="E10" s="62"/>
      <c r="F10" s="62"/>
      <c r="G10" s="62"/>
      <c r="H10" s="62"/>
      <c r="I10" s="62"/>
      <c r="J10" s="62"/>
      <c r="K10" s="62"/>
      <c r="L10" s="62"/>
      <c r="M10" s="501"/>
      <c r="N10" s="145" t="str">
        <f>IF((COUNT(C10:L10)=10),AVERAGE(C10:L10),"")</f>
        <v/>
      </c>
      <c r="O10" s="501"/>
      <c r="P10" s="522"/>
      <c r="Q10" s="518"/>
      <c r="R10" s="519"/>
      <c r="S10" s="519"/>
      <c r="T10" s="519"/>
      <c r="U10" s="519"/>
      <c r="V10" s="513"/>
      <c r="W10" s="519"/>
      <c r="X10" s="513"/>
      <c r="Y10" s="513"/>
      <c r="Z10" s="520"/>
      <c r="AA10" s="521"/>
    </row>
    <row r="11" spans="1:27" ht="13.95" customHeight="1" x14ac:dyDescent="0.3">
      <c r="A11" s="501"/>
      <c r="B11" s="509">
        <v>3</v>
      </c>
      <c r="C11" s="62"/>
      <c r="D11" s="62"/>
      <c r="E11" s="62"/>
      <c r="F11" s="62"/>
      <c r="G11" s="62"/>
      <c r="H11" s="62"/>
      <c r="I11" s="62"/>
      <c r="J11" s="62"/>
      <c r="K11" s="62"/>
      <c r="L11" s="62"/>
      <c r="M11" s="501"/>
      <c r="N11" s="145" t="str">
        <f>IF((COUNT(C11:L11)=10),AVERAGE(C11:L11),"")</f>
        <v/>
      </c>
      <c r="O11" s="501"/>
      <c r="P11" s="523"/>
      <c r="Q11" s="524"/>
      <c r="R11" s="1548" t="s">
        <v>287</v>
      </c>
      <c r="S11" s="1548"/>
      <c r="T11" s="1548"/>
      <c r="U11" s="1548"/>
      <c r="V11" s="1548"/>
      <c r="W11" s="1548"/>
      <c r="X11" s="1548"/>
      <c r="Y11" s="1548"/>
      <c r="Z11" s="520"/>
      <c r="AA11" s="505"/>
    </row>
    <row r="12" spans="1:27" ht="13.95" customHeight="1" x14ac:dyDescent="0.3">
      <c r="A12" s="501"/>
      <c r="B12" s="509"/>
      <c r="C12" s="509"/>
      <c r="D12" s="509"/>
      <c r="E12" s="509"/>
      <c r="F12" s="509"/>
      <c r="G12" s="509"/>
      <c r="H12" s="509"/>
      <c r="I12" s="509"/>
      <c r="J12" s="509"/>
      <c r="K12" s="509"/>
      <c r="L12" s="509"/>
      <c r="M12" s="501"/>
      <c r="N12" s="501"/>
      <c r="O12" s="501"/>
      <c r="P12" s="513"/>
      <c r="Q12" s="525"/>
      <c r="R12" s="513"/>
      <c r="S12" s="513"/>
      <c r="T12" s="513"/>
      <c r="U12" s="513"/>
      <c r="V12" s="513"/>
      <c r="W12" s="513"/>
      <c r="X12" s="513"/>
      <c r="Y12" s="513"/>
      <c r="Z12" s="526"/>
      <c r="AA12" s="505"/>
    </row>
    <row r="13" spans="1:27" ht="13.95" customHeight="1" x14ac:dyDescent="0.3">
      <c r="A13" s="501"/>
      <c r="B13" s="503" t="s">
        <v>286</v>
      </c>
      <c r="C13" s="147" t="str">
        <f>IF(COUNT(C9:C11)=3,AVERAGE(C9:C11),"")</f>
        <v/>
      </c>
      <c r="D13" s="147" t="str">
        <f t="shared" ref="D13:L13" si="1">IF(COUNT(D9:D11)=3,AVERAGE(D9:D11),"")</f>
        <v/>
      </c>
      <c r="E13" s="147" t="str">
        <f t="shared" si="1"/>
        <v/>
      </c>
      <c r="F13" s="147" t="str">
        <f t="shared" si="1"/>
        <v/>
      </c>
      <c r="G13" s="147" t="str">
        <f t="shared" si="1"/>
        <v/>
      </c>
      <c r="H13" s="147" t="str">
        <f t="shared" si="1"/>
        <v/>
      </c>
      <c r="I13" s="147" t="str">
        <f t="shared" si="1"/>
        <v/>
      </c>
      <c r="J13" s="147" t="str">
        <f t="shared" si="1"/>
        <v/>
      </c>
      <c r="K13" s="147" t="str">
        <f t="shared" si="1"/>
        <v/>
      </c>
      <c r="L13" s="147" t="str">
        <f t="shared" si="1"/>
        <v/>
      </c>
      <c r="M13" s="527" t="s">
        <v>536</v>
      </c>
      <c r="N13" s="528"/>
      <c r="O13" s="1547" t="str">
        <f>IF(COUNT(N9)&gt;0,AVERAGE(C9:L11),"")</f>
        <v/>
      </c>
      <c r="P13" s="1547"/>
      <c r="Q13" s="525"/>
      <c r="R13" s="513"/>
      <c r="S13" s="513"/>
      <c r="T13" s="513"/>
      <c r="U13" s="513"/>
      <c r="V13" s="513"/>
      <c r="W13" s="513"/>
      <c r="X13" s="1549" t="s">
        <v>458</v>
      </c>
      <c r="Y13" s="1549"/>
      <c r="Z13" s="1550"/>
      <c r="AA13" s="505"/>
    </row>
    <row r="14" spans="1:27" ht="13.95" customHeight="1" x14ac:dyDescent="0.3">
      <c r="A14" s="501"/>
      <c r="B14" s="529" t="s">
        <v>288</v>
      </c>
      <c r="C14" s="147" t="str">
        <f>IF(COUNT(C9:C11)=3,MAX(C9:C11)-MIN(C9:C11),"")</f>
        <v/>
      </c>
      <c r="D14" s="147" t="str">
        <f t="shared" ref="D14:L14" si="2">IF(COUNT(D9:D11)=3,MAX(D9:D11)-MIN(D9:D11),"")</f>
        <v/>
      </c>
      <c r="E14" s="147" t="str">
        <f t="shared" si="2"/>
        <v/>
      </c>
      <c r="F14" s="147" t="str">
        <f t="shared" si="2"/>
        <v/>
      </c>
      <c r="G14" s="147" t="str">
        <f t="shared" si="2"/>
        <v/>
      </c>
      <c r="H14" s="147" t="str">
        <f t="shared" si="2"/>
        <v/>
      </c>
      <c r="I14" s="147" t="str">
        <f t="shared" si="2"/>
        <v/>
      </c>
      <c r="J14" s="147" t="str">
        <f t="shared" si="2"/>
        <v/>
      </c>
      <c r="K14" s="147" t="str">
        <f t="shared" si="2"/>
        <v/>
      </c>
      <c r="L14" s="147" t="str">
        <f t="shared" si="2"/>
        <v/>
      </c>
      <c r="M14" s="527" t="s">
        <v>537</v>
      </c>
      <c r="N14" s="528"/>
      <c r="O14" s="1547" t="str">
        <f>IF(COUNT(N9)&gt;0,AVERAGE(C14:L14),"")</f>
        <v/>
      </c>
      <c r="P14" s="1547"/>
      <c r="Q14" s="530"/>
      <c r="R14" s="531"/>
      <c r="S14" s="531"/>
      <c r="T14" s="531"/>
      <c r="U14" s="148" t="str">
        <f>IF(N29="","",(C39/O43)*5.15)</f>
        <v/>
      </c>
      <c r="V14" s="533"/>
      <c r="W14" s="144" t="str">
        <f>IF(U14="","",SQRT(2)*U20/U14)</f>
        <v/>
      </c>
      <c r="X14" s="1551"/>
      <c r="Y14" s="1551"/>
      <c r="Z14" s="1552"/>
      <c r="AA14" s="505"/>
    </row>
    <row r="15" spans="1:27" ht="13.95" customHeight="1" x14ac:dyDescent="0.3">
      <c r="A15" s="501"/>
      <c r="B15" s="529"/>
      <c r="C15" s="534"/>
      <c r="D15" s="534"/>
      <c r="E15" s="534"/>
      <c r="F15" s="534"/>
      <c r="G15" s="534"/>
      <c r="H15" s="535"/>
      <c r="I15" s="501"/>
      <c r="J15" s="501"/>
      <c r="K15" s="501"/>
      <c r="L15" s="501"/>
      <c r="M15" s="536"/>
      <c r="N15" s="501"/>
      <c r="O15" s="509"/>
      <c r="P15" s="513"/>
      <c r="Q15" s="537"/>
      <c r="R15" s="538"/>
      <c r="S15" s="538"/>
      <c r="T15" s="538"/>
      <c r="U15" s="150"/>
      <c r="V15" s="539"/>
      <c r="W15" s="1553" t="s">
        <v>410</v>
      </c>
      <c r="X15" s="1553"/>
      <c r="Y15" s="1553"/>
      <c r="Z15" s="1554"/>
      <c r="AA15" s="505"/>
    </row>
    <row r="16" spans="1:27" ht="13.2" customHeight="1" x14ac:dyDescent="0.3">
      <c r="A16" s="509"/>
      <c r="B16" s="506" t="s">
        <v>289</v>
      </c>
      <c r="C16" s="503" t="s">
        <v>285</v>
      </c>
      <c r="D16" s="507"/>
      <c r="E16" s="508"/>
      <c r="F16" s="508"/>
      <c r="G16" s="509"/>
      <c r="H16" s="509"/>
      <c r="I16" s="535"/>
      <c r="J16" s="529"/>
      <c r="K16" s="534"/>
      <c r="L16" s="534"/>
      <c r="M16" s="536"/>
      <c r="N16" s="534"/>
      <c r="O16" s="509"/>
      <c r="P16" s="531"/>
      <c r="Q16" s="540"/>
      <c r="R16" s="531"/>
      <c r="S16" s="531"/>
      <c r="T16" s="531"/>
      <c r="U16" s="148" t="str">
        <f>IF(N29="","",IF((P51)&gt;P52,SQRT(P51-P52),0))</f>
        <v/>
      </c>
      <c r="V16" s="541"/>
      <c r="W16" s="1555" t="str">
        <f>IF(W14="","",IF(W14&lt;5,"-WARNING, NOT ENOUGH DISTINCT CATEGORIES",""))</f>
        <v/>
      </c>
      <c r="X16" s="1555"/>
      <c r="Y16" s="1555"/>
      <c r="Z16" s="1556"/>
      <c r="AA16" s="505"/>
    </row>
    <row r="17" spans="1:27" ht="13.2" customHeight="1" x14ac:dyDescent="0.3">
      <c r="A17" s="509"/>
      <c r="B17" s="510"/>
      <c r="C17" s="511">
        <v>1</v>
      </c>
      <c r="D17" s="143">
        <f t="shared" ref="D17:L17" si="3">C17+1</f>
        <v>2</v>
      </c>
      <c r="E17" s="143">
        <f t="shared" si="3"/>
        <v>3</v>
      </c>
      <c r="F17" s="143">
        <f t="shared" si="3"/>
        <v>4</v>
      </c>
      <c r="G17" s="143">
        <f t="shared" si="3"/>
        <v>5</v>
      </c>
      <c r="H17" s="143">
        <f t="shared" si="3"/>
        <v>6</v>
      </c>
      <c r="I17" s="143">
        <f t="shared" si="3"/>
        <v>7</v>
      </c>
      <c r="J17" s="143">
        <f t="shared" si="3"/>
        <v>8</v>
      </c>
      <c r="K17" s="143">
        <f t="shared" si="3"/>
        <v>9</v>
      </c>
      <c r="L17" s="143">
        <f t="shared" si="3"/>
        <v>10</v>
      </c>
      <c r="M17" s="536"/>
      <c r="N17" s="512" t="s">
        <v>286</v>
      </c>
      <c r="O17" s="509"/>
      <c r="P17" s="513"/>
      <c r="Q17" s="525"/>
      <c r="R17" s="538"/>
      <c r="S17" s="538"/>
      <c r="T17" s="538"/>
      <c r="U17" s="150"/>
      <c r="V17" s="539"/>
      <c r="W17" s="1557"/>
      <c r="X17" s="1557"/>
      <c r="Y17" s="1557"/>
      <c r="Z17" s="1558"/>
      <c r="AA17" s="542"/>
    </row>
    <row r="18" spans="1:27" ht="13.2" customHeight="1" x14ac:dyDescent="0.3">
      <c r="A18" s="509"/>
      <c r="B18" s="509">
        <v>1</v>
      </c>
      <c r="C18" s="62"/>
      <c r="D18" s="62"/>
      <c r="E18" s="62"/>
      <c r="F18" s="62"/>
      <c r="G18" s="62"/>
      <c r="H18" s="62"/>
      <c r="I18" s="62"/>
      <c r="J18" s="62"/>
      <c r="K18" s="62"/>
      <c r="L18" s="62"/>
      <c r="M18" s="536"/>
      <c r="N18" s="145" t="str">
        <f>IF((COUNT(C18:L18)=10),AVERAGE(C18:L18),"")</f>
        <v/>
      </c>
      <c r="O18" s="509"/>
      <c r="P18" s="531"/>
      <c r="Q18" s="543"/>
      <c r="R18" s="544"/>
      <c r="S18" s="544"/>
      <c r="T18" s="544"/>
      <c r="U18" s="148" t="str">
        <f>IF(N29="","",SQRT((U14)^2+(U16)^2))</f>
        <v/>
      </c>
      <c r="V18" s="533"/>
      <c r="W18" s="1559" t="str">
        <f>IF(N29="","",IF(V29&gt;10,"-WARNING, IF POWERTRAIN COMPONENT, TOTAL GAGE R&amp;R TOO HIGH",""))</f>
        <v/>
      </c>
      <c r="X18" s="1559"/>
      <c r="Y18" s="1559"/>
      <c r="Z18" s="1560"/>
      <c r="AA18" s="505"/>
    </row>
    <row r="19" spans="1:27" ht="13.2" customHeight="1" x14ac:dyDescent="0.3">
      <c r="A19" s="509"/>
      <c r="B19" s="509">
        <v>2</v>
      </c>
      <c r="C19" s="62"/>
      <c r="D19" s="62"/>
      <c r="E19" s="62"/>
      <c r="F19" s="62"/>
      <c r="G19" s="62"/>
      <c r="H19" s="62"/>
      <c r="I19" s="62"/>
      <c r="J19" s="62"/>
      <c r="K19" s="62"/>
      <c r="L19" s="62"/>
      <c r="M19" s="536"/>
      <c r="N19" s="145" t="str">
        <f>IF((COUNT(C19:L19)=10),AVERAGE(C19:L19),"")</f>
        <v/>
      </c>
      <c r="O19" s="509"/>
      <c r="P19" s="513"/>
      <c r="Q19" s="537"/>
      <c r="R19" s="538"/>
      <c r="S19" s="538"/>
      <c r="T19" s="538"/>
      <c r="U19" s="150"/>
      <c r="V19" s="539"/>
      <c r="W19" s="1559"/>
      <c r="X19" s="1559"/>
      <c r="Y19" s="1559"/>
      <c r="Z19" s="1560"/>
      <c r="AA19" s="505"/>
    </row>
    <row r="20" spans="1:27" ht="13.2" customHeight="1" x14ac:dyDescent="0.3">
      <c r="A20" s="509"/>
      <c r="B20" s="509">
        <v>3</v>
      </c>
      <c r="C20" s="62"/>
      <c r="D20" s="62"/>
      <c r="E20" s="62"/>
      <c r="F20" s="62"/>
      <c r="G20" s="62"/>
      <c r="H20" s="62"/>
      <c r="I20" s="62"/>
      <c r="J20" s="62"/>
      <c r="K20" s="62"/>
      <c r="L20" s="62"/>
      <c r="M20" s="536"/>
      <c r="N20" s="145" t="str">
        <f>IF((COUNT(C20:L20)=10),AVERAGE(C20:L20),"")</f>
        <v/>
      </c>
      <c r="O20" s="509"/>
      <c r="P20" s="519"/>
      <c r="Q20" s="518"/>
      <c r="R20" s="513"/>
      <c r="S20" s="532"/>
      <c r="T20" s="532" t="s">
        <v>290</v>
      </c>
      <c r="U20" s="151" t="str">
        <f>IF(N29="","",P50*(5.15/L44))</f>
        <v/>
      </c>
      <c r="V20" s="533"/>
      <c r="W20" s="1559"/>
      <c r="X20" s="1559"/>
      <c r="Y20" s="1559"/>
      <c r="Z20" s="1560"/>
      <c r="AA20" s="505"/>
    </row>
    <row r="21" spans="1:27" ht="13.2" customHeight="1" x14ac:dyDescent="0.3">
      <c r="A21" s="509"/>
      <c r="B21" s="509"/>
      <c r="C21" s="545"/>
      <c r="D21" s="545"/>
      <c r="E21" s="545"/>
      <c r="F21" s="545"/>
      <c r="G21" s="545"/>
      <c r="H21" s="545"/>
      <c r="I21" s="545"/>
      <c r="J21" s="545"/>
      <c r="K21" s="545"/>
      <c r="L21" s="545"/>
      <c r="M21" s="536"/>
      <c r="N21" s="534"/>
      <c r="O21" s="509"/>
      <c r="P21" s="513"/>
      <c r="Q21" s="537"/>
      <c r="R21" s="538"/>
      <c r="S21" s="538"/>
      <c r="T21" s="538"/>
      <c r="U21" s="148"/>
      <c r="V21" s="539"/>
      <c r="W21" s="1559" t="str">
        <f>IF(N29="","",IF(V29&gt;20,"-WARNING, TOTAL GAGE R&amp;R TOO HIGH",""))</f>
        <v/>
      </c>
      <c r="X21" s="1559"/>
      <c r="Y21" s="1559"/>
      <c r="Z21" s="1560"/>
      <c r="AA21" s="505"/>
    </row>
    <row r="22" spans="1:27" ht="13.2" customHeight="1" x14ac:dyDescent="0.3">
      <c r="A22" s="535"/>
      <c r="B22" s="503" t="s">
        <v>286</v>
      </c>
      <c r="C22" s="147" t="str">
        <f>IF(COUNT(C18:C20)=3,AVERAGE(C18:C20),"")</f>
        <v/>
      </c>
      <c r="D22" s="147" t="str">
        <f t="shared" ref="D22:L22" si="4">IF(COUNT(D18:D20)=3,AVERAGE(D18:D20),"")</f>
        <v/>
      </c>
      <c r="E22" s="147" t="str">
        <f t="shared" si="4"/>
        <v/>
      </c>
      <c r="F22" s="147" t="str">
        <f t="shared" si="4"/>
        <v/>
      </c>
      <c r="G22" s="147" t="str">
        <f t="shared" si="4"/>
        <v/>
      </c>
      <c r="H22" s="147" t="str">
        <f t="shared" si="4"/>
        <v/>
      </c>
      <c r="I22" s="147" t="str">
        <f t="shared" si="4"/>
        <v/>
      </c>
      <c r="J22" s="147" t="str">
        <f t="shared" si="4"/>
        <v/>
      </c>
      <c r="K22" s="147" t="str">
        <f t="shared" si="4"/>
        <v/>
      </c>
      <c r="L22" s="147" t="str">
        <f t="shared" si="4"/>
        <v/>
      </c>
      <c r="M22" s="546" t="s">
        <v>538</v>
      </c>
      <c r="N22" s="528"/>
      <c r="O22" s="1547" t="str">
        <f>IF(COUNT(N18)&gt;0,AVERAGE(C18:L20),"")</f>
        <v/>
      </c>
      <c r="P22" s="1547"/>
      <c r="Q22" s="518"/>
      <c r="R22" s="513"/>
      <c r="S22" s="532"/>
      <c r="T22" s="532" t="s">
        <v>291</v>
      </c>
      <c r="U22" s="148" t="str">
        <f>IF(N29="","",SQRT((U18)^2+(U20)^2))</f>
        <v/>
      </c>
      <c r="V22" s="533"/>
      <c r="W22" s="1559"/>
      <c r="X22" s="1559"/>
      <c r="Y22" s="1559"/>
      <c r="Z22" s="1560"/>
      <c r="AA22" s="505"/>
    </row>
    <row r="23" spans="1:27" ht="13.2" customHeight="1" x14ac:dyDescent="0.3">
      <c r="A23" s="535"/>
      <c r="B23" s="529" t="s">
        <v>288</v>
      </c>
      <c r="C23" s="147" t="str">
        <f>IF(COUNT(C18:C20)=3,MAX(C18:C20)-MIN(C18:C20),"")</f>
        <v/>
      </c>
      <c r="D23" s="147" t="str">
        <f t="shared" ref="D23:L23" si="5">IF(COUNT(D18:D20)=3,MAX(D18:D20)-MIN(D18:D20),"")</f>
        <v/>
      </c>
      <c r="E23" s="147" t="str">
        <f t="shared" si="5"/>
        <v/>
      </c>
      <c r="F23" s="147" t="str">
        <f t="shared" si="5"/>
        <v/>
      </c>
      <c r="G23" s="147" t="str">
        <f t="shared" si="5"/>
        <v/>
      </c>
      <c r="H23" s="147" t="str">
        <f t="shared" si="5"/>
        <v/>
      </c>
      <c r="I23" s="147" t="str">
        <f t="shared" si="5"/>
        <v/>
      </c>
      <c r="J23" s="147" t="str">
        <f t="shared" si="5"/>
        <v/>
      </c>
      <c r="K23" s="147" t="str">
        <f t="shared" si="5"/>
        <v/>
      </c>
      <c r="L23" s="147" t="str">
        <f t="shared" si="5"/>
        <v/>
      </c>
      <c r="M23" s="546" t="s">
        <v>539</v>
      </c>
      <c r="N23" s="528"/>
      <c r="O23" s="1547" t="str">
        <f>IF(COUNT(N18)&gt;0,AVERAGE(C23:L23),"")</f>
        <v/>
      </c>
      <c r="P23" s="1547"/>
      <c r="Q23" s="537"/>
      <c r="R23" s="538"/>
      <c r="S23" s="538"/>
      <c r="T23" s="538"/>
      <c r="U23" s="538"/>
      <c r="V23" s="539"/>
      <c r="W23" s="513"/>
      <c r="X23" s="539"/>
      <c r="Y23" s="513"/>
      <c r="Z23" s="526"/>
      <c r="AA23" s="505"/>
    </row>
    <row r="24" spans="1:27" ht="13.2" customHeight="1" x14ac:dyDescent="0.3">
      <c r="A24" s="535"/>
      <c r="B24" s="529"/>
      <c r="C24" s="534"/>
      <c r="D24" s="534"/>
      <c r="E24" s="534"/>
      <c r="F24" s="534"/>
      <c r="G24" s="534"/>
      <c r="H24" s="509"/>
      <c r="I24" s="535"/>
      <c r="J24" s="529"/>
      <c r="K24" s="534"/>
      <c r="L24" s="534"/>
      <c r="M24" s="536"/>
      <c r="N24" s="534"/>
      <c r="O24" s="509"/>
      <c r="P24" s="547"/>
      <c r="Q24" s="548"/>
      <c r="R24" s="547"/>
      <c r="S24" s="513"/>
      <c r="T24" s="549"/>
      <c r="U24" s="550" t="s">
        <v>292</v>
      </c>
      <c r="V24" s="519"/>
      <c r="W24" s="547"/>
      <c r="X24" s="551" t="s">
        <v>293</v>
      </c>
      <c r="Y24" s="519"/>
      <c r="Z24" s="552"/>
      <c r="AA24" s="505"/>
    </row>
    <row r="25" spans="1:27" ht="13.2" customHeight="1" x14ac:dyDescent="0.3">
      <c r="A25" s="509"/>
      <c r="B25" s="506" t="s">
        <v>294</v>
      </c>
      <c r="C25" s="503" t="s">
        <v>285</v>
      </c>
      <c r="D25" s="507"/>
      <c r="E25" s="508"/>
      <c r="F25" s="508"/>
      <c r="G25" s="509"/>
      <c r="H25" s="509"/>
      <c r="I25" s="535"/>
      <c r="J25" s="529"/>
      <c r="K25" s="534"/>
      <c r="L25" s="534"/>
      <c r="M25" s="536"/>
      <c r="N25" s="534"/>
      <c r="O25" s="509"/>
      <c r="P25" s="513"/>
      <c r="Q25" s="525"/>
      <c r="R25" s="513"/>
      <c r="S25" s="513"/>
      <c r="T25" s="513"/>
      <c r="U25" s="553" t="s">
        <v>295</v>
      </c>
      <c r="V25" s="519"/>
      <c r="W25" s="519"/>
      <c r="X25" s="547" t="s">
        <v>296</v>
      </c>
      <c r="Y25" s="519"/>
      <c r="Z25" s="552"/>
      <c r="AA25" s="505"/>
    </row>
    <row r="26" spans="1:27" ht="13.2" customHeight="1" x14ac:dyDescent="0.3">
      <c r="A26" s="509"/>
      <c r="B26" s="510"/>
      <c r="C26" s="143">
        <v>1</v>
      </c>
      <c r="D26" s="143">
        <f t="shared" ref="D26:L26" si="6">C26+1</f>
        <v>2</v>
      </c>
      <c r="E26" s="143">
        <f t="shared" si="6"/>
        <v>3</v>
      </c>
      <c r="F26" s="143">
        <f t="shared" si="6"/>
        <v>4</v>
      </c>
      <c r="G26" s="143">
        <f t="shared" si="6"/>
        <v>5</v>
      </c>
      <c r="H26" s="143">
        <f t="shared" si="6"/>
        <v>6</v>
      </c>
      <c r="I26" s="143">
        <f t="shared" si="6"/>
        <v>7</v>
      </c>
      <c r="J26" s="143">
        <f t="shared" si="6"/>
        <v>8</v>
      </c>
      <c r="K26" s="143">
        <f t="shared" si="6"/>
        <v>9</v>
      </c>
      <c r="L26" s="143">
        <f t="shared" si="6"/>
        <v>10</v>
      </c>
      <c r="M26" s="536"/>
      <c r="N26" s="512" t="s">
        <v>286</v>
      </c>
      <c r="O26" s="509"/>
      <c r="P26" s="513"/>
      <c r="Q26" s="525"/>
      <c r="R26" s="513"/>
      <c r="S26" s="513"/>
      <c r="T26" s="513"/>
      <c r="U26" s="513"/>
      <c r="V26" s="513"/>
      <c r="W26" s="513"/>
      <c r="X26" s="513"/>
      <c r="Y26" s="513"/>
      <c r="Z26" s="526"/>
      <c r="AA26" s="505"/>
    </row>
    <row r="27" spans="1:27" ht="13.2" customHeight="1" x14ac:dyDescent="0.3">
      <c r="A27" s="509"/>
      <c r="B27" s="509">
        <v>1</v>
      </c>
      <c r="C27" s="62"/>
      <c r="D27" s="62"/>
      <c r="E27" s="62"/>
      <c r="F27" s="62"/>
      <c r="G27" s="62"/>
      <c r="H27" s="62"/>
      <c r="I27" s="62"/>
      <c r="J27" s="62"/>
      <c r="K27" s="62"/>
      <c r="L27" s="62"/>
      <c r="M27" s="536"/>
      <c r="N27" s="145" t="str">
        <f>IF((COUNT(C27:L27)=10),AVERAGE(C27:L27),"")</f>
        <v/>
      </c>
      <c r="O27" s="509"/>
      <c r="P27" s="513"/>
      <c r="Q27" s="554"/>
      <c r="R27" s="513"/>
      <c r="S27" s="513"/>
      <c r="T27" s="532" t="s">
        <v>297</v>
      </c>
      <c r="U27" s="513"/>
      <c r="V27" s="152" t="str">
        <f>IF(N29="","",100*($U$14/$U$22))</f>
        <v/>
      </c>
      <c r="W27" s="144"/>
      <c r="X27" s="153" t="str">
        <f>IF(OR(R3="",R4=""),"",100*($U$14/$K$50))</f>
        <v/>
      </c>
      <c r="Y27" s="154"/>
      <c r="Z27" s="526"/>
      <c r="AA27" s="505"/>
    </row>
    <row r="28" spans="1:27" ht="13.2" customHeight="1" x14ac:dyDescent="0.3">
      <c r="A28" s="509"/>
      <c r="B28" s="509">
        <v>2</v>
      </c>
      <c r="C28" s="62"/>
      <c r="D28" s="62"/>
      <c r="E28" s="62"/>
      <c r="F28" s="62"/>
      <c r="G28" s="62"/>
      <c r="H28" s="62"/>
      <c r="I28" s="62"/>
      <c r="J28" s="62"/>
      <c r="K28" s="62"/>
      <c r="L28" s="62"/>
      <c r="M28" s="536"/>
      <c r="N28" s="145" t="str">
        <f>IF((COUNT(C28:L28)=10),AVERAGE(C28:L28),"")</f>
        <v/>
      </c>
      <c r="O28" s="509"/>
      <c r="P28" s="513"/>
      <c r="Q28" s="555"/>
      <c r="R28" s="556"/>
      <c r="S28" s="556"/>
      <c r="T28" s="557" t="s">
        <v>298</v>
      </c>
      <c r="U28" s="558"/>
      <c r="V28" s="156" t="str">
        <f>IF(N29="","",100*($U$16/$U$22))</f>
        <v/>
      </c>
      <c r="W28" s="149"/>
      <c r="X28" s="157" t="str">
        <f>IF(OR(R3="",R4=""),"",100*($U$16/$K$50))</f>
        <v/>
      </c>
      <c r="Y28" s="146"/>
      <c r="Z28" s="526"/>
      <c r="AA28" s="505"/>
    </row>
    <row r="29" spans="1:27" ht="13.2" customHeight="1" x14ac:dyDescent="0.3">
      <c r="A29" s="509"/>
      <c r="B29" s="509">
        <v>3</v>
      </c>
      <c r="C29" s="62"/>
      <c r="D29" s="62"/>
      <c r="E29" s="62"/>
      <c r="F29" s="62"/>
      <c r="G29" s="62"/>
      <c r="H29" s="62"/>
      <c r="I29" s="62"/>
      <c r="J29" s="62"/>
      <c r="K29" s="62"/>
      <c r="L29" s="62"/>
      <c r="M29" s="536"/>
      <c r="N29" s="145" t="str">
        <f>IF((COUNT(C29:L29)=10),AVERAGE(C29:L29),"")</f>
        <v/>
      </c>
      <c r="O29" s="509"/>
      <c r="P29" s="513"/>
      <c r="Q29" s="559"/>
      <c r="R29" s="556"/>
      <c r="S29" s="556"/>
      <c r="T29" s="557" t="s">
        <v>459</v>
      </c>
      <c r="U29" s="513"/>
      <c r="V29" s="152" t="str">
        <f>IF(N29="","",100*($U$18/$U$22))</f>
        <v/>
      </c>
      <c r="W29" s="155"/>
      <c r="X29" s="158" t="str">
        <f>IF(OR(R3="",R4=""),"",100*(U18/K50))</f>
        <v/>
      </c>
      <c r="Y29" s="159"/>
      <c r="Z29" s="526"/>
      <c r="AA29" s="505"/>
    </row>
    <row r="30" spans="1:27" ht="13.2" customHeight="1" x14ac:dyDescent="0.3">
      <c r="A30" s="509"/>
      <c r="B30" s="509"/>
      <c r="C30" s="545"/>
      <c r="D30" s="545"/>
      <c r="E30" s="545"/>
      <c r="F30" s="545"/>
      <c r="G30" s="545"/>
      <c r="H30" s="545"/>
      <c r="I30" s="545"/>
      <c r="J30" s="545"/>
      <c r="K30" s="545"/>
      <c r="L30" s="545"/>
      <c r="M30" s="536"/>
      <c r="N30" s="534"/>
      <c r="O30" s="509"/>
      <c r="P30" s="513"/>
      <c r="Q30" s="559"/>
      <c r="R30" s="556"/>
      <c r="S30" s="556"/>
      <c r="T30" s="557" t="s">
        <v>299</v>
      </c>
      <c r="U30" s="558"/>
      <c r="V30" s="156" t="str">
        <f>IF(N29="","",100*($U$20/$U$22))</f>
        <v/>
      </c>
      <c r="W30" s="144"/>
      <c r="X30" s="160" t="str">
        <f>IF(OR(R3="",R4=""),"",100*($U$20/$K$50))</f>
        <v/>
      </c>
      <c r="Y30" s="146"/>
      <c r="Z30" s="526"/>
      <c r="AA30" s="505"/>
    </row>
    <row r="31" spans="1:27" ht="13.2" customHeight="1" x14ac:dyDescent="0.3">
      <c r="A31" s="535"/>
      <c r="B31" s="503" t="s">
        <v>286</v>
      </c>
      <c r="C31" s="147" t="str">
        <f>IF(COUNT(C27:C29)=3,AVERAGE(C27:C29),"")</f>
        <v/>
      </c>
      <c r="D31" s="147" t="str">
        <f t="shared" ref="D31:L31" si="7">IF(COUNT(D27:D29)=3,AVERAGE(D27:D29),"")</f>
        <v/>
      </c>
      <c r="E31" s="147" t="str">
        <f t="shared" si="7"/>
        <v/>
      </c>
      <c r="F31" s="147" t="str">
        <f t="shared" si="7"/>
        <v/>
      </c>
      <c r="G31" s="147" t="str">
        <f t="shared" si="7"/>
        <v/>
      </c>
      <c r="H31" s="147" t="str">
        <f t="shared" si="7"/>
        <v/>
      </c>
      <c r="I31" s="147" t="str">
        <f t="shared" si="7"/>
        <v/>
      </c>
      <c r="J31" s="147" t="str">
        <f t="shared" si="7"/>
        <v/>
      </c>
      <c r="K31" s="147" t="str">
        <f t="shared" si="7"/>
        <v/>
      </c>
      <c r="L31" s="147" t="str">
        <f t="shared" si="7"/>
        <v/>
      </c>
      <c r="M31" s="546" t="s">
        <v>540</v>
      </c>
      <c r="N31" s="528"/>
      <c r="O31" s="1547" t="str">
        <f>IF(COUNT(N27)&gt;0,AVERAGE(C27:L29),"")</f>
        <v/>
      </c>
      <c r="P31" s="1547"/>
      <c r="Q31" s="537"/>
      <c r="R31" s="560"/>
      <c r="S31" s="560"/>
      <c r="T31" s="560"/>
      <c r="U31" s="561"/>
      <c r="V31" s="560"/>
      <c r="W31" s="560"/>
      <c r="X31" s="561"/>
      <c r="Y31" s="560"/>
      <c r="Z31" s="526"/>
      <c r="AA31" s="505"/>
    </row>
    <row r="32" spans="1:27" ht="13.2" customHeight="1" thickBot="1" x14ac:dyDescent="0.35">
      <c r="A32" s="535"/>
      <c r="B32" s="529" t="s">
        <v>288</v>
      </c>
      <c r="C32" s="147" t="str">
        <f>IF(COUNT(C27:C29)=3,MAX(C27:C29)-MIN(C27:C29),"")</f>
        <v/>
      </c>
      <c r="D32" s="147" t="str">
        <f t="shared" ref="D32:L32" si="8">IF(COUNT(D27:D29)=3,MAX(D27:D29)-MIN(D27:D29),"")</f>
        <v/>
      </c>
      <c r="E32" s="147" t="str">
        <f t="shared" si="8"/>
        <v/>
      </c>
      <c r="F32" s="147" t="str">
        <f t="shared" si="8"/>
        <v/>
      </c>
      <c r="G32" s="147" t="str">
        <f t="shared" si="8"/>
        <v/>
      </c>
      <c r="H32" s="147" t="str">
        <f t="shared" si="8"/>
        <v/>
      </c>
      <c r="I32" s="147" t="str">
        <f t="shared" si="8"/>
        <v/>
      </c>
      <c r="J32" s="147" t="str">
        <f t="shared" si="8"/>
        <v/>
      </c>
      <c r="K32" s="147" t="str">
        <f t="shared" si="8"/>
        <v/>
      </c>
      <c r="L32" s="147" t="str">
        <f t="shared" si="8"/>
        <v/>
      </c>
      <c r="M32" s="546" t="s">
        <v>541</v>
      </c>
      <c r="N32" s="528"/>
      <c r="O32" s="1547" t="str">
        <f>IF(COUNT(N27)&gt;0,AVERAGE(C32:L32),"")</f>
        <v/>
      </c>
      <c r="P32" s="1547"/>
      <c r="Q32" s="562"/>
      <c r="R32" s="563"/>
      <c r="S32" s="563"/>
      <c r="T32" s="563"/>
      <c r="U32" s="563"/>
      <c r="V32" s="563"/>
      <c r="W32" s="563"/>
      <c r="X32" s="563"/>
      <c r="Y32" s="563"/>
      <c r="Z32" s="564"/>
      <c r="AA32" s="505"/>
    </row>
    <row r="33" spans="1:27" ht="13.2" customHeight="1" x14ac:dyDescent="0.3">
      <c r="A33" s="501"/>
      <c r="B33" s="565"/>
      <c r="C33" s="566"/>
      <c r="D33" s="566"/>
      <c r="E33" s="566"/>
      <c r="F33" s="566"/>
      <c r="G33" s="566"/>
      <c r="H33" s="567"/>
      <c r="I33" s="567"/>
      <c r="J33" s="565"/>
      <c r="K33" s="566"/>
      <c r="L33" s="566"/>
      <c r="M33" s="566"/>
      <c r="N33" s="566"/>
      <c r="O33" s="566"/>
      <c r="P33" s="501"/>
      <c r="Q33" s="501"/>
      <c r="R33" s="501"/>
      <c r="S33" s="501"/>
      <c r="T33" s="501"/>
      <c r="U33" s="501"/>
      <c r="V33" s="501"/>
      <c r="W33" s="501"/>
      <c r="X33" s="501"/>
      <c r="Y33" s="501"/>
      <c r="Z33" s="501"/>
      <c r="AA33" s="505"/>
    </row>
    <row r="34" spans="1:27" ht="17.399999999999999" customHeight="1" x14ac:dyDescent="0.3">
      <c r="A34" s="568" t="s">
        <v>300</v>
      </c>
      <c r="B34" s="536"/>
      <c r="C34" s="536"/>
      <c r="D34" s="536"/>
      <c r="E34" s="536"/>
      <c r="F34" s="536"/>
      <c r="G34" s="536"/>
      <c r="H34" s="536"/>
      <c r="I34" s="536"/>
      <c r="J34" s="536"/>
      <c r="K34" s="569"/>
      <c r="L34" s="569"/>
      <c r="M34" s="569"/>
      <c r="N34" s="536"/>
      <c r="O34" s="536"/>
      <c r="P34" s="536"/>
      <c r="Q34" s="536"/>
      <c r="R34" s="536"/>
      <c r="S34" s="536"/>
      <c r="T34" s="536"/>
      <c r="U34" s="536"/>
      <c r="V34" s="536"/>
      <c r="W34" s="536"/>
      <c r="X34" s="536"/>
      <c r="Y34" s="536"/>
      <c r="Z34" s="501"/>
      <c r="AA34" s="505"/>
    </row>
    <row r="35" spans="1:27" s="103" customFormat="1" ht="13.2" customHeight="1" x14ac:dyDescent="0.3">
      <c r="A35" s="570"/>
      <c r="B35" s="571"/>
      <c r="C35" s="571"/>
      <c r="D35" s="571"/>
      <c r="E35" s="571"/>
      <c r="F35" s="571"/>
      <c r="G35" s="571"/>
      <c r="H35" s="571"/>
      <c r="I35" s="571"/>
      <c r="J35" s="571"/>
      <c r="K35" s="572"/>
      <c r="L35" s="572"/>
      <c r="M35" s="572"/>
      <c r="N35" s="571"/>
      <c r="O35" s="571"/>
      <c r="P35" s="571"/>
      <c r="Q35" s="573"/>
      <c r="R35" s="574"/>
      <c r="S35" s="574"/>
      <c r="T35" s="573"/>
      <c r="U35" s="573"/>
      <c r="V35" s="573"/>
      <c r="W35" s="573"/>
      <c r="X35" s="573"/>
      <c r="Y35" s="573"/>
      <c r="Z35" s="573"/>
      <c r="AA35" s="575"/>
    </row>
    <row r="36" spans="1:27" s="103" customFormat="1" ht="13.2" customHeight="1" x14ac:dyDescent="0.3">
      <c r="A36" s="573"/>
      <c r="B36" s="576" t="s">
        <v>301</v>
      </c>
      <c r="C36" s="577" t="str">
        <f>IF(COUNT(C13,C22,C31)&gt;0,AVERAGE(C13,C22,C31),"N/A")</f>
        <v>N/A</v>
      </c>
      <c r="D36" s="577" t="str">
        <f t="shared" ref="D36:L36" si="9">IF(COUNT(D13,D22,D31)&gt;0,AVERAGE(D13,D22,D31),"N/A")</f>
        <v>N/A</v>
      </c>
      <c r="E36" s="577" t="str">
        <f t="shared" si="9"/>
        <v>N/A</v>
      </c>
      <c r="F36" s="577" t="str">
        <f t="shared" si="9"/>
        <v>N/A</v>
      </c>
      <c r="G36" s="577" t="str">
        <f t="shared" si="9"/>
        <v>N/A</v>
      </c>
      <c r="H36" s="577" t="str">
        <f t="shared" si="9"/>
        <v>N/A</v>
      </c>
      <c r="I36" s="577" t="str">
        <f t="shared" si="9"/>
        <v>N/A</v>
      </c>
      <c r="J36" s="577" t="str">
        <f t="shared" si="9"/>
        <v>N/A</v>
      </c>
      <c r="K36" s="577" t="str">
        <f t="shared" si="9"/>
        <v>N/A</v>
      </c>
      <c r="L36" s="577" t="str">
        <f t="shared" si="9"/>
        <v>N/A</v>
      </c>
      <c r="M36" s="578"/>
      <c r="N36" s="576" t="s">
        <v>302</v>
      </c>
      <c r="O36" s="579">
        <f>COUNT(C9:L9)</f>
        <v>0</v>
      </c>
      <c r="P36" s="573"/>
      <c r="Q36" s="573"/>
      <c r="R36" s="573"/>
      <c r="S36" s="573"/>
      <c r="T36" s="573"/>
      <c r="U36" s="580" t="s">
        <v>303</v>
      </c>
      <c r="V36" s="571"/>
      <c r="W36" s="573"/>
      <c r="X36" s="573"/>
      <c r="Y36" s="573"/>
      <c r="Z36" s="573"/>
      <c r="AA36" s="575"/>
    </row>
    <row r="37" spans="1:27" s="103" customFormat="1" ht="13.2" customHeight="1" x14ac:dyDescent="0.3">
      <c r="A37" s="573"/>
      <c r="B37" s="576" t="s">
        <v>304</v>
      </c>
      <c r="C37" s="577" t="e">
        <f>IF(C39&gt;0,C39*B50,C39*0)</f>
        <v>#DIV/0!</v>
      </c>
      <c r="D37" s="577" t="e">
        <f t="shared" ref="D37:J42" si="10">C37</f>
        <v>#DIV/0!</v>
      </c>
      <c r="E37" s="577" t="e">
        <f t="shared" si="10"/>
        <v>#DIV/0!</v>
      </c>
      <c r="F37" s="577" t="e">
        <f t="shared" si="10"/>
        <v>#DIV/0!</v>
      </c>
      <c r="G37" s="577" t="e">
        <f t="shared" si="10"/>
        <v>#DIV/0!</v>
      </c>
      <c r="H37" s="577" t="e">
        <f t="shared" si="10"/>
        <v>#DIV/0!</v>
      </c>
      <c r="I37" s="577" t="e">
        <f t="shared" si="10"/>
        <v>#DIV/0!</v>
      </c>
      <c r="J37" s="577" t="e">
        <f t="shared" si="10"/>
        <v>#DIV/0!</v>
      </c>
      <c r="K37" s="577" t="e">
        <f>G37</f>
        <v>#DIV/0!</v>
      </c>
      <c r="L37" s="577" t="e">
        <f t="shared" ref="L37:L42" si="11">K37</f>
        <v>#DIV/0!</v>
      </c>
      <c r="M37" s="578"/>
      <c r="N37" s="576" t="s">
        <v>305</v>
      </c>
      <c r="O37" s="579">
        <f>COUNT(C9)</f>
        <v>0</v>
      </c>
      <c r="P37" s="573"/>
      <c r="Q37" s="581" t="s">
        <v>306</v>
      </c>
      <c r="R37" s="582">
        <v>2</v>
      </c>
      <c r="S37" s="582">
        <v>3</v>
      </c>
      <c r="T37" s="582">
        <v>4</v>
      </c>
      <c r="U37" s="582">
        <v>5</v>
      </c>
      <c r="V37" s="582">
        <v>6</v>
      </c>
      <c r="W37" s="583" t="s">
        <v>307</v>
      </c>
      <c r="X37" s="583" t="s">
        <v>308</v>
      </c>
      <c r="Y37" s="583" t="s">
        <v>309</v>
      </c>
      <c r="Z37" s="582">
        <v>10</v>
      </c>
      <c r="AA37" s="575"/>
    </row>
    <row r="38" spans="1:27" s="103" customFormat="1" ht="13.2" customHeight="1" x14ac:dyDescent="0.3">
      <c r="A38" s="573"/>
      <c r="B38" s="576" t="s">
        <v>310</v>
      </c>
      <c r="C38" s="577" t="e">
        <f>IF(C39&gt;0,C39*0,C39*B50)</f>
        <v>#DIV/0!</v>
      </c>
      <c r="D38" s="577" t="e">
        <f t="shared" si="10"/>
        <v>#DIV/0!</v>
      </c>
      <c r="E38" s="577" t="e">
        <f t="shared" si="10"/>
        <v>#DIV/0!</v>
      </c>
      <c r="F38" s="577" t="e">
        <f t="shared" si="10"/>
        <v>#DIV/0!</v>
      </c>
      <c r="G38" s="577" t="e">
        <f t="shared" si="10"/>
        <v>#DIV/0!</v>
      </c>
      <c r="H38" s="577" t="e">
        <f t="shared" si="10"/>
        <v>#DIV/0!</v>
      </c>
      <c r="I38" s="577" t="e">
        <f t="shared" si="10"/>
        <v>#DIV/0!</v>
      </c>
      <c r="J38" s="577" t="e">
        <f t="shared" si="10"/>
        <v>#DIV/0!</v>
      </c>
      <c r="K38" s="577" t="e">
        <f>G38</f>
        <v>#DIV/0!</v>
      </c>
      <c r="L38" s="577" t="e">
        <f t="shared" si="11"/>
        <v>#DIV/0!</v>
      </c>
      <c r="M38" s="578"/>
      <c r="N38" s="576" t="s">
        <v>311</v>
      </c>
      <c r="O38" s="579">
        <f>COUNT(C18)</f>
        <v>0</v>
      </c>
      <c r="P38" s="573"/>
      <c r="Q38" s="581">
        <v>1</v>
      </c>
      <c r="R38" s="578">
        <v>1.41</v>
      </c>
      <c r="S38" s="578">
        <v>1.91</v>
      </c>
      <c r="T38" s="578">
        <v>2.2400000000000002</v>
      </c>
      <c r="U38" s="578">
        <v>2.48</v>
      </c>
      <c r="V38" s="578">
        <v>2.67</v>
      </c>
      <c r="W38" s="578">
        <v>2.83</v>
      </c>
      <c r="X38" s="578">
        <v>2.96</v>
      </c>
      <c r="Y38" s="578">
        <v>3.08</v>
      </c>
      <c r="Z38" s="578">
        <v>3.18</v>
      </c>
      <c r="AA38" s="575"/>
    </row>
    <row r="39" spans="1:27" s="103" customFormat="1" x14ac:dyDescent="0.3">
      <c r="A39" s="573"/>
      <c r="B39" s="584" t="s">
        <v>312</v>
      </c>
      <c r="C39" s="577" t="e">
        <f>AVERAGE(O14,O23,O32)</f>
        <v>#DIV/0!</v>
      </c>
      <c r="D39" s="577" t="e">
        <f t="shared" si="10"/>
        <v>#DIV/0!</v>
      </c>
      <c r="E39" s="577" t="e">
        <f t="shared" si="10"/>
        <v>#DIV/0!</v>
      </c>
      <c r="F39" s="577" t="e">
        <f t="shared" si="10"/>
        <v>#DIV/0!</v>
      </c>
      <c r="G39" s="577" t="e">
        <f t="shared" si="10"/>
        <v>#DIV/0!</v>
      </c>
      <c r="H39" s="577" t="e">
        <f t="shared" si="10"/>
        <v>#DIV/0!</v>
      </c>
      <c r="I39" s="577" t="e">
        <f t="shared" si="10"/>
        <v>#DIV/0!</v>
      </c>
      <c r="J39" s="577" t="e">
        <f t="shared" si="10"/>
        <v>#DIV/0!</v>
      </c>
      <c r="K39" s="577" t="e">
        <f>G39</f>
        <v>#DIV/0!</v>
      </c>
      <c r="L39" s="577" t="e">
        <f t="shared" si="11"/>
        <v>#DIV/0!</v>
      </c>
      <c r="M39" s="578"/>
      <c r="N39" s="576" t="s">
        <v>313</v>
      </c>
      <c r="O39" s="579">
        <f>COUNT(C27)</f>
        <v>0</v>
      </c>
      <c r="P39" s="573"/>
      <c r="Q39" s="581">
        <v>2</v>
      </c>
      <c r="R39" s="578">
        <v>1.28</v>
      </c>
      <c r="S39" s="578">
        <v>1.81</v>
      </c>
      <c r="T39" s="578">
        <v>2.15</v>
      </c>
      <c r="U39" s="578">
        <v>2.4</v>
      </c>
      <c r="V39" s="578">
        <v>2.6</v>
      </c>
      <c r="W39" s="578">
        <v>2.77</v>
      </c>
      <c r="X39" s="578">
        <v>2.91</v>
      </c>
      <c r="Y39" s="578">
        <v>3.02</v>
      </c>
      <c r="Z39" s="578">
        <v>3.13</v>
      </c>
      <c r="AA39" s="575"/>
    </row>
    <row r="40" spans="1:27" s="103" customFormat="1" x14ac:dyDescent="0.3">
      <c r="A40" s="573"/>
      <c r="B40" s="576" t="s">
        <v>314</v>
      </c>
      <c r="C40" s="577" t="e">
        <f>AVERAGE(C36:L36)</f>
        <v>#DIV/0!</v>
      </c>
      <c r="D40" s="577" t="e">
        <f t="shared" si="10"/>
        <v>#DIV/0!</v>
      </c>
      <c r="E40" s="577" t="e">
        <f t="shared" si="10"/>
        <v>#DIV/0!</v>
      </c>
      <c r="F40" s="577" t="e">
        <f t="shared" si="10"/>
        <v>#DIV/0!</v>
      </c>
      <c r="G40" s="577" t="e">
        <f t="shared" si="10"/>
        <v>#DIV/0!</v>
      </c>
      <c r="H40" s="577" t="e">
        <f t="shared" si="10"/>
        <v>#DIV/0!</v>
      </c>
      <c r="I40" s="577" t="e">
        <f t="shared" si="10"/>
        <v>#DIV/0!</v>
      </c>
      <c r="J40" s="577" t="e">
        <f t="shared" si="10"/>
        <v>#DIV/0!</v>
      </c>
      <c r="K40" s="577" t="e">
        <f>J40</f>
        <v>#DIV/0!</v>
      </c>
      <c r="L40" s="577" t="e">
        <f t="shared" si="11"/>
        <v>#DIV/0!</v>
      </c>
      <c r="M40" s="573"/>
      <c r="N40" s="576" t="s">
        <v>315</v>
      </c>
      <c r="O40" s="579">
        <f>COUNTIF(O37:O39,"&gt;0")</f>
        <v>0</v>
      </c>
      <c r="P40" s="573"/>
      <c r="Q40" s="581">
        <v>3</v>
      </c>
      <c r="R40" s="578">
        <v>1.23</v>
      </c>
      <c r="S40" s="578">
        <v>1.77</v>
      </c>
      <c r="T40" s="578">
        <v>2.12</v>
      </c>
      <c r="U40" s="578">
        <v>2.38</v>
      </c>
      <c r="V40" s="578">
        <v>2.58</v>
      </c>
      <c r="W40" s="578">
        <v>2.75</v>
      </c>
      <c r="X40" s="578">
        <v>2.89</v>
      </c>
      <c r="Y40" s="578">
        <v>3.01</v>
      </c>
      <c r="Z40" s="578">
        <v>3.11</v>
      </c>
      <c r="AA40" s="575"/>
    </row>
    <row r="41" spans="1:27" s="103" customFormat="1" x14ac:dyDescent="0.3">
      <c r="A41" s="573"/>
      <c r="B41" s="576" t="s">
        <v>316</v>
      </c>
      <c r="C41" s="585" t="e">
        <f>$C$40+(D50*C39)</f>
        <v>#DIV/0!</v>
      </c>
      <c r="D41" s="585" t="e">
        <f t="shared" si="10"/>
        <v>#DIV/0!</v>
      </c>
      <c r="E41" s="585" t="e">
        <f t="shared" si="10"/>
        <v>#DIV/0!</v>
      </c>
      <c r="F41" s="585" t="e">
        <f t="shared" si="10"/>
        <v>#DIV/0!</v>
      </c>
      <c r="G41" s="585" t="e">
        <f t="shared" si="10"/>
        <v>#DIV/0!</v>
      </c>
      <c r="H41" s="585" t="e">
        <f t="shared" si="10"/>
        <v>#DIV/0!</v>
      </c>
      <c r="I41" s="585" t="e">
        <f t="shared" si="10"/>
        <v>#DIV/0!</v>
      </c>
      <c r="J41" s="585" t="e">
        <f t="shared" si="10"/>
        <v>#DIV/0!</v>
      </c>
      <c r="K41" s="585" t="e">
        <f>J41</f>
        <v>#DIV/0!</v>
      </c>
      <c r="L41" s="585" t="e">
        <f t="shared" si="11"/>
        <v>#DIV/0!</v>
      </c>
      <c r="M41" s="573"/>
      <c r="N41" s="576" t="s">
        <v>317</v>
      </c>
      <c r="O41" s="579">
        <f>COUNT(C9:C11)</f>
        <v>0</v>
      </c>
      <c r="P41" s="573"/>
      <c r="Q41" s="581">
        <v>4</v>
      </c>
      <c r="R41" s="578">
        <v>1.21</v>
      </c>
      <c r="S41" s="578">
        <v>1.75</v>
      </c>
      <c r="T41" s="578">
        <v>2.11</v>
      </c>
      <c r="U41" s="578">
        <v>2.37</v>
      </c>
      <c r="V41" s="578">
        <v>2.57</v>
      </c>
      <c r="W41" s="578">
        <v>2.74</v>
      </c>
      <c r="X41" s="578">
        <v>2.88</v>
      </c>
      <c r="Y41" s="578">
        <v>3</v>
      </c>
      <c r="Z41" s="578">
        <v>3.1</v>
      </c>
      <c r="AA41" s="575"/>
    </row>
    <row r="42" spans="1:27" s="103" customFormat="1" x14ac:dyDescent="0.3">
      <c r="A42" s="573"/>
      <c r="B42" s="576" t="s">
        <v>318</v>
      </c>
      <c r="C42" s="585" t="e">
        <f>$C$40-(D50*C39)</f>
        <v>#DIV/0!</v>
      </c>
      <c r="D42" s="585" t="e">
        <f t="shared" si="10"/>
        <v>#DIV/0!</v>
      </c>
      <c r="E42" s="585" t="e">
        <f t="shared" si="10"/>
        <v>#DIV/0!</v>
      </c>
      <c r="F42" s="585" t="e">
        <f t="shared" si="10"/>
        <v>#DIV/0!</v>
      </c>
      <c r="G42" s="585" t="e">
        <f t="shared" si="10"/>
        <v>#DIV/0!</v>
      </c>
      <c r="H42" s="585" t="e">
        <f t="shared" si="10"/>
        <v>#DIV/0!</v>
      </c>
      <c r="I42" s="585" t="e">
        <f t="shared" si="10"/>
        <v>#DIV/0!</v>
      </c>
      <c r="J42" s="585" t="e">
        <f t="shared" si="10"/>
        <v>#DIV/0!</v>
      </c>
      <c r="K42" s="585" t="e">
        <f>J42</f>
        <v>#DIV/0!</v>
      </c>
      <c r="L42" s="585" t="e">
        <f t="shared" si="11"/>
        <v>#DIV/0!</v>
      </c>
      <c r="M42" s="573"/>
      <c r="N42" s="576" t="s">
        <v>319</v>
      </c>
      <c r="O42" s="578">
        <f>O36*O40</f>
        <v>0</v>
      </c>
      <c r="P42" s="576" t="s">
        <v>320</v>
      </c>
      <c r="Q42" s="581">
        <v>5</v>
      </c>
      <c r="R42" s="578">
        <v>1.19</v>
      </c>
      <c r="S42" s="578">
        <v>1.74</v>
      </c>
      <c r="T42" s="578">
        <v>2.1</v>
      </c>
      <c r="U42" s="578">
        <v>2.36</v>
      </c>
      <c r="V42" s="578">
        <v>2.56</v>
      </c>
      <c r="W42" s="578">
        <v>2.73</v>
      </c>
      <c r="X42" s="578">
        <v>2.87</v>
      </c>
      <c r="Y42" s="578">
        <v>2.99</v>
      </c>
      <c r="Z42" s="578">
        <v>3.1</v>
      </c>
      <c r="AA42" s="575"/>
    </row>
    <row r="43" spans="1:27" s="103" customFormat="1" x14ac:dyDescent="0.3">
      <c r="A43" s="573"/>
      <c r="B43" s="573"/>
      <c r="C43" s="573"/>
      <c r="D43" s="573"/>
      <c r="E43" s="573"/>
      <c r="F43" s="573"/>
      <c r="G43" s="573"/>
      <c r="H43" s="573"/>
      <c r="I43" s="573"/>
      <c r="J43" s="573"/>
      <c r="K43" s="576" t="s">
        <v>321</v>
      </c>
      <c r="L43" s="578">
        <f>IF(O42=1,R38)+IF(O42=2,R39)+IF(O42=3,R40)+IF(O42=4,R41)+IF(O42=5,R42)+IF(O42=6,R43)+IF(O42=7,R48)+IF(O42=8,R49)+IF(O42=9,R47)+IF(O42=10,R51)+IF(O42=11,R52)+IF(O42=12,R53)+IF(O42=13,R54)+IF(O42=14,R55)+IF(O42=15,R56)+IF(O42&gt;15,R57)</f>
        <v>0</v>
      </c>
      <c r="M43" s="573"/>
      <c r="N43" s="576" t="s">
        <v>322</v>
      </c>
      <c r="O43" s="578">
        <f>IF(O41=2,R57)+IF(O41=3,S57)</f>
        <v>0</v>
      </c>
      <c r="P43" s="578"/>
      <c r="Q43" s="582">
        <v>6</v>
      </c>
      <c r="R43" s="578">
        <v>1.18</v>
      </c>
      <c r="S43" s="578">
        <v>1.73</v>
      </c>
      <c r="T43" s="578">
        <v>2.09</v>
      </c>
      <c r="U43" s="578">
        <v>2.35</v>
      </c>
      <c r="V43" s="578">
        <v>2.56</v>
      </c>
      <c r="W43" s="578">
        <v>2.73</v>
      </c>
      <c r="X43" s="578">
        <v>2.87</v>
      </c>
      <c r="Y43" s="578">
        <v>2.99</v>
      </c>
      <c r="Z43" s="578">
        <v>3.1</v>
      </c>
      <c r="AA43" s="575"/>
    </row>
    <row r="44" spans="1:27" s="103" customFormat="1" x14ac:dyDescent="0.3">
      <c r="A44" s="573"/>
      <c r="B44" s="573"/>
      <c r="C44" s="573"/>
      <c r="D44" s="573"/>
      <c r="E44" s="573"/>
      <c r="F44" s="573"/>
      <c r="G44" s="573"/>
      <c r="H44" s="573"/>
      <c r="I44" s="573"/>
      <c r="J44" s="573"/>
      <c r="K44" s="576" t="s">
        <v>323</v>
      </c>
      <c r="L44" s="578">
        <f>IF(O36=2,R38)+IF(O36=3,S38)+IF(O36=4,T38)+IF(O36=5,U38)+IF(O36=6,V38)+IF(O36=7,W38)+IF(O36=8,X38)+IF(O36=9,Y38)+IF(O36=10,Z38)</f>
        <v>0</v>
      </c>
      <c r="M44" s="573"/>
      <c r="N44" s="576" t="s">
        <v>324</v>
      </c>
      <c r="O44" s="578">
        <f>IF(O40=2,R38)+IF(O40=3,S38)</f>
        <v>0</v>
      </c>
      <c r="P44" s="573"/>
      <c r="Q44" s="573"/>
      <c r="R44" s="573"/>
      <c r="S44" s="573"/>
      <c r="T44" s="573"/>
      <c r="U44" s="573"/>
      <c r="V44" s="573"/>
      <c r="W44" s="573"/>
      <c r="X44" s="573"/>
      <c r="Y44" s="573"/>
      <c r="Z44" s="573"/>
      <c r="AA44" s="575"/>
    </row>
    <row r="45" spans="1:27" s="103" customFormat="1" x14ac:dyDescent="0.3">
      <c r="A45" s="575"/>
      <c r="B45" s="575"/>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row>
    <row r="46" spans="1:27" s="103" customFormat="1" x14ac:dyDescent="0.3">
      <c r="A46" s="575"/>
      <c r="B46" s="575"/>
      <c r="C46" s="575"/>
      <c r="D46" s="575"/>
      <c r="E46" s="575"/>
      <c r="F46" s="575"/>
      <c r="G46" s="575"/>
      <c r="H46" s="575"/>
      <c r="I46" s="575"/>
      <c r="J46" s="575"/>
      <c r="K46" s="575"/>
      <c r="L46" s="575"/>
      <c r="M46" s="575"/>
      <c r="N46" s="586"/>
      <c r="O46" s="587"/>
      <c r="P46" s="586"/>
      <c r="Q46" s="588"/>
      <c r="R46" s="587"/>
      <c r="S46" s="587"/>
      <c r="T46" s="587"/>
      <c r="U46" s="587"/>
      <c r="V46" s="587"/>
      <c r="W46" s="587"/>
      <c r="X46" s="587"/>
      <c r="Y46" s="587"/>
      <c r="Z46" s="587"/>
      <c r="AA46" s="575"/>
    </row>
    <row r="47" spans="1:27" s="103" customFormat="1" ht="15.6" x14ac:dyDescent="0.3">
      <c r="A47" s="589" t="s">
        <v>325</v>
      </c>
      <c r="B47" s="590"/>
      <c r="C47" s="590"/>
      <c r="D47" s="591"/>
      <c r="E47" s="592"/>
      <c r="F47" s="590"/>
      <c r="G47" s="590"/>
      <c r="H47" s="590"/>
      <c r="I47" s="592"/>
      <c r="J47" s="590"/>
      <c r="K47" s="592"/>
      <c r="L47" s="591"/>
      <c r="M47" s="592"/>
      <c r="N47" s="590"/>
      <c r="O47" s="590"/>
      <c r="P47" s="590"/>
      <c r="Q47" s="593"/>
      <c r="R47" s="592"/>
      <c r="S47" s="592"/>
      <c r="T47" s="592"/>
      <c r="U47" s="592"/>
      <c r="V47" s="592"/>
      <c r="W47" s="592"/>
      <c r="X47" s="592"/>
      <c r="Y47" s="592"/>
      <c r="Z47" s="592"/>
      <c r="AA47" s="575"/>
    </row>
    <row r="48" spans="1:27" s="103" customFormat="1" x14ac:dyDescent="0.3">
      <c r="A48" s="573"/>
      <c r="B48" s="573"/>
      <c r="C48" s="573"/>
      <c r="D48" s="573"/>
      <c r="E48" s="573"/>
      <c r="F48" s="573"/>
      <c r="G48" s="573"/>
      <c r="H48" s="573"/>
      <c r="I48" s="573"/>
      <c r="J48" s="573"/>
      <c r="K48" s="573"/>
      <c r="L48" s="582"/>
      <c r="M48" s="572"/>
      <c r="N48" s="572"/>
      <c r="O48" s="573"/>
      <c r="P48" s="573"/>
      <c r="Q48" s="581">
        <v>7</v>
      </c>
      <c r="R48" s="578">
        <v>1.17</v>
      </c>
      <c r="S48" s="578">
        <v>1.73</v>
      </c>
      <c r="T48" s="578">
        <v>2.09</v>
      </c>
      <c r="U48" s="578">
        <v>2.35</v>
      </c>
      <c r="V48" s="578">
        <v>2.5499999999999998</v>
      </c>
      <c r="W48" s="578">
        <v>2.72</v>
      </c>
      <c r="X48" s="578">
        <v>2.87</v>
      </c>
      <c r="Y48" s="578">
        <v>2.99</v>
      </c>
      <c r="Z48" s="578">
        <v>3.1</v>
      </c>
      <c r="AA48" s="575"/>
    </row>
    <row r="49" spans="1:27" s="103" customFormat="1" x14ac:dyDescent="0.3">
      <c r="A49" s="594" t="s">
        <v>326</v>
      </c>
      <c r="B49" s="594" t="s">
        <v>327</v>
      </c>
      <c r="C49" s="574" t="s">
        <v>328</v>
      </c>
      <c r="D49" s="574" t="s">
        <v>329</v>
      </c>
      <c r="E49" s="571" t="s">
        <v>330</v>
      </c>
      <c r="F49" s="595" t="s">
        <v>271</v>
      </c>
      <c r="G49" s="574" t="s">
        <v>329</v>
      </c>
      <c r="H49" s="574" t="s">
        <v>328</v>
      </c>
      <c r="I49" s="574" t="s">
        <v>327</v>
      </c>
      <c r="J49" s="571" t="s">
        <v>330</v>
      </c>
      <c r="K49" s="573" t="s">
        <v>96</v>
      </c>
      <c r="L49" s="594"/>
      <c r="M49" s="594"/>
      <c r="N49" s="573"/>
      <c r="O49" s="584" t="s">
        <v>331</v>
      </c>
      <c r="P49" s="596">
        <f>MAX(O13,O22,O31)-MIN(O13,O22,O31)</f>
        <v>0</v>
      </c>
      <c r="Q49" s="581">
        <v>8</v>
      </c>
      <c r="R49" s="578">
        <v>1.17</v>
      </c>
      <c r="S49" s="578">
        <v>1.72</v>
      </c>
      <c r="T49" s="578">
        <v>2.08</v>
      </c>
      <c r="U49" s="578">
        <v>2.35</v>
      </c>
      <c r="V49" s="578">
        <v>2.5499999999999998</v>
      </c>
      <c r="W49" s="578">
        <v>2.72</v>
      </c>
      <c r="X49" s="578">
        <v>2.87</v>
      </c>
      <c r="Y49" s="578">
        <v>2.98</v>
      </c>
      <c r="Z49" s="578">
        <v>3.09</v>
      </c>
      <c r="AA49" s="575"/>
    </row>
    <row r="50" spans="1:27" s="103" customFormat="1" x14ac:dyDescent="0.3">
      <c r="A50" s="579">
        <f>O41</f>
        <v>0</v>
      </c>
      <c r="B50" s="574">
        <f>IF(A50=2,I50)+IF(A50=3,I51)+IF(A50=4,I52)+IF(A50=5,I53)</f>
        <v>0</v>
      </c>
      <c r="C50" s="574">
        <f>IF(A50=2,H50)+IF(A50=3,H51)+IF(A50=4,H52)+IF(A50=5,H53)</f>
        <v>0</v>
      </c>
      <c r="D50" s="574">
        <f>IF(A50=2,I50)+IF(A50=3,I51)+IF(A50=4,I52)+IF(A50=5,I53)</f>
        <v>0</v>
      </c>
      <c r="E50" s="574">
        <f>IF(A50=2,J50)+IF(A50=3,J51)+IF(A50=4,J52)+IF(A50=5,J53)</f>
        <v>0</v>
      </c>
      <c r="F50" s="573">
        <v>2</v>
      </c>
      <c r="G50" s="574">
        <v>1.88</v>
      </c>
      <c r="H50" s="574">
        <v>0</v>
      </c>
      <c r="I50" s="574">
        <v>3.2679999999999998</v>
      </c>
      <c r="J50" s="571">
        <v>2.6589999999999998</v>
      </c>
      <c r="K50" s="573">
        <f>R3+R4</f>
        <v>0</v>
      </c>
      <c r="L50" s="584"/>
      <c r="M50" s="572"/>
      <c r="N50" s="573"/>
      <c r="O50" s="584" t="s">
        <v>332</v>
      </c>
      <c r="P50" s="596">
        <f>MAX(C36:L36)-MIN(C36:L36)</f>
        <v>0</v>
      </c>
      <c r="Q50" s="581">
        <v>9</v>
      </c>
      <c r="R50" s="578">
        <v>1.1599999999999999</v>
      </c>
      <c r="S50" s="578">
        <v>1.72</v>
      </c>
      <c r="T50" s="578">
        <v>2.08</v>
      </c>
      <c r="U50" s="578">
        <v>2.34</v>
      </c>
      <c r="V50" s="578">
        <v>2.5499999999999998</v>
      </c>
      <c r="W50" s="578">
        <v>2.72</v>
      </c>
      <c r="X50" s="578">
        <v>2.86</v>
      </c>
      <c r="Y50" s="578">
        <v>2.98</v>
      </c>
      <c r="Z50" s="578">
        <v>3.09</v>
      </c>
      <c r="AA50" s="575"/>
    </row>
    <row r="51" spans="1:27" s="103" customFormat="1" x14ac:dyDescent="0.3">
      <c r="A51" s="573"/>
      <c r="B51" s="573"/>
      <c r="C51" s="573"/>
      <c r="D51" s="573"/>
      <c r="E51" s="573"/>
      <c r="F51" s="573">
        <v>3</v>
      </c>
      <c r="G51" s="574">
        <v>1.0229999999999999</v>
      </c>
      <c r="H51" s="574">
        <v>0</v>
      </c>
      <c r="I51" s="574">
        <v>2.5739999999999998</v>
      </c>
      <c r="J51" s="571">
        <v>1.772</v>
      </c>
      <c r="K51" s="573"/>
      <c r="L51" s="573"/>
      <c r="M51" s="573">
        <f>(SUM(C14:L14)+SUM(C22:L22)+SUM(C32:L32))/30</f>
        <v>0</v>
      </c>
      <c r="N51" s="573"/>
      <c r="O51" s="584" t="s">
        <v>333</v>
      </c>
      <c r="P51" s="596" t="e">
        <f>(P49*(5.15/O44))^2</f>
        <v>#DIV/0!</v>
      </c>
      <c r="Q51" s="581">
        <v>10</v>
      </c>
      <c r="R51" s="578">
        <v>1.1599999999999999</v>
      </c>
      <c r="S51" s="578">
        <v>1.72</v>
      </c>
      <c r="T51" s="578">
        <v>2.08</v>
      </c>
      <c r="U51" s="578">
        <v>2.34</v>
      </c>
      <c r="V51" s="578">
        <v>2.5499999999999998</v>
      </c>
      <c r="W51" s="578">
        <v>2.72</v>
      </c>
      <c r="X51" s="578">
        <v>2.86</v>
      </c>
      <c r="Y51" s="578">
        <v>2.98</v>
      </c>
      <c r="Z51" s="578">
        <v>3.09</v>
      </c>
      <c r="AA51" s="575"/>
    </row>
    <row r="52" spans="1:27" s="103" customFormat="1" x14ac:dyDescent="0.3">
      <c r="A52" s="573"/>
      <c r="B52" s="573"/>
      <c r="C52" s="573"/>
      <c r="D52" s="573"/>
      <c r="E52" s="573"/>
      <c r="F52" s="573">
        <v>4</v>
      </c>
      <c r="G52" s="574">
        <v>0.72899999999999998</v>
      </c>
      <c r="H52" s="574">
        <v>0</v>
      </c>
      <c r="I52" s="574">
        <v>2.282</v>
      </c>
      <c r="J52" s="571">
        <v>1.4570000000000001</v>
      </c>
      <c r="K52" s="597"/>
      <c r="L52" s="573"/>
      <c r="M52" s="573"/>
      <c r="N52" s="573"/>
      <c r="O52" s="584" t="s">
        <v>334</v>
      </c>
      <c r="P52" s="596" t="e">
        <f>(V14)^2/(O36*O41)</f>
        <v>#DIV/0!</v>
      </c>
      <c r="Q52" s="581">
        <v>11</v>
      </c>
      <c r="R52" s="578">
        <v>1.1599999999999999</v>
      </c>
      <c r="S52" s="578">
        <v>1.71</v>
      </c>
      <c r="T52" s="578">
        <v>2.08</v>
      </c>
      <c r="U52" s="578">
        <v>2.34</v>
      </c>
      <c r="V52" s="578">
        <v>2.5499999999999998</v>
      </c>
      <c r="W52" s="578">
        <v>2.72</v>
      </c>
      <c r="X52" s="578">
        <v>2.86</v>
      </c>
      <c r="Y52" s="578">
        <v>2.98</v>
      </c>
      <c r="Z52" s="578">
        <v>3.09</v>
      </c>
      <c r="AA52" s="575"/>
    </row>
    <row r="53" spans="1:27" s="103" customFormat="1" x14ac:dyDescent="0.3">
      <c r="A53" s="573"/>
      <c r="B53" s="573"/>
      <c r="C53" s="573"/>
      <c r="D53" s="573"/>
      <c r="E53" s="573"/>
      <c r="F53" s="573">
        <v>5</v>
      </c>
      <c r="G53" s="574">
        <v>0.57699999999999996</v>
      </c>
      <c r="H53" s="574">
        <v>0</v>
      </c>
      <c r="I53" s="574">
        <v>2.1139999999999999</v>
      </c>
      <c r="J53" s="571">
        <v>1.29</v>
      </c>
      <c r="K53" s="597"/>
      <c r="L53" s="573"/>
      <c r="M53" s="573"/>
      <c r="N53" s="573"/>
      <c r="O53" s="573"/>
      <c r="P53" s="573"/>
      <c r="Q53" s="581">
        <v>12</v>
      </c>
      <c r="R53" s="578">
        <v>1.1499999999999999</v>
      </c>
      <c r="S53" s="578">
        <v>1.71</v>
      </c>
      <c r="T53" s="578">
        <v>2.0699999999999998</v>
      </c>
      <c r="U53" s="578">
        <v>2.34</v>
      </c>
      <c r="V53" s="578">
        <v>2.5499999999999998</v>
      </c>
      <c r="W53" s="578">
        <v>2.72</v>
      </c>
      <c r="X53" s="578">
        <v>2.85</v>
      </c>
      <c r="Y53" s="578">
        <v>2.98</v>
      </c>
      <c r="Z53" s="578">
        <v>3.09</v>
      </c>
      <c r="AA53" s="575"/>
    </row>
    <row r="54" spans="1:27" s="103" customFormat="1" x14ac:dyDescent="0.3">
      <c r="A54" s="573"/>
      <c r="B54" s="573"/>
      <c r="C54" s="573"/>
      <c r="D54" s="584"/>
      <c r="E54" s="596"/>
      <c r="F54" s="573"/>
      <c r="G54" s="573"/>
      <c r="H54" s="573"/>
      <c r="I54" s="596"/>
      <c r="J54" s="573"/>
      <c r="K54" s="597"/>
      <c r="L54" s="584"/>
      <c r="M54" s="596"/>
      <c r="N54" s="573"/>
      <c r="O54" s="573"/>
      <c r="P54" s="576" t="s">
        <v>320</v>
      </c>
      <c r="Q54" s="581">
        <v>13</v>
      </c>
      <c r="R54" s="578">
        <v>1.1499999999999999</v>
      </c>
      <c r="S54" s="578">
        <v>1.71</v>
      </c>
      <c r="T54" s="578">
        <v>2.0699999999999998</v>
      </c>
      <c r="U54" s="578">
        <v>2.34</v>
      </c>
      <c r="V54" s="578">
        <v>2.5499999999999998</v>
      </c>
      <c r="W54" s="578">
        <v>2.71</v>
      </c>
      <c r="X54" s="578">
        <v>2.85</v>
      </c>
      <c r="Y54" s="578">
        <v>2.98</v>
      </c>
      <c r="Z54" s="578">
        <v>3.09</v>
      </c>
      <c r="AA54" s="575"/>
    </row>
    <row r="55" spans="1:27" s="103" customFormat="1" x14ac:dyDescent="0.3">
      <c r="A55" s="573"/>
      <c r="B55" s="573"/>
      <c r="C55" s="573"/>
      <c r="D55" s="584"/>
      <c r="E55" s="596"/>
      <c r="F55" s="573"/>
      <c r="G55" s="573"/>
      <c r="H55" s="573"/>
      <c r="I55" s="596"/>
      <c r="J55" s="573"/>
      <c r="K55" s="597"/>
      <c r="L55" s="584"/>
      <c r="M55" s="596"/>
      <c r="N55" s="573"/>
      <c r="O55" s="573"/>
      <c r="P55" s="573"/>
      <c r="Q55" s="581">
        <v>14</v>
      </c>
      <c r="R55" s="578">
        <v>1.1499999999999999</v>
      </c>
      <c r="S55" s="578">
        <v>1.71</v>
      </c>
      <c r="T55" s="578">
        <v>2.0699999999999998</v>
      </c>
      <c r="U55" s="578">
        <v>2.34</v>
      </c>
      <c r="V55" s="578">
        <v>2.54</v>
      </c>
      <c r="W55" s="578">
        <v>2.71</v>
      </c>
      <c r="X55" s="578">
        <v>2.85</v>
      </c>
      <c r="Y55" s="578">
        <v>2.98</v>
      </c>
      <c r="Z55" s="578">
        <v>3.08</v>
      </c>
      <c r="AA55" s="575"/>
    </row>
    <row r="56" spans="1:27" s="103" customFormat="1" x14ac:dyDescent="0.3">
      <c r="A56" s="573"/>
      <c r="B56" s="573"/>
      <c r="C56" s="573"/>
      <c r="D56" s="584"/>
      <c r="E56" s="596"/>
      <c r="F56" s="573"/>
      <c r="G56" s="573"/>
      <c r="H56" s="573"/>
      <c r="I56" s="596"/>
      <c r="J56" s="573"/>
      <c r="K56" s="597"/>
      <c r="L56" s="584"/>
      <c r="M56" s="596"/>
      <c r="N56" s="573"/>
      <c r="O56" s="573"/>
      <c r="P56" s="573"/>
      <c r="Q56" s="581">
        <v>15</v>
      </c>
      <c r="R56" s="578">
        <v>1.1499999999999999</v>
      </c>
      <c r="S56" s="578">
        <v>1.71</v>
      </c>
      <c r="T56" s="578">
        <v>2.0699999999999998</v>
      </c>
      <c r="U56" s="578">
        <v>2.34</v>
      </c>
      <c r="V56" s="578">
        <v>2.54</v>
      </c>
      <c r="W56" s="578">
        <v>2.71</v>
      </c>
      <c r="X56" s="578">
        <v>2.85</v>
      </c>
      <c r="Y56" s="578">
        <v>2.98</v>
      </c>
      <c r="Z56" s="578">
        <v>3.08</v>
      </c>
      <c r="AA56" s="575"/>
    </row>
    <row r="57" spans="1:27" s="103" customFormat="1" x14ac:dyDescent="0.3">
      <c r="A57" s="573"/>
      <c r="B57" s="573"/>
      <c r="C57" s="573"/>
      <c r="D57" s="584"/>
      <c r="E57" s="596"/>
      <c r="F57" s="573"/>
      <c r="G57" s="573"/>
      <c r="H57" s="573"/>
      <c r="I57" s="596"/>
      <c r="J57" s="573"/>
      <c r="K57" s="597"/>
      <c r="L57" s="584"/>
      <c r="M57" s="596"/>
      <c r="N57" s="573"/>
      <c r="O57" s="573"/>
      <c r="P57" s="573"/>
      <c r="Q57" s="581" t="s">
        <v>335</v>
      </c>
      <c r="R57" s="578">
        <v>1.1279999999999999</v>
      </c>
      <c r="S57" s="578">
        <v>1.6930000000000001</v>
      </c>
      <c r="T57" s="578">
        <v>2.0590000000000002</v>
      </c>
      <c r="U57" s="578">
        <v>2.3260000000000001</v>
      </c>
      <c r="V57" s="578">
        <v>2.5339999999999998</v>
      </c>
      <c r="W57" s="578">
        <v>2.7040000000000002</v>
      </c>
      <c r="X57" s="578">
        <v>2.847</v>
      </c>
      <c r="Y57" s="578">
        <v>2.97</v>
      </c>
      <c r="Z57" s="578">
        <v>3.0779999999999998</v>
      </c>
      <c r="AA57" s="575"/>
    </row>
    <row r="58" spans="1:27" s="103" customFormat="1" x14ac:dyDescent="0.3">
      <c r="A58" s="573"/>
      <c r="B58" s="573"/>
      <c r="C58" s="573"/>
      <c r="D58" s="584"/>
      <c r="E58" s="596"/>
      <c r="F58" s="573"/>
      <c r="G58" s="573"/>
      <c r="H58" s="573"/>
      <c r="I58" s="596"/>
      <c r="J58" s="573"/>
      <c r="K58" s="597"/>
      <c r="L58" s="584"/>
      <c r="M58" s="596"/>
      <c r="N58" s="573"/>
      <c r="O58" s="573"/>
      <c r="P58" s="573"/>
      <c r="Q58" s="581"/>
      <c r="R58" s="573"/>
      <c r="S58" s="573"/>
      <c r="T58" s="573"/>
      <c r="U58" s="573"/>
      <c r="V58" s="573"/>
      <c r="W58" s="573"/>
      <c r="X58" s="573"/>
      <c r="Y58" s="573"/>
      <c r="Z58" s="573"/>
      <c r="AA58" s="575"/>
    </row>
    <row r="59" spans="1:27" s="103" customFormat="1" x14ac:dyDescent="0.3">
      <c r="A59" s="575" t="s">
        <v>336</v>
      </c>
      <c r="B59" s="575"/>
      <c r="C59" s="575"/>
      <c r="D59" s="598"/>
      <c r="E59" s="599"/>
      <c r="F59" s="575"/>
      <c r="G59" s="575"/>
      <c r="H59" s="575"/>
      <c r="I59" s="599"/>
      <c r="J59" s="575"/>
      <c r="K59" s="600"/>
      <c r="L59" s="598"/>
      <c r="M59" s="599"/>
      <c r="N59" s="575"/>
      <c r="O59" s="575"/>
      <c r="P59" s="575"/>
      <c r="Q59" s="588"/>
      <c r="R59" s="575"/>
      <c r="S59" s="575"/>
      <c r="T59" s="575"/>
      <c r="U59" s="575"/>
      <c r="V59" s="575"/>
      <c r="W59" s="575"/>
      <c r="X59" s="575"/>
      <c r="Y59" s="575"/>
      <c r="Z59" s="575"/>
      <c r="AA59" s="575"/>
    </row>
    <row r="60" spans="1:27" s="103" customFormat="1" x14ac:dyDescent="0.3">
      <c r="A60" s="575" t="s">
        <v>337</v>
      </c>
      <c r="B60" s="575"/>
      <c r="C60" s="575"/>
      <c r="D60" s="598"/>
      <c r="E60" s="599"/>
      <c r="F60" s="575"/>
      <c r="G60" s="575"/>
      <c r="H60" s="575"/>
      <c r="I60" s="599"/>
      <c r="J60" s="575"/>
      <c r="K60" s="600"/>
      <c r="L60" s="598"/>
      <c r="M60" s="599"/>
      <c r="N60" s="575"/>
      <c r="O60" s="575"/>
      <c r="P60" s="575"/>
      <c r="Q60" s="588"/>
      <c r="R60" s="575"/>
      <c r="S60" s="575"/>
      <c r="T60" s="575"/>
      <c r="U60" s="575"/>
      <c r="V60" s="575"/>
      <c r="W60" s="575"/>
      <c r="X60" s="575"/>
      <c r="Y60" s="575"/>
      <c r="Z60" s="575"/>
      <c r="AA60" s="575"/>
    </row>
  </sheetData>
  <sheetProtection algorithmName="SHA-512" hashValue="vTB6H2PU8g7cBPrT86IEoglgfb24g91X3MTIg2UTibtQXbInqtPrYfCwN5oCbPHwnfBQTOea++FEYBqvdnilBQ==" saltValue="Cza+K5eQZQGhZFUgcZbutg==" spinCount="100000" sheet="1" objects="1" scenarios="1" formatCells="0" formatColumns="0" formatRows="0" selectLockedCells="1"/>
  <mergeCells count="35">
    <mergeCell ref="O32:P32"/>
    <mergeCell ref="R11:Y11"/>
    <mergeCell ref="O13:P13"/>
    <mergeCell ref="X13:Z14"/>
    <mergeCell ref="O14:P14"/>
    <mergeCell ref="W15:Z15"/>
    <mergeCell ref="W16:Z17"/>
    <mergeCell ref="W18:Z20"/>
    <mergeCell ref="W21:Z22"/>
    <mergeCell ref="O22:P22"/>
    <mergeCell ref="O23:P23"/>
    <mergeCell ref="O31:P31"/>
    <mergeCell ref="T3:V4"/>
    <mergeCell ref="W3:Z4"/>
    <mergeCell ref="A4:C4"/>
    <mergeCell ref="D4:H4"/>
    <mergeCell ref="I4:K4"/>
    <mergeCell ref="L4:O4"/>
    <mergeCell ref="P4:Q4"/>
    <mergeCell ref="R4:S4"/>
    <mergeCell ref="A3:C3"/>
    <mergeCell ref="I3:K3"/>
    <mergeCell ref="L3:O3"/>
    <mergeCell ref="P3:Q3"/>
    <mergeCell ref="R3:S3"/>
    <mergeCell ref="D3:E3"/>
    <mergeCell ref="F3:G3"/>
    <mergeCell ref="A1:Z1"/>
    <mergeCell ref="A2:C2"/>
    <mergeCell ref="D2:H2"/>
    <mergeCell ref="L2:O2"/>
    <mergeCell ref="P2:Q2"/>
    <mergeCell ref="R2:S2"/>
    <mergeCell ref="T2:V2"/>
    <mergeCell ref="W2:Z2"/>
  </mergeCells>
  <conditionalFormatting sqref="W14">
    <cfRule type="cellIs" dxfId="56" priority="4" operator="equal">
      <formula>5</formula>
    </cfRule>
    <cfRule type="cellIs" dxfId="55" priority="5" operator="lessThan">
      <formula>5</formula>
    </cfRule>
    <cfRule type="cellIs" dxfId="54" priority="6" operator="greaterThan">
      <formula>5</formula>
    </cfRule>
    <cfRule type="cellIs" dxfId="53" priority="7" operator="equal">
      <formula>""""""</formula>
    </cfRule>
  </conditionalFormatting>
  <conditionalFormatting sqref="V29">
    <cfRule type="cellIs" dxfId="52" priority="1" operator="greaterThan">
      <formula>20</formula>
    </cfRule>
    <cfRule type="cellIs" dxfId="51" priority="2" operator="between">
      <formula>10</formula>
      <formula>20</formula>
    </cfRule>
    <cfRule type="cellIs" dxfId="50" priority="3" operator="lessThan">
      <formula>10</formula>
    </cfRule>
  </conditionalFormatting>
  <printOptions horizontalCentered="1"/>
  <pageMargins left="0.25" right="0.25" top="0.75" bottom="0.75" header="0.3" footer="0.3"/>
  <pageSetup scale="59" orientation="landscape" r:id="rId1"/>
  <headerFooter>
    <oddHeader>&amp;L&amp;G&amp;C&amp;"-,Bold"&amp;20 8. Gage R</oddHeader>
    <oddFooter>&amp;L&amp;9 1AF0003 Sheet: &amp;A&amp;C&amp;"-,Bold"&amp;8&amp;KFF0000
&amp;"-,Regular"&amp;K000000Printed Copy Uncontrolled.  
Latest Edition on AMG Intranet Site (http://intranet.amgeneral.com)&amp;R&amp;9Rev &amp;D</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B2:AN4"/>
  <sheetViews>
    <sheetView windowProtection="1" showGridLines="0" showRowColHeaders="0" showRuler="0" view="pageLayout" zoomScaleNormal="100" workbookViewId="0">
      <selection activeCell="X13" sqref="X13"/>
    </sheetView>
  </sheetViews>
  <sheetFormatPr defaultColWidth="9.109375" defaultRowHeight="14.4" x14ac:dyDescent="0.3"/>
  <cols>
    <col min="1" max="41" width="2.109375" customWidth="1"/>
  </cols>
  <sheetData>
    <row r="2" spans="2:40" x14ac:dyDescent="0.3">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row>
    <row r="3" spans="2:40" ht="395.25" customHeight="1" x14ac:dyDescent="0.3">
      <c r="B3" s="11"/>
      <c r="C3" s="1561" t="s">
        <v>454</v>
      </c>
      <c r="D3" s="1562"/>
      <c r="E3" s="1562"/>
      <c r="F3" s="1562"/>
      <c r="G3" s="1562"/>
      <c r="H3" s="1562"/>
      <c r="I3" s="1562"/>
      <c r="J3" s="1562"/>
      <c r="K3" s="1562"/>
      <c r="L3" s="1562"/>
      <c r="M3" s="1562"/>
      <c r="N3" s="1562"/>
      <c r="O3" s="1562"/>
      <c r="P3" s="1562"/>
      <c r="Q3" s="1562"/>
      <c r="R3" s="1562"/>
      <c r="S3" s="1562"/>
      <c r="T3" s="1562"/>
      <c r="U3" s="1562"/>
      <c r="V3" s="1562"/>
      <c r="W3" s="1562"/>
      <c r="X3" s="1562"/>
      <c r="Y3" s="1562"/>
      <c r="Z3" s="1562"/>
      <c r="AA3" s="1562"/>
      <c r="AB3" s="1562"/>
      <c r="AC3" s="1562"/>
      <c r="AD3" s="1562"/>
      <c r="AE3" s="1562"/>
      <c r="AF3" s="1562"/>
      <c r="AG3" s="1562"/>
      <c r="AH3" s="1562"/>
      <c r="AI3" s="1562"/>
      <c r="AJ3" s="1562"/>
      <c r="AK3" s="1562"/>
      <c r="AL3" s="1562"/>
      <c r="AM3" s="1562"/>
      <c r="AN3" s="11"/>
    </row>
    <row r="4" spans="2:40" x14ac:dyDescent="0.3">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row>
  </sheetData>
  <sheetProtection selectLockedCells="1"/>
  <mergeCells count="1">
    <mergeCell ref="C3:AM3"/>
  </mergeCells>
  <printOptions horizontalCentered="1"/>
  <pageMargins left="0.7" right="0.7" top="0.75" bottom="0.75" header="0.3" footer="0.3"/>
  <pageSetup orientation="portrait" verticalDpi="1200" r:id="rId1"/>
  <headerFooter>
    <oddHeader>&amp;L&amp;G&amp;C&amp;"-,Bold" GR&amp;&amp;R ANOVA Requirements</oddHeader>
    <oddFooter>&amp;L&amp;8 1AF0003 &amp;A&amp;C&amp;"-,Bold"&amp;8&amp;KFF0000Printed Copy Uncontrolled.  
Latest Edition on AMG Intranet Site (http://ride.amgeneralintranet.com)&amp;R&amp;8Rev &amp;D</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AA60"/>
  <sheetViews>
    <sheetView windowProtection="1" showGridLines="0" showRuler="0" view="pageLayout" zoomScale="75" zoomScaleNormal="100" zoomScalePageLayoutView="75" workbookViewId="0">
      <selection activeCell="F10" sqref="F10"/>
    </sheetView>
  </sheetViews>
  <sheetFormatPr defaultColWidth="0" defaultRowHeight="14.4" x14ac:dyDescent="0.3"/>
  <cols>
    <col min="1" max="27" width="7.33203125" style="268" customWidth="1"/>
    <col min="28" max="111" width="83.6640625" customWidth="1"/>
  </cols>
  <sheetData>
    <row r="1" spans="1:27" ht="18" customHeight="1" thickBot="1" x14ac:dyDescent="0.35">
      <c r="A1" s="1490"/>
      <c r="B1" s="1491"/>
      <c r="C1" s="1491"/>
      <c r="D1" s="1491"/>
      <c r="E1" s="1491"/>
      <c r="F1" s="1491"/>
      <c r="G1" s="1491"/>
      <c r="H1" s="1491"/>
      <c r="I1" s="1491"/>
      <c r="J1" s="1491"/>
      <c r="K1" s="1491"/>
      <c r="L1" s="1491"/>
      <c r="M1" s="1491"/>
      <c r="N1" s="1491"/>
      <c r="O1" s="1491"/>
      <c r="P1" s="1491"/>
      <c r="Q1" s="1491"/>
      <c r="R1" s="1491"/>
      <c r="S1" s="1491"/>
      <c r="T1" s="1491"/>
      <c r="U1" s="1491"/>
      <c r="V1" s="1491"/>
      <c r="W1" s="1491"/>
      <c r="X1" s="1491"/>
      <c r="Y1" s="1491"/>
      <c r="Z1" s="1492"/>
    </row>
    <row r="2" spans="1:27" s="79" customFormat="1" ht="15.75" customHeight="1" x14ac:dyDescent="0.3">
      <c r="A2" s="1493" t="s">
        <v>439</v>
      </c>
      <c r="B2" s="1494"/>
      <c r="C2" s="1494"/>
      <c r="D2" s="1495" t="str">
        <f>IF(ISBLANK(Information!D2),"",Information!D2)</f>
        <v/>
      </c>
      <c r="E2" s="1495"/>
      <c r="F2" s="1495"/>
      <c r="G2" s="1495"/>
      <c r="H2" s="1497"/>
      <c r="I2" s="497"/>
      <c r="J2" s="498"/>
      <c r="K2" s="499" t="s">
        <v>275</v>
      </c>
      <c r="L2" s="1498"/>
      <c r="M2" s="1498"/>
      <c r="N2" s="1498"/>
      <c r="O2" s="1499"/>
      <c r="P2" s="1493" t="s">
        <v>276</v>
      </c>
      <c r="Q2" s="1494"/>
      <c r="R2" s="1500"/>
      <c r="S2" s="1501"/>
      <c r="T2" s="1502" t="s">
        <v>92</v>
      </c>
      <c r="U2" s="1503"/>
      <c r="V2" s="1504"/>
      <c r="W2" s="1505"/>
      <c r="X2" s="1505"/>
      <c r="Y2" s="1505"/>
      <c r="Z2" s="1506"/>
      <c r="AA2" s="500"/>
    </row>
    <row r="3" spans="1:27" s="79" customFormat="1" ht="15.75" customHeight="1" x14ac:dyDescent="0.3">
      <c r="A3" s="1533" t="s">
        <v>277</v>
      </c>
      <c r="B3" s="1569"/>
      <c r="C3" s="1569"/>
      <c r="D3" s="1544">
        <f>Information!D19</f>
        <v>0</v>
      </c>
      <c r="E3" s="1545"/>
      <c r="F3" s="1546" t="s">
        <v>499</v>
      </c>
      <c r="G3" s="1546"/>
      <c r="H3" s="601">
        <f>Information!D20</f>
        <v>0</v>
      </c>
      <c r="I3" s="1535" t="s">
        <v>278</v>
      </c>
      <c r="J3" s="1570"/>
      <c r="K3" s="1571"/>
      <c r="L3" s="1567"/>
      <c r="M3" s="1567"/>
      <c r="N3" s="1567"/>
      <c r="O3" s="1568"/>
      <c r="P3" s="1540" t="s">
        <v>279</v>
      </c>
      <c r="Q3" s="1563"/>
      <c r="R3" s="1578"/>
      <c r="S3" s="1543"/>
      <c r="T3" s="1572" t="s">
        <v>280</v>
      </c>
      <c r="U3" s="1573"/>
      <c r="V3" s="1574"/>
      <c r="W3" s="1575"/>
      <c r="X3" s="1576"/>
      <c r="Y3" s="1576"/>
      <c r="Z3" s="1577"/>
      <c r="AA3" s="500"/>
    </row>
    <row r="4" spans="1:27" s="79" customFormat="1" ht="15.75" customHeight="1" thickBot="1" x14ac:dyDescent="0.35">
      <c r="A4" s="1519" t="s">
        <v>281</v>
      </c>
      <c r="B4" s="1520"/>
      <c r="C4" s="1520"/>
      <c r="D4" s="1521"/>
      <c r="E4" s="1521"/>
      <c r="F4" s="1521"/>
      <c r="G4" s="1521"/>
      <c r="H4" s="1523"/>
      <c r="I4" s="1524" t="s">
        <v>282</v>
      </c>
      <c r="J4" s="1525"/>
      <c r="K4" s="1526"/>
      <c r="L4" s="1527"/>
      <c r="M4" s="1527"/>
      <c r="N4" s="1527"/>
      <c r="O4" s="1528"/>
      <c r="P4" s="1529" t="s">
        <v>283</v>
      </c>
      <c r="Q4" s="1530"/>
      <c r="R4" s="1531"/>
      <c r="S4" s="1532"/>
      <c r="T4" s="1510"/>
      <c r="U4" s="1511"/>
      <c r="V4" s="1512"/>
      <c r="W4" s="1516"/>
      <c r="X4" s="1517"/>
      <c r="Y4" s="1517"/>
      <c r="Z4" s="1518"/>
      <c r="AA4" s="500"/>
    </row>
    <row r="5" spans="1:27" ht="13.2" customHeight="1" x14ac:dyDescent="0.3">
      <c r="A5" s="501"/>
      <c r="B5" s="501"/>
      <c r="C5" s="502"/>
      <c r="D5" s="501"/>
      <c r="E5" s="501"/>
      <c r="F5" s="501"/>
      <c r="G5" s="501"/>
      <c r="H5" s="501"/>
      <c r="I5" s="502"/>
      <c r="J5" s="501"/>
      <c r="K5" s="502"/>
      <c r="L5" s="501"/>
      <c r="M5" s="501"/>
      <c r="N5" s="501"/>
      <c r="O5" s="501"/>
      <c r="P5" s="503"/>
      <c r="Q5" s="503"/>
      <c r="R5" s="501"/>
      <c r="S5" s="501"/>
      <c r="T5" s="501"/>
      <c r="U5" s="504"/>
      <c r="V5" s="504"/>
      <c r="W5" s="501"/>
      <c r="X5" s="501"/>
      <c r="Y5" s="501"/>
      <c r="Z5" s="501"/>
      <c r="AA5" s="505"/>
    </row>
    <row r="6" spans="1:27" ht="13.2" customHeight="1" x14ac:dyDescent="0.3">
      <c r="A6" s="501"/>
      <c r="B6" s="501"/>
      <c r="C6" s="501"/>
      <c r="D6" s="501"/>
      <c r="E6" s="501"/>
      <c r="F6" s="501"/>
      <c r="G6" s="501"/>
      <c r="H6" s="501"/>
      <c r="I6" s="501"/>
      <c r="J6" s="501"/>
      <c r="K6" s="501"/>
      <c r="L6" s="501"/>
      <c r="M6" s="501"/>
      <c r="N6" s="501"/>
      <c r="O6" s="501"/>
      <c r="P6" s="501"/>
      <c r="Q6" s="501"/>
      <c r="R6" s="501"/>
      <c r="S6" s="501"/>
      <c r="T6" s="501"/>
      <c r="U6" s="501"/>
      <c r="V6" s="501"/>
      <c r="W6" s="501"/>
      <c r="X6" s="501"/>
      <c r="Y6" s="501"/>
      <c r="Z6" s="501"/>
      <c r="AA6" s="505"/>
    </row>
    <row r="7" spans="1:27" ht="13.2" customHeight="1" thickBot="1" x14ac:dyDescent="0.35">
      <c r="A7" s="501"/>
      <c r="B7" s="506" t="s">
        <v>284</v>
      </c>
      <c r="C7" s="503" t="s">
        <v>285</v>
      </c>
      <c r="D7" s="507"/>
      <c r="E7" s="508"/>
      <c r="F7" s="508"/>
      <c r="G7" s="509"/>
      <c r="H7" s="509"/>
      <c r="I7" s="501"/>
      <c r="J7" s="501"/>
      <c r="K7" s="501"/>
      <c r="L7" s="501"/>
      <c r="M7" s="501"/>
      <c r="N7" s="501"/>
      <c r="O7" s="501"/>
      <c r="P7" s="501"/>
      <c r="Q7" s="501"/>
      <c r="R7" s="501"/>
      <c r="S7" s="501"/>
      <c r="T7" s="501"/>
      <c r="U7" s="501"/>
      <c r="V7" s="501"/>
      <c r="W7" s="501"/>
      <c r="X7" s="501"/>
      <c r="Y7" s="501"/>
      <c r="Z7" s="501"/>
      <c r="AA7" s="505"/>
    </row>
    <row r="8" spans="1:27" ht="13.2" customHeight="1" x14ac:dyDescent="0.3">
      <c r="A8" s="501"/>
      <c r="B8" s="510"/>
      <c r="C8" s="511">
        <v>1</v>
      </c>
      <c r="D8" s="143">
        <f t="shared" ref="D8:L8" si="0">C8+1</f>
        <v>2</v>
      </c>
      <c r="E8" s="143">
        <f t="shared" si="0"/>
        <v>3</v>
      </c>
      <c r="F8" s="143">
        <f t="shared" si="0"/>
        <v>4</v>
      </c>
      <c r="G8" s="143">
        <f t="shared" si="0"/>
        <v>5</v>
      </c>
      <c r="H8" s="143">
        <f t="shared" si="0"/>
        <v>6</v>
      </c>
      <c r="I8" s="143">
        <f t="shared" si="0"/>
        <v>7</v>
      </c>
      <c r="J8" s="143">
        <f t="shared" si="0"/>
        <v>8</v>
      </c>
      <c r="K8" s="143">
        <f t="shared" si="0"/>
        <v>9</v>
      </c>
      <c r="L8" s="143">
        <f t="shared" si="0"/>
        <v>10</v>
      </c>
      <c r="M8" s="501"/>
      <c r="N8" s="512" t="s">
        <v>286</v>
      </c>
      <c r="O8" s="501"/>
      <c r="P8" s="513"/>
      <c r="Q8" s="514"/>
      <c r="R8" s="515"/>
      <c r="S8" s="515"/>
      <c r="T8" s="515"/>
      <c r="U8" s="515"/>
      <c r="V8" s="515"/>
      <c r="W8" s="515"/>
      <c r="X8" s="515"/>
      <c r="Y8" s="515"/>
      <c r="Z8" s="516"/>
      <c r="AA8" s="505"/>
    </row>
    <row r="9" spans="1:27" ht="13.2" customHeight="1" x14ac:dyDescent="0.35">
      <c r="A9" s="501"/>
      <c r="B9" s="509">
        <v>1</v>
      </c>
      <c r="C9" s="62"/>
      <c r="D9" s="62"/>
      <c r="E9" s="62"/>
      <c r="F9" s="62"/>
      <c r="G9" s="62"/>
      <c r="H9" s="62"/>
      <c r="I9" s="62"/>
      <c r="J9" s="62"/>
      <c r="K9" s="62"/>
      <c r="L9" s="62"/>
      <c r="M9" s="501"/>
      <c r="N9" s="310" t="str">
        <f>IF((COUNT(C9:L9)=10),AVERAGE(C9:L9),"")</f>
        <v/>
      </c>
      <c r="O9" s="501"/>
      <c r="P9" s="517"/>
      <c r="Q9" s="518"/>
      <c r="R9" s="519"/>
      <c r="S9" s="519"/>
      <c r="T9" s="519"/>
      <c r="U9" s="519"/>
      <c r="V9" s="513"/>
      <c r="W9" s="519"/>
      <c r="X9" s="513"/>
      <c r="Y9" s="513"/>
      <c r="Z9" s="520"/>
      <c r="AA9" s="521"/>
    </row>
    <row r="10" spans="1:27" ht="13.2" customHeight="1" x14ac:dyDescent="0.3">
      <c r="A10" s="501"/>
      <c r="B10" s="509">
        <v>2</v>
      </c>
      <c r="C10" s="62"/>
      <c r="D10" s="62"/>
      <c r="E10" s="62"/>
      <c r="F10" s="62"/>
      <c r="G10" s="62"/>
      <c r="H10" s="62"/>
      <c r="I10" s="62"/>
      <c r="J10" s="62"/>
      <c r="K10" s="62"/>
      <c r="L10" s="62"/>
      <c r="M10" s="501"/>
      <c r="N10" s="310" t="str">
        <f>IF((COUNT(C10:L10)=10),AVERAGE(C10:L10),"")</f>
        <v/>
      </c>
      <c r="O10" s="501"/>
      <c r="P10" s="522"/>
      <c r="Q10" s="518"/>
      <c r="R10" s="519"/>
      <c r="S10" s="519"/>
      <c r="T10" s="519"/>
      <c r="U10" s="519"/>
      <c r="V10" s="513"/>
      <c r="W10" s="519"/>
      <c r="X10" s="513"/>
      <c r="Y10" s="513"/>
      <c r="Z10" s="520"/>
      <c r="AA10" s="521"/>
    </row>
    <row r="11" spans="1:27" ht="13.95" customHeight="1" x14ac:dyDescent="0.3">
      <c r="A11" s="501"/>
      <c r="B11" s="509">
        <v>3</v>
      </c>
      <c r="C11" s="62"/>
      <c r="D11" s="62"/>
      <c r="E11" s="62"/>
      <c r="F11" s="62"/>
      <c r="G11" s="62"/>
      <c r="H11" s="62"/>
      <c r="I11" s="62"/>
      <c r="J11" s="62"/>
      <c r="K11" s="62"/>
      <c r="L11" s="62"/>
      <c r="M11" s="501"/>
      <c r="N11" s="310" t="str">
        <f>IF((COUNT(C11:L11)=10),AVERAGE(C11:L11),"")</f>
        <v/>
      </c>
      <c r="O11" s="501"/>
      <c r="P11" s="523"/>
      <c r="Q11" s="524"/>
      <c r="R11" s="1548" t="s">
        <v>287</v>
      </c>
      <c r="S11" s="1548"/>
      <c r="T11" s="1548"/>
      <c r="U11" s="1548"/>
      <c r="V11" s="1548"/>
      <c r="W11" s="1548"/>
      <c r="X11" s="1548"/>
      <c r="Y11" s="1548"/>
      <c r="Z11" s="520"/>
      <c r="AA11" s="505"/>
    </row>
    <row r="12" spans="1:27" ht="13.95" customHeight="1" x14ac:dyDescent="0.3">
      <c r="A12" s="501"/>
      <c r="B12" s="509"/>
      <c r="C12" s="509"/>
      <c r="D12" s="509"/>
      <c r="E12" s="509"/>
      <c r="F12" s="509"/>
      <c r="G12" s="509"/>
      <c r="H12" s="509"/>
      <c r="I12" s="509"/>
      <c r="J12" s="509"/>
      <c r="K12" s="509"/>
      <c r="L12" s="509"/>
      <c r="M12" s="501"/>
      <c r="N12" s="501"/>
      <c r="O12" s="501"/>
      <c r="P12" s="513"/>
      <c r="Q12" s="525"/>
      <c r="R12" s="513"/>
      <c r="S12" s="513"/>
      <c r="T12" s="513"/>
      <c r="U12" s="513"/>
      <c r="V12" s="513"/>
      <c r="W12" s="513"/>
      <c r="X12" s="513"/>
      <c r="Y12" s="513"/>
      <c r="Z12" s="526"/>
      <c r="AA12" s="505"/>
    </row>
    <row r="13" spans="1:27" ht="13.95" customHeight="1" x14ac:dyDescent="0.3">
      <c r="A13" s="501"/>
      <c r="B13" s="503" t="s">
        <v>286</v>
      </c>
      <c r="C13" s="147" t="str">
        <f>IF(COUNT(C9:C11)=3,AVERAGE(C9:C11),"")</f>
        <v/>
      </c>
      <c r="D13" s="147" t="str">
        <f t="shared" ref="D13:L13" si="1">IF(COUNT(D9:D11)=3,AVERAGE(D9:D11),"")</f>
        <v/>
      </c>
      <c r="E13" s="147" t="str">
        <f t="shared" si="1"/>
        <v/>
      </c>
      <c r="F13" s="147" t="str">
        <f t="shared" si="1"/>
        <v/>
      </c>
      <c r="G13" s="147" t="str">
        <f t="shared" si="1"/>
        <v/>
      </c>
      <c r="H13" s="147" t="str">
        <f t="shared" si="1"/>
        <v/>
      </c>
      <c r="I13" s="147" t="str">
        <f t="shared" si="1"/>
        <v/>
      </c>
      <c r="J13" s="147" t="str">
        <f t="shared" si="1"/>
        <v/>
      </c>
      <c r="K13" s="147" t="str">
        <f t="shared" si="1"/>
        <v/>
      </c>
      <c r="L13" s="147" t="str">
        <f t="shared" si="1"/>
        <v/>
      </c>
      <c r="M13" s="603" t="s">
        <v>536</v>
      </c>
      <c r="N13" s="604"/>
      <c r="O13" s="1564" t="str">
        <f>IF(COUNT(N9)&gt;0,AVERAGE(C9:L11),"")</f>
        <v/>
      </c>
      <c r="P13" s="1564"/>
      <c r="Q13" s="525"/>
      <c r="R13" s="513"/>
      <c r="S13" s="513"/>
      <c r="T13" s="513"/>
      <c r="U13" s="513"/>
      <c r="V13" s="513"/>
      <c r="W13" s="513"/>
      <c r="X13" s="1549" t="s">
        <v>458</v>
      </c>
      <c r="Y13" s="1549"/>
      <c r="Z13" s="1550"/>
      <c r="AA13" s="505"/>
    </row>
    <row r="14" spans="1:27" ht="13.95" customHeight="1" x14ac:dyDescent="0.3">
      <c r="A14" s="501"/>
      <c r="B14" s="529" t="s">
        <v>288</v>
      </c>
      <c r="C14" s="147" t="str">
        <f>IF(COUNT(C9:C11)=3,MAX(C9:C11)-MIN(C9:C11),"")</f>
        <v/>
      </c>
      <c r="D14" s="147" t="str">
        <f t="shared" ref="D14:L14" si="2">IF(COUNT(D9:D11)=3,MAX(D9:D11)-MIN(D9:D11),"")</f>
        <v/>
      </c>
      <c r="E14" s="147" t="str">
        <f t="shared" si="2"/>
        <v/>
      </c>
      <c r="F14" s="147" t="str">
        <f t="shared" si="2"/>
        <v/>
      </c>
      <c r="G14" s="147" t="str">
        <f t="shared" si="2"/>
        <v/>
      </c>
      <c r="H14" s="147" t="str">
        <f t="shared" si="2"/>
        <v/>
      </c>
      <c r="I14" s="147" t="str">
        <f t="shared" si="2"/>
        <v/>
      </c>
      <c r="J14" s="147" t="str">
        <f t="shared" si="2"/>
        <v/>
      </c>
      <c r="K14" s="147" t="str">
        <f t="shared" si="2"/>
        <v/>
      </c>
      <c r="L14" s="147" t="str">
        <f t="shared" si="2"/>
        <v/>
      </c>
      <c r="M14" s="603" t="s">
        <v>537</v>
      </c>
      <c r="N14" s="604"/>
      <c r="O14" s="1564" t="str">
        <f>IF(COUNT(N9)&gt;0,AVERAGE(C14:L14),"")</f>
        <v/>
      </c>
      <c r="P14" s="1564"/>
      <c r="Q14" s="530"/>
      <c r="R14" s="531"/>
      <c r="S14" s="531"/>
      <c r="T14" s="531"/>
      <c r="U14" s="148" t="str">
        <f>IF(N29="","",(C39/O43)*5.15)</f>
        <v/>
      </c>
      <c r="V14" s="533"/>
      <c r="W14" s="144" t="str">
        <f>IF(U14="","",SQRT(2)*U20/U14)</f>
        <v/>
      </c>
      <c r="X14" s="1551"/>
      <c r="Y14" s="1551"/>
      <c r="Z14" s="1552"/>
      <c r="AA14" s="505"/>
    </row>
    <row r="15" spans="1:27" ht="13.95" customHeight="1" x14ac:dyDescent="0.3">
      <c r="A15" s="501"/>
      <c r="B15" s="529"/>
      <c r="C15" s="534"/>
      <c r="D15" s="534"/>
      <c r="E15" s="534"/>
      <c r="F15" s="534"/>
      <c r="G15" s="534"/>
      <c r="H15" s="535"/>
      <c r="I15" s="501"/>
      <c r="J15" s="501"/>
      <c r="K15" s="501"/>
      <c r="L15" s="501"/>
      <c r="M15" s="536"/>
      <c r="N15" s="501"/>
      <c r="O15" s="509"/>
      <c r="P15" s="513"/>
      <c r="Q15" s="537"/>
      <c r="R15" s="538"/>
      <c r="S15" s="538"/>
      <c r="T15" s="538"/>
      <c r="U15" s="150"/>
      <c r="V15" s="539"/>
      <c r="W15" s="1553" t="s">
        <v>410</v>
      </c>
      <c r="X15" s="1553"/>
      <c r="Y15" s="1553"/>
      <c r="Z15" s="1554"/>
      <c r="AA15" s="505"/>
    </row>
    <row r="16" spans="1:27" ht="13.2" customHeight="1" x14ac:dyDescent="0.3">
      <c r="A16" s="509"/>
      <c r="B16" s="506" t="s">
        <v>289</v>
      </c>
      <c r="C16" s="503" t="s">
        <v>285</v>
      </c>
      <c r="D16" s="507"/>
      <c r="E16" s="508"/>
      <c r="F16" s="508"/>
      <c r="G16" s="509"/>
      <c r="H16" s="509"/>
      <c r="I16" s="535"/>
      <c r="J16" s="529"/>
      <c r="K16" s="534"/>
      <c r="L16" s="534"/>
      <c r="M16" s="536"/>
      <c r="N16" s="534"/>
      <c r="O16" s="509"/>
      <c r="P16" s="531"/>
      <c r="Q16" s="540"/>
      <c r="R16" s="531"/>
      <c r="S16" s="531"/>
      <c r="T16" s="531"/>
      <c r="U16" s="148" t="str">
        <f>IF(N29="","",IF((P51)&gt;P52,SQRT(P51-P52),0))</f>
        <v/>
      </c>
      <c r="V16" s="541"/>
      <c r="W16" s="1565" t="str">
        <f>IF(W14="","",IF(W14&lt;5,"-WARNING, NOT ENOUGH DISTINCT CATEGORIES",""))</f>
        <v/>
      </c>
      <c r="X16" s="1565"/>
      <c r="Y16" s="1565"/>
      <c r="Z16" s="1566"/>
      <c r="AA16" s="505"/>
    </row>
    <row r="17" spans="1:27" ht="13.2" customHeight="1" x14ac:dyDescent="0.3">
      <c r="A17" s="509"/>
      <c r="B17" s="510"/>
      <c r="C17" s="511">
        <v>1</v>
      </c>
      <c r="D17" s="143">
        <f t="shared" ref="D17:L17" si="3">C17+1</f>
        <v>2</v>
      </c>
      <c r="E17" s="143">
        <f t="shared" si="3"/>
        <v>3</v>
      </c>
      <c r="F17" s="143">
        <f t="shared" si="3"/>
        <v>4</v>
      </c>
      <c r="G17" s="143">
        <f t="shared" si="3"/>
        <v>5</v>
      </c>
      <c r="H17" s="143">
        <f t="shared" si="3"/>
        <v>6</v>
      </c>
      <c r="I17" s="143">
        <f t="shared" si="3"/>
        <v>7</v>
      </c>
      <c r="J17" s="143">
        <f t="shared" si="3"/>
        <v>8</v>
      </c>
      <c r="K17" s="143">
        <f t="shared" si="3"/>
        <v>9</v>
      </c>
      <c r="L17" s="143">
        <f t="shared" si="3"/>
        <v>10</v>
      </c>
      <c r="M17" s="536"/>
      <c r="N17" s="512" t="s">
        <v>286</v>
      </c>
      <c r="O17" s="509"/>
      <c r="P17" s="513"/>
      <c r="Q17" s="525"/>
      <c r="R17" s="538"/>
      <c r="S17" s="538"/>
      <c r="T17" s="538"/>
      <c r="U17" s="150"/>
      <c r="V17" s="539"/>
      <c r="W17" s="1557"/>
      <c r="X17" s="1557"/>
      <c r="Y17" s="1557"/>
      <c r="Z17" s="1558"/>
      <c r="AA17" s="542"/>
    </row>
    <row r="18" spans="1:27" ht="13.2" customHeight="1" x14ac:dyDescent="0.3">
      <c r="A18" s="509"/>
      <c r="B18" s="509">
        <v>1</v>
      </c>
      <c r="C18" s="62"/>
      <c r="D18" s="62"/>
      <c r="E18" s="62"/>
      <c r="F18" s="62"/>
      <c r="G18" s="62"/>
      <c r="H18" s="62"/>
      <c r="I18" s="62"/>
      <c r="J18" s="62"/>
      <c r="K18" s="62"/>
      <c r="L18" s="62"/>
      <c r="M18" s="536"/>
      <c r="N18" s="602" t="str">
        <f>IF((COUNT(C18:L18)=10),AVERAGE(C18:L18),"")</f>
        <v/>
      </c>
      <c r="O18" s="509"/>
      <c r="P18" s="531"/>
      <c r="Q18" s="543"/>
      <c r="R18" s="544"/>
      <c r="S18" s="544"/>
      <c r="T18" s="544"/>
      <c r="U18" s="148" t="str">
        <f>IF(N29="","",SQRT((U14)^2+(U16)^2))</f>
        <v/>
      </c>
      <c r="V18" s="533"/>
      <c r="W18" s="1559" t="str">
        <f>IF(N29="","",IF(V29&gt;10,"-WARNING, IF POWERTRAIN COMPONENT, TOTAL GAGE R&amp;R TOO HIGH",""))</f>
        <v/>
      </c>
      <c r="X18" s="1559"/>
      <c r="Y18" s="1559"/>
      <c r="Z18" s="1560"/>
      <c r="AA18" s="505"/>
    </row>
    <row r="19" spans="1:27" ht="13.2" customHeight="1" x14ac:dyDescent="0.3">
      <c r="A19" s="509"/>
      <c r="B19" s="509">
        <v>2</v>
      </c>
      <c r="C19" s="62"/>
      <c r="D19" s="62"/>
      <c r="E19" s="62"/>
      <c r="F19" s="62"/>
      <c r="G19" s="62"/>
      <c r="H19" s="62"/>
      <c r="I19" s="62"/>
      <c r="J19" s="62"/>
      <c r="K19" s="62"/>
      <c r="L19" s="62"/>
      <c r="M19" s="536"/>
      <c r="N19" s="602" t="str">
        <f>IF((COUNT(C19:L19)=10),AVERAGE(C19:L19),"")</f>
        <v/>
      </c>
      <c r="O19" s="509"/>
      <c r="P19" s="513"/>
      <c r="Q19" s="537"/>
      <c r="R19" s="538"/>
      <c r="S19" s="538"/>
      <c r="T19" s="538"/>
      <c r="U19" s="150"/>
      <c r="V19" s="539"/>
      <c r="W19" s="1559"/>
      <c r="X19" s="1559"/>
      <c r="Y19" s="1559"/>
      <c r="Z19" s="1560"/>
      <c r="AA19" s="505"/>
    </row>
    <row r="20" spans="1:27" ht="13.2" customHeight="1" x14ac:dyDescent="0.3">
      <c r="A20" s="509"/>
      <c r="B20" s="509">
        <v>3</v>
      </c>
      <c r="C20" s="62"/>
      <c r="D20" s="62"/>
      <c r="E20" s="62"/>
      <c r="F20" s="62"/>
      <c r="G20" s="62"/>
      <c r="H20" s="62"/>
      <c r="I20" s="62"/>
      <c r="J20" s="62"/>
      <c r="K20" s="62"/>
      <c r="L20" s="62"/>
      <c r="M20" s="536"/>
      <c r="N20" s="602" t="str">
        <f>IF((COUNT(C20:L20)=10),AVERAGE(C20:L20),"")</f>
        <v/>
      </c>
      <c r="O20" s="509"/>
      <c r="P20" s="519"/>
      <c r="Q20" s="518"/>
      <c r="R20" s="513"/>
      <c r="S20" s="532"/>
      <c r="T20" s="532" t="s">
        <v>290</v>
      </c>
      <c r="U20" s="151" t="str">
        <f>IF(N29="","",P50*(5.15/L44))</f>
        <v/>
      </c>
      <c r="V20" s="533"/>
      <c r="W20" s="1559"/>
      <c r="X20" s="1559"/>
      <c r="Y20" s="1559"/>
      <c r="Z20" s="1560"/>
      <c r="AA20" s="505"/>
    </row>
    <row r="21" spans="1:27" ht="13.2" customHeight="1" x14ac:dyDescent="0.3">
      <c r="A21" s="509"/>
      <c r="B21" s="509"/>
      <c r="C21" s="545"/>
      <c r="D21" s="545"/>
      <c r="E21" s="545"/>
      <c r="F21" s="545"/>
      <c r="G21" s="545"/>
      <c r="H21" s="545"/>
      <c r="I21" s="545"/>
      <c r="J21" s="545"/>
      <c r="K21" s="545"/>
      <c r="L21" s="545"/>
      <c r="M21" s="536"/>
      <c r="N21" s="534"/>
      <c r="O21" s="509"/>
      <c r="P21" s="513"/>
      <c r="Q21" s="537"/>
      <c r="R21" s="538"/>
      <c r="S21" s="538"/>
      <c r="T21" s="538"/>
      <c r="U21" s="148"/>
      <c r="V21" s="539"/>
      <c r="W21" s="1559" t="str">
        <f>IF(N29="","",IF(V29&gt;20,"-WARNING, TOTAL GAGE R&amp;R TOO HIGH",""))</f>
        <v/>
      </c>
      <c r="X21" s="1559"/>
      <c r="Y21" s="1559"/>
      <c r="Z21" s="1560"/>
      <c r="AA21" s="505"/>
    </row>
    <row r="22" spans="1:27" ht="13.2" customHeight="1" x14ac:dyDescent="0.3">
      <c r="A22" s="535"/>
      <c r="B22" s="503" t="s">
        <v>286</v>
      </c>
      <c r="C22" s="147" t="str">
        <f>IF(COUNT(C18:C20)=3,AVERAGE(C18:C20),"")</f>
        <v/>
      </c>
      <c r="D22" s="147" t="str">
        <f t="shared" ref="D22:L22" si="4">IF(COUNT(D18:D20)=3,AVERAGE(D18:D20),"")</f>
        <v/>
      </c>
      <c r="E22" s="147" t="str">
        <f t="shared" si="4"/>
        <v/>
      </c>
      <c r="F22" s="147" t="str">
        <f t="shared" si="4"/>
        <v/>
      </c>
      <c r="G22" s="147" t="str">
        <f t="shared" si="4"/>
        <v/>
      </c>
      <c r="H22" s="147" t="str">
        <f t="shared" si="4"/>
        <v/>
      </c>
      <c r="I22" s="147" t="str">
        <f t="shared" si="4"/>
        <v/>
      </c>
      <c r="J22" s="147" t="str">
        <f t="shared" si="4"/>
        <v/>
      </c>
      <c r="K22" s="147" t="str">
        <f t="shared" si="4"/>
        <v/>
      </c>
      <c r="L22" s="147" t="str">
        <f t="shared" si="4"/>
        <v/>
      </c>
      <c r="M22" s="605" t="s">
        <v>538</v>
      </c>
      <c r="N22" s="604"/>
      <c r="O22" s="1564" t="str">
        <f>IF(COUNT(N18)&gt;0,AVERAGE(C18:L20),"")</f>
        <v/>
      </c>
      <c r="P22" s="1564"/>
      <c r="Q22" s="518"/>
      <c r="R22" s="513"/>
      <c r="S22" s="532"/>
      <c r="T22" s="532" t="s">
        <v>291</v>
      </c>
      <c r="U22" s="148" t="str">
        <f>IF(N29="","",SQRT((U18)^2+(U20)^2))</f>
        <v/>
      </c>
      <c r="V22" s="533"/>
      <c r="W22" s="1559"/>
      <c r="X22" s="1559"/>
      <c r="Y22" s="1559"/>
      <c r="Z22" s="1560"/>
      <c r="AA22" s="505"/>
    </row>
    <row r="23" spans="1:27" ht="13.2" customHeight="1" x14ac:dyDescent="0.3">
      <c r="A23" s="535"/>
      <c r="B23" s="529" t="s">
        <v>288</v>
      </c>
      <c r="C23" s="147" t="str">
        <f>IF(COUNT(C18:C20)=3,MAX(C18:C20)-MIN(C18:C20),"")</f>
        <v/>
      </c>
      <c r="D23" s="147" t="str">
        <f t="shared" ref="D23:L23" si="5">IF(COUNT(D18:D20)=3,MAX(D18:D20)-MIN(D18:D20),"")</f>
        <v/>
      </c>
      <c r="E23" s="147" t="str">
        <f t="shared" si="5"/>
        <v/>
      </c>
      <c r="F23" s="147" t="str">
        <f t="shared" si="5"/>
        <v/>
      </c>
      <c r="G23" s="147" t="str">
        <f t="shared" si="5"/>
        <v/>
      </c>
      <c r="H23" s="147" t="str">
        <f t="shared" si="5"/>
        <v/>
      </c>
      <c r="I23" s="147" t="str">
        <f t="shared" si="5"/>
        <v/>
      </c>
      <c r="J23" s="147" t="str">
        <f t="shared" si="5"/>
        <v/>
      </c>
      <c r="K23" s="147" t="str">
        <f t="shared" si="5"/>
        <v/>
      </c>
      <c r="L23" s="147" t="str">
        <f t="shared" si="5"/>
        <v/>
      </c>
      <c r="M23" s="605" t="s">
        <v>539</v>
      </c>
      <c r="N23" s="604"/>
      <c r="O23" s="1564" t="str">
        <f>IF(COUNT(N18)&gt;0,AVERAGE(C23:L23),"")</f>
        <v/>
      </c>
      <c r="P23" s="1564"/>
      <c r="Q23" s="537"/>
      <c r="R23" s="538"/>
      <c r="S23" s="538"/>
      <c r="T23" s="538"/>
      <c r="U23" s="538"/>
      <c r="V23" s="539"/>
      <c r="W23" s="513"/>
      <c r="X23" s="539"/>
      <c r="Y23" s="513"/>
      <c r="Z23" s="526"/>
      <c r="AA23" s="505"/>
    </row>
    <row r="24" spans="1:27" ht="13.2" customHeight="1" x14ac:dyDescent="0.3">
      <c r="A24" s="535"/>
      <c r="B24" s="529"/>
      <c r="C24" s="534"/>
      <c r="D24" s="534"/>
      <c r="E24" s="534"/>
      <c r="F24" s="534"/>
      <c r="G24" s="534"/>
      <c r="H24" s="509"/>
      <c r="I24" s="535"/>
      <c r="J24" s="529"/>
      <c r="K24" s="534"/>
      <c r="L24" s="534"/>
      <c r="M24" s="536"/>
      <c r="N24" s="534"/>
      <c r="O24" s="509"/>
      <c r="P24" s="547"/>
      <c r="Q24" s="548"/>
      <c r="R24" s="547"/>
      <c r="S24" s="513"/>
      <c r="T24" s="549"/>
      <c r="U24" s="550" t="s">
        <v>292</v>
      </c>
      <c r="V24" s="519"/>
      <c r="W24" s="547"/>
      <c r="X24" s="551" t="s">
        <v>293</v>
      </c>
      <c r="Y24" s="519"/>
      <c r="Z24" s="552"/>
      <c r="AA24" s="505"/>
    </row>
    <row r="25" spans="1:27" ht="13.2" customHeight="1" x14ac:dyDescent="0.3">
      <c r="A25" s="509"/>
      <c r="B25" s="506" t="s">
        <v>294</v>
      </c>
      <c r="C25" s="503" t="s">
        <v>285</v>
      </c>
      <c r="D25" s="507"/>
      <c r="E25" s="508"/>
      <c r="F25" s="508"/>
      <c r="G25" s="509"/>
      <c r="H25" s="509"/>
      <c r="I25" s="535"/>
      <c r="J25" s="529"/>
      <c r="K25" s="534"/>
      <c r="L25" s="534"/>
      <c r="M25" s="536"/>
      <c r="N25" s="534"/>
      <c r="O25" s="509"/>
      <c r="P25" s="513"/>
      <c r="Q25" s="525"/>
      <c r="R25" s="513"/>
      <c r="S25" s="513"/>
      <c r="T25" s="513"/>
      <c r="U25" s="553" t="s">
        <v>295</v>
      </c>
      <c r="V25" s="519"/>
      <c r="W25" s="519"/>
      <c r="X25" s="547" t="s">
        <v>296</v>
      </c>
      <c r="Y25" s="519"/>
      <c r="Z25" s="552"/>
      <c r="AA25" s="505"/>
    </row>
    <row r="26" spans="1:27" ht="13.2" customHeight="1" x14ac:dyDescent="0.3">
      <c r="A26" s="509"/>
      <c r="B26" s="510"/>
      <c r="C26" s="511">
        <v>1</v>
      </c>
      <c r="D26" s="143">
        <f t="shared" ref="D26:L26" si="6">C26+1</f>
        <v>2</v>
      </c>
      <c r="E26" s="143">
        <f t="shared" si="6"/>
        <v>3</v>
      </c>
      <c r="F26" s="143">
        <f t="shared" si="6"/>
        <v>4</v>
      </c>
      <c r="G26" s="143">
        <f t="shared" si="6"/>
        <v>5</v>
      </c>
      <c r="H26" s="143">
        <f t="shared" si="6"/>
        <v>6</v>
      </c>
      <c r="I26" s="143">
        <f t="shared" si="6"/>
        <v>7</v>
      </c>
      <c r="J26" s="143">
        <f t="shared" si="6"/>
        <v>8</v>
      </c>
      <c r="K26" s="143">
        <f t="shared" si="6"/>
        <v>9</v>
      </c>
      <c r="L26" s="143">
        <f t="shared" si="6"/>
        <v>10</v>
      </c>
      <c r="M26" s="536"/>
      <c r="N26" s="512" t="s">
        <v>286</v>
      </c>
      <c r="O26" s="509"/>
      <c r="P26" s="513"/>
      <c r="Q26" s="525"/>
      <c r="R26" s="513"/>
      <c r="S26" s="513"/>
      <c r="T26" s="513"/>
      <c r="U26" s="513"/>
      <c r="V26" s="513"/>
      <c r="W26" s="513"/>
      <c r="X26" s="513"/>
      <c r="Y26" s="513"/>
      <c r="Z26" s="526"/>
      <c r="AA26" s="505"/>
    </row>
    <row r="27" spans="1:27" ht="13.2" customHeight="1" x14ac:dyDescent="0.3">
      <c r="A27" s="509"/>
      <c r="B27" s="509">
        <v>1</v>
      </c>
      <c r="C27" s="62"/>
      <c r="D27" s="62"/>
      <c r="E27" s="62"/>
      <c r="F27" s="62"/>
      <c r="G27" s="62"/>
      <c r="H27" s="62"/>
      <c r="I27" s="62"/>
      <c r="J27" s="62"/>
      <c r="K27" s="62"/>
      <c r="L27" s="62"/>
      <c r="M27" s="536"/>
      <c r="N27" s="310" t="str">
        <f>IF((COUNT(C27:L27)=10),AVERAGE(C27:L27),"")</f>
        <v/>
      </c>
      <c r="O27" s="509"/>
      <c r="P27" s="513"/>
      <c r="Q27" s="554"/>
      <c r="R27" s="513"/>
      <c r="S27" s="513"/>
      <c r="T27" s="532" t="s">
        <v>297</v>
      </c>
      <c r="U27" s="513"/>
      <c r="V27" s="152" t="str">
        <f>IF(N29="","",100*($U$14/$U$22))</f>
        <v/>
      </c>
      <c r="W27" s="144"/>
      <c r="X27" s="153" t="str">
        <f>IF(OR(R3="",R4=""),"",100*($U$14/$K$50))</f>
        <v/>
      </c>
      <c r="Y27" s="154"/>
      <c r="Z27" s="526"/>
      <c r="AA27" s="505"/>
    </row>
    <row r="28" spans="1:27" ht="13.2" customHeight="1" x14ac:dyDescent="0.3">
      <c r="A28" s="509"/>
      <c r="B28" s="509">
        <v>2</v>
      </c>
      <c r="C28" s="62"/>
      <c r="D28" s="62"/>
      <c r="E28" s="62"/>
      <c r="F28" s="62"/>
      <c r="G28" s="62"/>
      <c r="H28" s="62"/>
      <c r="I28" s="62"/>
      <c r="J28" s="62"/>
      <c r="K28" s="62"/>
      <c r="L28" s="62"/>
      <c r="M28" s="536"/>
      <c r="N28" s="310" t="str">
        <f>IF((COUNT(C28:L28)=10),AVERAGE(C28:L28),"")</f>
        <v/>
      </c>
      <c r="O28" s="509"/>
      <c r="P28" s="513"/>
      <c r="Q28" s="555"/>
      <c r="R28" s="556"/>
      <c r="S28" s="556"/>
      <c r="T28" s="557" t="s">
        <v>298</v>
      </c>
      <c r="U28" s="558"/>
      <c r="V28" s="156" t="str">
        <f>IF(N29="","",100*($U$16/$U$22))</f>
        <v/>
      </c>
      <c r="W28" s="149"/>
      <c r="X28" s="157" t="str">
        <f>IF(OR(R3="",R4=""),"",100*($U$16/$K$50))</f>
        <v/>
      </c>
      <c r="Y28" s="146"/>
      <c r="Z28" s="526"/>
      <c r="AA28" s="505"/>
    </row>
    <row r="29" spans="1:27" ht="13.2" customHeight="1" x14ac:dyDescent="0.3">
      <c r="A29" s="509"/>
      <c r="B29" s="509">
        <v>3</v>
      </c>
      <c r="C29" s="62"/>
      <c r="D29" s="62"/>
      <c r="E29" s="62"/>
      <c r="F29" s="62"/>
      <c r="G29" s="62"/>
      <c r="H29" s="62"/>
      <c r="I29" s="62"/>
      <c r="J29" s="62"/>
      <c r="K29" s="62"/>
      <c r="L29" s="62"/>
      <c r="M29" s="536"/>
      <c r="N29" s="310" t="str">
        <f>IF((COUNT(C29:L29)=10),AVERAGE(C29:L29),"")</f>
        <v/>
      </c>
      <c r="O29" s="509"/>
      <c r="P29" s="513"/>
      <c r="Q29" s="559"/>
      <c r="R29" s="556"/>
      <c r="S29" s="556"/>
      <c r="T29" s="557" t="s">
        <v>459</v>
      </c>
      <c r="U29" s="513"/>
      <c r="V29" s="152" t="str">
        <f>IF(N29="","",100*($U$18/$U$22))</f>
        <v/>
      </c>
      <c r="W29" s="155"/>
      <c r="X29" s="158" t="str">
        <f>IF(OR(R3="",R4=""),"",100*(U18/K50))</f>
        <v/>
      </c>
      <c r="Y29" s="159"/>
      <c r="Z29" s="526"/>
      <c r="AA29" s="505"/>
    </row>
    <row r="30" spans="1:27" ht="13.2" customHeight="1" x14ac:dyDescent="0.3">
      <c r="A30" s="509"/>
      <c r="B30" s="509"/>
      <c r="C30" s="545"/>
      <c r="D30" s="545"/>
      <c r="E30" s="545"/>
      <c r="F30" s="545"/>
      <c r="G30" s="545"/>
      <c r="H30" s="545"/>
      <c r="I30" s="545"/>
      <c r="J30" s="545"/>
      <c r="K30" s="545"/>
      <c r="L30" s="545"/>
      <c r="M30" s="536"/>
      <c r="N30" s="534"/>
      <c r="O30" s="509"/>
      <c r="P30" s="513"/>
      <c r="Q30" s="559"/>
      <c r="R30" s="556"/>
      <c r="S30" s="556"/>
      <c r="T30" s="557" t="s">
        <v>299</v>
      </c>
      <c r="U30" s="558"/>
      <c r="V30" s="156" t="str">
        <f>IF(N29="","",100*($U$20/$U$22))</f>
        <v/>
      </c>
      <c r="W30" s="144"/>
      <c r="X30" s="160" t="str">
        <f>IF(OR(R3="",R4=""),"",100*($U$20/$K$50))</f>
        <v/>
      </c>
      <c r="Y30" s="146"/>
      <c r="Z30" s="526"/>
      <c r="AA30" s="505"/>
    </row>
    <row r="31" spans="1:27" ht="13.2" customHeight="1" x14ac:dyDescent="0.3">
      <c r="A31" s="535"/>
      <c r="B31" s="503" t="s">
        <v>286</v>
      </c>
      <c r="C31" s="147" t="str">
        <f>IF(COUNT(C27:C29)=3,AVERAGE(C27:C29),"")</f>
        <v/>
      </c>
      <c r="D31" s="147" t="str">
        <f t="shared" ref="D31:L31" si="7">IF(COUNT(D27:D29)=3,AVERAGE(D27:D29),"")</f>
        <v/>
      </c>
      <c r="E31" s="147" t="str">
        <f t="shared" si="7"/>
        <v/>
      </c>
      <c r="F31" s="147" t="str">
        <f t="shared" si="7"/>
        <v/>
      </c>
      <c r="G31" s="147" t="str">
        <f t="shared" si="7"/>
        <v/>
      </c>
      <c r="H31" s="147" t="str">
        <f t="shared" si="7"/>
        <v/>
      </c>
      <c r="I31" s="147" t="str">
        <f t="shared" si="7"/>
        <v/>
      </c>
      <c r="J31" s="147" t="str">
        <f t="shared" si="7"/>
        <v/>
      </c>
      <c r="K31" s="147" t="str">
        <f t="shared" si="7"/>
        <v/>
      </c>
      <c r="L31" s="147" t="str">
        <f t="shared" si="7"/>
        <v/>
      </c>
      <c r="M31" s="605" t="s">
        <v>540</v>
      </c>
      <c r="N31" s="604"/>
      <c r="O31" s="1564" t="str">
        <f>IF(COUNT(N27)&gt;0,AVERAGE(C27:L29),"")</f>
        <v/>
      </c>
      <c r="P31" s="1564"/>
      <c r="Q31" s="537"/>
      <c r="R31" s="560"/>
      <c r="S31" s="560"/>
      <c r="T31" s="560"/>
      <c r="U31" s="561"/>
      <c r="V31" s="560"/>
      <c r="W31" s="560"/>
      <c r="X31" s="561"/>
      <c r="Y31" s="560"/>
      <c r="Z31" s="526"/>
      <c r="AA31" s="505"/>
    </row>
    <row r="32" spans="1:27" ht="13.2" customHeight="1" thickBot="1" x14ac:dyDescent="0.35">
      <c r="A32" s="535"/>
      <c r="B32" s="529" t="s">
        <v>288</v>
      </c>
      <c r="C32" s="147" t="str">
        <f>IF(COUNT(C27:C29)=3,MAX(C27:C29)-MIN(C27:C29),"")</f>
        <v/>
      </c>
      <c r="D32" s="147" t="str">
        <f t="shared" ref="D32:L32" si="8">IF(COUNT(D27:D29)=3,MAX(D27:D29)-MIN(D27:D29),"")</f>
        <v/>
      </c>
      <c r="E32" s="147" t="str">
        <f t="shared" si="8"/>
        <v/>
      </c>
      <c r="F32" s="147" t="str">
        <f t="shared" si="8"/>
        <v/>
      </c>
      <c r="G32" s="147" t="str">
        <f t="shared" si="8"/>
        <v/>
      </c>
      <c r="H32" s="147" t="str">
        <f t="shared" si="8"/>
        <v/>
      </c>
      <c r="I32" s="147" t="str">
        <f t="shared" si="8"/>
        <v/>
      </c>
      <c r="J32" s="147" t="str">
        <f t="shared" si="8"/>
        <v/>
      </c>
      <c r="K32" s="147" t="str">
        <f t="shared" si="8"/>
        <v/>
      </c>
      <c r="L32" s="147" t="str">
        <f t="shared" si="8"/>
        <v/>
      </c>
      <c r="M32" s="605" t="s">
        <v>541</v>
      </c>
      <c r="N32" s="604"/>
      <c r="O32" s="1564" t="str">
        <f>IF(COUNT(N27)&gt;0,AVERAGE(C32:L32),"")</f>
        <v/>
      </c>
      <c r="P32" s="1564"/>
      <c r="Q32" s="562"/>
      <c r="R32" s="563"/>
      <c r="S32" s="563"/>
      <c r="T32" s="563"/>
      <c r="U32" s="563"/>
      <c r="V32" s="563"/>
      <c r="W32" s="563"/>
      <c r="X32" s="563"/>
      <c r="Y32" s="563"/>
      <c r="Z32" s="564"/>
      <c r="AA32" s="505"/>
    </row>
    <row r="33" spans="1:27" ht="13.2" customHeight="1" x14ac:dyDescent="0.3">
      <c r="A33" s="501"/>
      <c r="B33" s="565"/>
      <c r="C33" s="566"/>
      <c r="D33" s="566"/>
      <c r="E33" s="566"/>
      <c r="F33" s="566"/>
      <c r="G33" s="566"/>
      <c r="H33" s="567"/>
      <c r="I33" s="567"/>
      <c r="J33" s="565"/>
      <c r="K33" s="566"/>
      <c r="L33" s="566"/>
      <c r="M33" s="566"/>
      <c r="N33" s="566"/>
      <c r="O33" s="566"/>
      <c r="P33" s="501"/>
      <c r="Q33" s="501"/>
      <c r="R33" s="501"/>
      <c r="S33" s="501"/>
      <c r="T33" s="501"/>
      <c r="U33" s="501"/>
      <c r="V33" s="501"/>
      <c r="W33" s="501"/>
      <c r="X33" s="501"/>
      <c r="Y33" s="501"/>
      <c r="Z33" s="501"/>
      <c r="AA33" s="505"/>
    </row>
    <row r="34" spans="1:27" ht="17.399999999999999" customHeight="1" x14ac:dyDescent="0.3">
      <c r="A34" s="568" t="s">
        <v>300</v>
      </c>
      <c r="B34" s="536"/>
      <c r="C34" s="536"/>
      <c r="D34" s="536"/>
      <c r="E34" s="536"/>
      <c r="F34" s="536"/>
      <c r="G34" s="536"/>
      <c r="H34" s="536"/>
      <c r="I34" s="536"/>
      <c r="J34" s="536"/>
      <c r="K34" s="569"/>
      <c r="L34" s="569"/>
      <c r="M34" s="569"/>
      <c r="N34" s="536"/>
      <c r="O34" s="536"/>
      <c r="P34" s="536"/>
      <c r="Q34" s="536"/>
      <c r="R34" s="536"/>
      <c r="S34" s="536"/>
      <c r="T34" s="536"/>
      <c r="U34" s="536"/>
      <c r="V34" s="536"/>
      <c r="W34" s="536"/>
      <c r="X34" s="536"/>
      <c r="Y34" s="536"/>
      <c r="Z34" s="501"/>
      <c r="AA34" s="505"/>
    </row>
    <row r="35" spans="1:27" s="103" customFormat="1" ht="13.2" customHeight="1" x14ac:dyDescent="0.3">
      <c r="A35" s="570"/>
      <c r="B35" s="571"/>
      <c r="C35" s="571"/>
      <c r="D35" s="571"/>
      <c r="E35" s="571"/>
      <c r="F35" s="571"/>
      <c r="G35" s="571"/>
      <c r="H35" s="571"/>
      <c r="I35" s="571"/>
      <c r="J35" s="571"/>
      <c r="K35" s="572"/>
      <c r="L35" s="572"/>
      <c r="M35" s="572"/>
      <c r="N35" s="571"/>
      <c r="O35" s="571"/>
      <c r="P35" s="571"/>
      <c r="Q35" s="573"/>
      <c r="R35" s="574"/>
      <c r="S35" s="574"/>
      <c r="T35" s="573"/>
      <c r="U35" s="573"/>
      <c r="V35" s="573"/>
      <c r="W35" s="573"/>
      <c r="X35" s="573"/>
      <c r="Y35" s="573"/>
      <c r="Z35" s="573"/>
      <c r="AA35" s="575"/>
    </row>
    <row r="36" spans="1:27" s="103" customFormat="1" ht="13.2" customHeight="1" x14ac:dyDescent="0.3">
      <c r="A36" s="573"/>
      <c r="B36" s="576" t="s">
        <v>301</v>
      </c>
      <c r="C36" s="577" t="str">
        <f>IF(COUNT(C13,C22,C31)&gt;0,AVERAGE(C13,C22,C31),"N/A")</f>
        <v>N/A</v>
      </c>
      <c r="D36" s="577" t="str">
        <f t="shared" ref="D36:L36" si="9">IF(COUNT(D13,D22,D31)&gt;0,AVERAGE(D13,D22,D31),"N/A")</f>
        <v>N/A</v>
      </c>
      <c r="E36" s="577" t="str">
        <f t="shared" si="9"/>
        <v>N/A</v>
      </c>
      <c r="F36" s="577" t="str">
        <f t="shared" si="9"/>
        <v>N/A</v>
      </c>
      <c r="G36" s="577" t="str">
        <f t="shared" si="9"/>
        <v>N/A</v>
      </c>
      <c r="H36" s="577" t="str">
        <f t="shared" si="9"/>
        <v>N/A</v>
      </c>
      <c r="I36" s="577" t="str">
        <f t="shared" si="9"/>
        <v>N/A</v>
      </c>
      <c r="J36" s="577" t="str">
        <f t="shared" si="9"/>
        <v>N/A</v>
      </c>
      <c r="K36" s="577" t="str">
        <f t="shared" si="9"/>
        <v>N/A</v>
      </c>
      <c r="L36" s="577" t="str">
        <f t="shared" si="9"/>
        <v>N/A</v>
      </c>
      <c r="M36" s="578"/>
      <c r="N36" s="576" t="s">
        <v>302</v>
      </c>
      <c r="O36" s="579">
        <f>COUNT(C9:L9)</f>
        <v>0</v>
      </c>
      <c r="P36" s="573"/>
      <c r="Q36" s="573"/>
      <c r="R36" s="573"/>
      <c r="S36" s="573"/>
      <c r="T36" s="573"/>
      <c r="U36" s="580" t="s">
        <v>303</v>
      </c>
      <c r="V36" s="571"/>
      <c r="W36" s="573"/>
      <c r="X36" s="573"/>
      <c r="Y36" s="573"/>
      <c r="Z36" s="573"/>
      <c r="AA36" s="575"/>
    </row>
    <row r="37" spans="1:27" s="103" customFormat="1" ht="13.2" customHeight="1" x14ac:dyDescent="0.3">
      <c r="A37" s="573"/>
      <c r="B37" s="576" t="s">
        <v>304</v>
      </c>
      <c r="C37" s="577" t="e">
        <f>IF(C39&gt;0,C39*B50,C39*0)</f>
        <v>#DIV/0!</v>
      </c>
      <c r="D37" s="577" t="e">
        <f t="shared" ref="D37:J42" si="10">C37</f>
        <v>#DIV/0!</v>
      </c>
      <c r="E37" s="577" t="e">
        <f t="shared" si="10"/>
        <v>#DIV/0!</v>
      </c>
      <c r="F37" s="577" t="e">
        <f t="shared" si="10"/>
        <v>#DIV/0!</v>
      </c>
      <c r="G37" s="577" t="e">
        <f t="shared" si="10"/>
        <v>#DIV/0!</v>
      </c>
      <c r="H37" s="577" t="e">
        <f t="shared" si="10"/>
        <v>#DIV/0!</v>
      </c>
      <c r="I37" s="577" t="e">
        <f t="shared" si="10"/>
        <v>#DIV/0!</v>
      </c>
      <c r="J37" s="577" t="e">
        <f t="shared" si="10"/>
        <v>#DIV/0!</v>
      </c>
      <c r="K37" s="577" t="e">
        <f>G37</f>
        <v>#DIV/0!</v>
      </c>
      <c r="L37" s="577" t="e">
        <f t="shared" ref="L37:L42" si="11">K37</f>
        <v>#DIV/0!</v>
      </c>
      <c r="M37" s="578"/>
      <c r="N37" s="576" t="s">
        <v>305</v>
      </c>
      <c r="O37" s="579">
        <f>COUNT(C9)</f>
        <v>0</v>
      </c>
      <c r="P37" s="573"/>
      <c r="Q37" s="581" t="s">
        <v>306</v>
      </c>
      <c r="R37" s="582">
        <v>2</v>
      </c>
      <c r="S37" s="582">
        <v>3</v>
      </c>
      <c r="T37" s="582">
        <v>4</v>
      </c>
      <c r="U37" s="582">
        <v>5</v>
      </c>
      <c r="V37" s="582">
        <v>6</v>
      </c>
      <c r="W37" s="583" t="s">
        <v>307</v>
      </c>
      <c r="X37" s="583" t="s">
        <v>308</v>
      </c>
      <c r="Y37" s="583" t="s">
        <v>309</v>
      </c>
      <c r="Z37" s="582">
        <v>10</v>
      </c>
      <c r="AA37" s="575"/>
    </row>
    <row r="38" spans="1:27" s="103" customFormat="1" ht="13.2" customHeight="1" x14ac:dyDescent="0.3">
      <c r="A38" s="573"/>
      <c r="B38" s="576" t="s">
        <v>310</v>
      </c>
      <c r="C38" s="577" t="e">
        <f>IF(C39&gt;0,C39*0,C39*B50)</f>
        <v>#DIV/0!</v>
      </c>
      <c r="D38" s="577" t="e">
        <f t="shared" si="10"/>
        <v>#DIV/0!</v>
      </c>
      <c r="E38" s="577" t="e">
        <f t="shared" si="10"/>
        <v>#DIV/0!</v>
      </c>
      <c r="F38" s="577" t="e">
        <f t="shared" si="10"/>
        <v>#DIV/0!</v>
      </c>
      <c r="G38" s="577" t="e">
        <f t="shared" si="10"/>
        <v>#DIV/0!</v>
      </c>
      <c r="H38" s="577" t="e">
        <f t="shared" si="10"/>
        <v>#DIV/0!</v>
      </c>
      <c r="I38" s="577" t="e">
        <f t="shared" si="10"/>
        <v>#DIV/0!</v>
      </c>
      <c r="J38" s="577" t="e">
        <f t="shared" si="10"/>
        <v>#DIV/0!</v>
      </c>
      <c r="K38" s="577" t="e">
        <f>G38</f>
        <v>#DIV/0!</v>
      </c>
      <c r="L38" s="577" t="e">
        <f t="shared" si="11"/>
        <v>#DIV/0!</v>
      </c>
      <c r="M38" s="578"/>
      <c r="N38" s="576" t="s">
        <v>311</v>
      </c>
      <c r="O38" s="579">
        <f>COUNT(C18)</f>
        <v>0</v>
      </c>
      <c r="P38" s="573"/>
      <c r="Q38" s="581">
        <v>1</v>
      </c>
      <c r="R38" s="578">
        <v>1.41</v>
      </c>
      <c r="S38" s="578">
        <v>1.91</v>
      </c>
      <c r="T38" s="578">
        <v>2.2400000000000002</v>
      </c>
      <c r="U38" s="578">
        <v>2.48</v>
      </c>
      <c r="V38" s="578">
        <v>2.67</v>
      </c>
      <c r="W38" s="578">
        <v>2.83</v>
      </c>
      <c r="X38" s="578">
        <v>2.96</v>
      </c>
      <c r="Y38" s="578">
        <v>3.08</v>
      </c>
      <c r="Z38" s="578">
        <v>3.18</v>
      </c>
      <c r="AA38" s="575"/>
    </row>
    <row r="39" spans="1:27" s="103" customFormat="1" x14ac:dyDescent="0.3">
      <c r="A39" s="573"/>
      <c r="B39" s="584" t="s">
        <v>312</v>
      </c>
      <c r="C39" s="577" t="e">
        <f>AVERAGE(O14,O23,O32)</f>
        <v>#DIV/0!</v>
      </c>
      <c r="D39" s="577" t="e">
        <f t="shared" si="10"/>
        <v>#DIV/0!</v>
      </c>
      <c r="E39" s="577" t="e">
        <f t="shared" si="10"/>
        <v>#DIV/0!</v>
      </c>
      <c r="F39" s="577" t="e">
        <f t="shared" si="10"/>
        <v>#DIV/0!</v>
      </c>
      <c r="G39" s="577" t="e">
        <f t="shared" si="10"/>
        <v>#DIV/0!</v>
      </c>
      <c r="H39" s="577" t="e">
        <f t="shared" si="10"/>
        <v>#DIV/0!</v>
      </c>
      <c r="I39" s="577" t="e">
        <f t="shared" si="10"/>
        <v>#DIV/0!</v>
      </c>
      <c r="J39" s="577" t="e">
        <f t="shared" si="10"/>
        <v>#DIV/0!</v>
      </c>
      <c r="K39" s="577" t="e">
        <f>G39</f>
        <v>#DIV/0!</v>
      </c>
      <c r="L39" s="577" t="e">
        <f t="shared" si="11"/>
        <v>#DIV/0!</v>
      </c>
      <c r="M39" s="578"/>
      <c r="N39" s="576" t="s">
        <v>313</v>
      </c>
      <c r="O39" s="579">
        <f>COUNT(C27)</f>
        <v>0</v>
      </c>
      <c r="P39" s="573"/>
      <c r="Q39" s="581">
        <v>2</v>
      </c>
      <c r="R39" s="578">
        <v>1.28</v>
      </c>
      <c r="S39" s="578">
        <v>1.81</v>
      </c>
      <c r="T39" s="578">
        <v>2.15</v>
      </c>
      <c r="U39" s="578">
        <v>2.4</v>
      </c>
      <c r="V39" s="578">
        <v>2.6</v>
      </c>
      <c r="W39" s="578">
        <v>2.77</v>
      </c>
      <c r="X39" s="578">
        <v>2.91</v>
      </c>
      <c r="Y39" s="578">
        <v>3.02</v>
      </c>
      <c r="Z39" s="578">
        <v>3.13</v>
      </c>
      <c r="AA39" s="575"/>
    </row>
    <row r="40" spans="1:27" s="103" customFormat="1" x14ac:dyDescent="0.3">
      <c r="A40" s="573"/>
      <c r="B40" s="576" t="s">
        <v>314</v>
      </c>
      <c r="C40" s="577" t="e">
        <f>AVERAGE(C36:L36)</f>
        <v>#DIV/0!</v>
      </c>
      <c r="D40" s="577" t="e">
        <f t="shared" si="10"/>
        <v>#DIV/0!</v>
      </c>
      <c r="E40" s="577" t="e">
        <f t="shared" si="10"/>
        <v>#DIV/0!</v>
      </c>
      <c r="F40" s="577" t="e">
        <f t="shared" si="10"/>
        <v>#DIV/0!</v>
      </c>
      <c r="G40" s="577" t="e">
        <f t="shared" si="10"/>
        <v>#DIV/0!</v>
      </c>
      <c r="H40" s="577" t="e">
        <f t="shared" si="10"/>
        <v>#DIV/0!</v>
      </c>
      <c r="I40" s="577" t="e">
        <f t="shared" si="10"/>
        <v>#DIV/0!</v>
      </c>
      <c r="J40" s="577" t="e">
        <f t="shared" si="10"/>
        <v>#DIV/0!</v>
      </c>
      <c r="K40" s="577" t="e">
        <f>J40</f>
        <v>#DIV/0!</v>
      </c>
      <c r="L40" s="577" t="e">
        <f t="shared" si="11"/>
        <v>#DIV/0!</v>
      </c>
      <c r="M40" s="573"/>
      <c r="N40" s="576" t="s">
        <v>315</v>
      </c>
      <c r="O40" s="579">
        <f>COUNTIF(O37:O39,"&gt;0")</f>
        <v>0</v>
      </c>
      <c r="P40" s="573"/>
      <c r="Q40" s="581">
        <v>3</v>
      </c>
      <c r="R40" s="578">
        <v>1.23</v>
      </c>
      <c r="S40" s="578">
        <v>1.77</v>
      </c>
      <c r="T40" s="578">
        <v>2.12</v>
      </c>
      <c r="U40" s="578">
        <v>2.38</v>
      </c>
      <c r="V40" s="578">
        <v>2.58</v>
      </c>
      <c r="W40" s="578">
        <v>2.75</v>
      </c>
      <c r="X40" s="578">
        <v>2.89</v>
      </c>
      <c r="Y40" s="578">
        <v>3.01</v>
      </c>
      <c r="Z40" s="578">
        <v>3.11</v>
      </c>
      <c r="AA40" s="575"/>
    </row>
    <row r="41" spans="1:27" s="103" customFormat="1" x14ac:dyDescent="0.3">
      <c r="A41" s="573"/>
      <c r="B41" s="576" t="s">
        <v>316</v>
      </c>
      <c r="C41" s="585" t="e">
        <f>$C$40+(D50*C39)</f>
        <v>#DIV/0!</v>
      </c>
      <c r="D41" s="585" t="e">
        <f t="shared" si="10"/>
        <v>#DIV/0!</v>
      </c>
      <c r="E41" s="585" t="e">
        <f t="shared" si="10"/>
        <v>#DIV/0!</v>
      </c>
      <c r="F41" s="585" t="e">
        <f t="shared" si="10"/>
        <v>#DIV/0!</v>
      </c>
      <c r="G41" s="585" t="e">
        <f t="shared" si="10"/>
        <v>#DIV/0!</v>
      </c>
      <c r="H41" s="585" t="e">
        <f t="shared" si="10"/>
        <v>#DIV/0!</v>
      </c>
      <c r="I41" s="585" t="e">
        <f t="shared" si="10"/>
        <v>#DIV/0!</v>
      </c>
      <c r="J41" s="585" t="e">
        <f t="shared" si="10"/>
        <v>#DIV/0!</v>
      </c>
      <c r="K41" s="585" t="e">
        <f>J41</f>
        <v>#DIV/0!</v>
      </c>
      <c r="L41" s="585" t="e">
        <f t="shared" si="11"/>
        <v>#DIV/0!</v>
      </c>
      <c r="M41" s="573"/>
      <c r="N41" s="576" t="s">
        <v>317</v>
      </c>
      <c r="O41" s="579">
        <f>COUNT(C9:C11)</f>
        <v>0</v>
      </c>
      <c r="P41" s="573"/>
      <c r="Q41" s="581">
        <v>4</v>
      </c>
      <c r="R41" s="578">
        <v>1.21</v>
      </c>
      <c r="S41" s="578">
        <v>1.75</v>
      </c>
      <c r="T41" s="578">
        <v>2.11</v>
      </c>
      <c r="U41" s="578">
        <v>2.37</v>
      </c>
      <c r="V41" s="578">
        <v>2.57</v>
      </c>
      <c r="W41" s="578">
        <v>2.74</v>
      </c>
      <c r="X41" s="578">
        <v>2.88</v>
      </c>
      <c r="Y41" s="578">
        <v>3</v>
      </c>
      <c r="Z41" s="578">
        <v>3.1</v>
      </c>
      <c r="AA41" s="575"/>
    </row>
    <row r="42" spans="1:27" s="103" customFormat="1" x14ac:dyDescent="0.3">
      <c r="A42" s="573"/>
      <c r="B42" s="576" t="s">
        <v>318</v>
      </c>
      <c r="C42" s="585" t="e">
        <f>$C$40-(D50*C39)</f>
        <v>#DIV/0!</v>
      </c>
      <c r="D42" s="585" t="e">
        <f t="shared" si="10"/>
        <v>#DIV/0!</v>
      </c>
      <c r="E42" s="585" t="e">
        <f t="shared" si="10"/>
        <v>#DIV/0!</v>
      </c>
      <c r="F42" s="585" t="e">
        <f t="shared" si="10"/>
        <v>#DIV/0!</v>
      </c>
      <c r="G42" s="585" t="e">
        <f t="shared" si="10"/>
        <v>#DIV/0!</v>
      </c>
      <c r="H42" s="585" t="e">
        <f t="shared" si="10"/>
        <v>#DIV/0!</v>
      </c>
      <c r="I42" s="585" t="e">
        <f t="shared" si="10"/>
        <v>#DIV/0!</v>
      </c>
      <c r="J42" s="585" t="e">
        <f t="shared" si="10"/>
        <v>#DIV/0!</v>
      </c>
      <c r="K42" s="585" t="e">
        <f>J42</f>
        <v>#DIV/0!</v>
      </c>
      <c r="L42" s="585" t="e">
        <f t="shared" si="11"/>
        <v>#DIV/0!</v>
      </c>
      <c r="M42" s="573"/>
      <c r="N42" s="576" t="s">
        <v>319</v>
      </c>
      <c r="O42" s="578">
        <f>O36*O40</f>
        <v>0</v>
      </c>
      <c r="P42" s="576" t="s">
        <v>320</v>
      </c>
      <c r="Q42" s="581">
        <v>5</v>
      </c>
      <c r="R42" s="578">
        <v>1.19</v>
      </c>
      <c r="S42" s="578">
        <v>1.74</v>
      </c>
      <c r="T42" s="578">
        <v>2.1</v>
      </c>
      <c r="U42" s="578">
        <v>2.36</v>
      </c>
      <c r="V42" s="578">
        <v>2.56</v>
      </c>
      <c r="W42" s="578">
        <v>2.73</v>
      </c>
      <c r="X42" s="578">
        <v>2.87</v>
      </c>
      <c r="Y42" s="578">
        <v>2.99</v>
      </c>
      <c r="Z42" s="578">
        <v>3.1</v>
      </c>
      <c r="AA42" s="575"/>
    </row>
    <row r="43" spans="1:27" s="103" customFormat="1" x14ac:dyDescent="0.3">
      <c r="A43" s="573"/>
      <c r="B43" s="573"/>
      <c r="C43" s="573"/>
      <c r="D43" s="573"/>
      <c r="E43" s="573"/>
      <c r="F43" s="573"/>
      <c r="G43" s="573"/>
      <c r="H43" s="573"/>
      <c r="I43" s="573"/>
      <c r="J43" s="573"/>
      <c r="K43" s="576" t="s">
        <v>321</v>
      </c>
      <c r="L43" s="578">
        <f>IF(O42=1,R38)+IF(O42=2,R39)+IF(O42=3,R40)+IF(O42=4,R41)+IF(O42=5,R42)+IF(O42=6,R43)+IF(O42=7,R48)+IF(O42=8,R49)+IF(O42=9,R47)+IF(O42=10,R51)+IF(O42=11,R52)+IF(O42=12,R53)+IF(O42=13,R54)+IF(O42=14,R55)+IF(O42=15,R56)+IF(O42&gt;15,R57)</f>
        <v>0</v>
      </c>
      <c r="M43" s="573"/>
      <c r="N43" s="576" t="s">
        <v>322</v>
      </c>
      <c r="O43" s="578">
        <f>IF(O41=2,R57)+IF(O41=3,S57)</f>
        <v>0</v>
      </c>
      <c r="P43" s="578"/>
      <c r="Q43" s="582">
        <v>6</v>
      </c>
      <c r="R43" s="578">
        <v>1.18</v>
      </c>
      <c r="S43" s="578">
        <v>1.73</v>
      </c>
      <c r="T43" s="578">
        <v>2.09</v>
      </c>
      <c r="U43" s="578">
        <v>2.35</v>
      </c>
      <c r="V43" s="578">
        <v>2.56</v>
      </c>
      <c r="W43" s="578">
        <v>2.73</v>
      </c>
      <c r="X43" s="578">
        <v>2.87</v>
      </c>
      <c r="Y43" s="578">
        <v>2.99</v>
      </c>
      <c r="Z43" s="578">
        <v>3.1</v>
      </c>
      <c r="AA43" s="575"/>
    </row>
    <row r="44" spans="1:27" s="103" customFormat="1" x14ac:dyDescent="0.3">
      <c r="A44" s="573"/>
      <c r="B44" s="573"/>
      <c r="C44" s="573"/>
      <c r="D44" s="573"/>
      <c r="E44" s="573"/>
      <c r="F44" s="573"/>
      <c r="G44" s="573"/>
      <c r="H44" s="573"/>
      <c r="I44" s="573"/>
      <c r="J44" s="573"/>
      <c r="K44" s="576" t="s">
        <v>323</v>
      </c>
      <c r="L44" s="578">
        <f>IF(O36=2,R38)+IF(O36=3,S38)+IF(O36=4,T38)+IF(O36=5,U38)+IF(O36=6,V38)+IF(O36=7,W38)+IF(O36=8,X38)+IF(O36=9,Y38)+IF(O36=10,Z38)</f>
        <v>0</v>
      </c>
      <c r="M44" s="573"/>
      <c r="N44" s="576" t="s">
        <v>324</v>
      </c>
      <c r="O44" s="578">
        <f>IF(O40=2,R38)+IF(O40=3,S38)</f>
        <v>0</v>
      </c>
      <c r="P44" s="573"/>
      <c r="Q44" s="573"/>
      <c r="R44" s="573"/>
      <c r="S44" s="573"/>
      <c r="T44" s="573"/>
      <c r="U44" s="573"/>
      <c r="V44" s="573"/>
      <c r="W44" s="573"/>
      <c r="X44" s="573"/>
      <c r="Y44" s="573"/>
      <c r="Z44" s="573"/>
      <c r="AA44" s="575"/>
    </row>
    <row r="45" spans="1:27" s="103" customFormat="1" x14ac:dyDescent="0.3">
      <c r="A45" s="575"/>
      <c r="B45" s="575"/>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row>
    <row r="46" spans="1:27" s="103" customFormat="1" x14ac:dyDescent="0.3">
      <c r="A46" s="575"/>
      <c r="B46" s="575"/>
      <c r="C46" s="575"/>
      <c r="D46" s="575"/>
      <c r="E46" s="575"/>
      <c r="F46" s="575"/>
      <c r="G46" s="575"/>
      <c r="H46" s="575"/>
      <c r="I46" s="575"/>
      <c r="J46" s="575"/>
      <c r="K46" s="575"/>
      <c r="L46" s="575"/>
      <c r="M46" s="575"/>
      <c r="N46" s="586"/>
      <c r="O46" s="587"/>
      <c r="P46" s="586"/>
      <c r="Q46" s="588"/>
      <c r="R46" s="587"/>
      <c r="S46" s="587"/>
      <c r="T46" s="587"/>
      <c r="U46" s="587"/>
      <c r="V46" s="587"/>
      <c r="W46" s="587"/>
      <c r="X46" s="587"/>
      <c r="Y46" s="587"/>
      <c r="Z46" s="587"/>
      <c r="AA46" s="575"/>
    </row>
    <row r="47" spans="1:27" s="103" customFormat="1" ht="15.6" x14ac:dyDescent="0.3">
      <c r="A47" s="589" t="s">
        <v>325</v>
      </c>
      <c r="B47" s="590"/>
      <c r="C47" s="590"/>
      <c r="D47" s="591"/>
      <c r="E47" s="592"/>
      <c r="F47" s="590"/>
      <c r="G47" s="590"/>
      <c r="H47" s="590"/>
      <c r="I47" s="592"/>
      <c r="J47" s="590"/>
      <c r="K47" s="592"/>
      <c r="L47" s="591"/>
      <c r="M47" s="592"/>
      <c r="N47" s="590"/>
      <c r="O47" s="590"/>
      <c r="P47" s="590"/>
      <c r="Q47" s="593"/>
      <c r="R47" s="592"/>
      <c r="S47" s="592"/>
      <c r="T47" s="592"/>
      <c r="U47" s="592"/>
      <c r="V47" s="592"/>
      <c r="W47" s="592"/>
      <c r="X47" s="592"/>
      <c r="Y47" s="592"/>
      <c r="Z47" s="592"/>
      <c r="AA47" s="575"/>
    </row>
    <row r="48" spans="1:27" s="103" customFormat="1" x14ac:dyDescent="0.3">
      <c r="A48" s="573"/>
      <c r="B48" s="573"/>
      <c r="C48" s="573"/>
      <c r="D48" s="573"/>
      <c r="E48" s="573"/>
      <c r="F48" s="573"/>
      <c r="G48" s="573"/>
      <c r="H48" s="573"/>
      <c r="I48" s="573"/>
      <c r="J48" s="573"/>
      <c r="K48" s="573"/>
      <c r="L48" s="582"/>
      <c r="M48" s="572"/>
      <c r="N48" s="572"/>
      <c r="O48" s="573"/>
      <c r="P48" s="573"/>
      <c r="Q48" s="581">
        <v>7</v>
      </c>
      <c r="R48" s="578">
        <v>1.17</v>
      </c>
      <c r="S48" s="578">
        <v>1.73</v>
      </c>
      <c r="T48" s="578">
        <v>2.09</v>
      </c>
      <c r="U48" s="578">
        <v>2.35</v>
      </c>
      <c r="V48" s="578">
        <v>2.5499999999999998</v>
      </c>
      <c r="W48" s="578">
        <v>2.72</v>
      </c>
      <c r="X48" s="578">
        <v>2.87</v>
      </c>
      <c r="Y48" s="578">
        <v>2.99</v>
      </c>
      <c r="Z48" s="578">
        <v>3.1</v>
      </c>
      <c r="AA48" s="575"/>
    </row>
    <row r="49" spans="1:27" s="103" customFormat="1" x14ac:dyDescent="0.3">
      <c r="A49" s="594" t="s">
        <v>326</v>
      </c>
      <c r="B49" s="594" t="s">
        <v>327</v>
      </c>
      <c r="C49" s="574" t="s">
        <v>328</v>
      </c>
      <c r="D49" s="574" t="s">
        <v>329</v>
      </c>
      <c r="E49" s="571" t="s">
        <v>330</v>
      </c>
      <c r="F49" s="595" t="s">
        <v>271</v>
      </c>
      <c r="G49" s="574" t="s">
        <v>329</v>
      </c>
      <c r="H49" s="574" t="s">
        <v>328</v>
      </c>
      <c r="I49" s="574" t="s">
        <v>327</v>
      </c>
      <c r="J49" s="571" t="s">
        <v>330</v>
      </c>
      <c r="K49" s="573" t="s">
        <v>96</v>
      </c>
      <c r="L49" s="594"/>
      <c r="M49" s="594"/>
      <c r="N49" s="573"/>
      <c r="O49" s="584" t="s">
        <v>331</v>
      </c>
      <c r="P49" s="596">
        <f>MAX(O13,O22,O31)-MIN(O13,O22,O31)</f>
        <v>0</v>
      </c>
      <c r="Q49" s="581">
        <v>8</v>
      </c>
      <c r="R49" s="578">
        <v>1.17</v>
      </c>
      <c r="S49" s="578">
        <v>1.72</v>
      </c>
      <c r="T49" s="578">
        <v>2.08</v>
      </c>
      <c r="U49" s="578">
        <v>2.35</v>
      </c>
      <c r="V49" s="578">
        <v>2.5499999999999998</v>
      </c>
      <c r="W49" s="578">
        <v>2.72</v>
      </c>
      <c r="X49" s="578">
        <v>2.87</v>
      </c>
      <c r="Y49" s="578">
        <v>2.98</v>
      </c>
      <c r="Z49" s="578">
        <v>3.09</v>
      </c>
      <c r="AA49" s="575"/>
    </row>
    <row r="50" spans="1:27" s="103" customFormat="1" x14ac:dyDescent="0.3">
      <c r="A50" s="579">
        <f>O41</f>
        <v>0</v>
      </c>
      <c r="B50" s="574">
        <f>IF(A50=2,I50)+IF(A50=3,I51)+IF(A50=4,I52)+IF(A50=5,I53)</f>
        <v>0</v>
      </c>
      <c r="C50" s="574">
        <f>IF(A50=2,H50)+IF(A50=3,H51)+IF(A50=4,H52)+IF(A50=5,H53)</f>
        <v>0</v>
      </c>
      <c r="D50" s="574">
        <f>IF(A50=2,I50)+IF(A50=3,I51)+IF(A50=4,I52)+IF(A50=5,I53)</f>
        <v>0</v>
      </c>
      <c r="E50" s="574">
        <f>IF(A50=2,J50)+IF(A50=3,J51)+IF(A50=4,J52)+IF(A50=5,J53)</f>
        <v>0</v>
      </c>
      <c r="F50" s="573">
        <v>2</v>
      </c>
      <c r="G50" s="574">
        <v>1.88</v>
      </c>
      <c r="H50" s="574">
        <v>0</v>
      </c>
      <c r="I50" s="574">
        <v>3.2679999999999998</v>
      </c>
      <c r="J50" s="571">
        <v>2.6589999999999998</v>
      </c>
      <c r="K50" s="573">
        <f>R3+R4</f>
        <v>0</v>
      </c>
      <c r="L50" s="584"/>
      <c r="M50" s="572"/>
      <c r="N50" s="573"/>
      <c r="O50" s="584" t="s">
        <v>332</v>
      </c>
      <c r="P50" s="596">
        <f>MAX(C36:L36)-MIN(C36:L36)</f>
        <v>0</v>
      </c>
      <c r="Q50" s="581">
        <v>9</v>
      </c>
      <c r="R50" s="578">
        <v>1.1599999999999999</v>
      </c>
      <c r="S50" s="578">
        <v>1.72</v>
      </c>
      <c r="T50" s="578">
        <v>2.08</v>
      </c>
      <c r="U50" s="578">
        <v>2.34</v>
      </c>
      <c r="V50" s="578">
        <v>2.5499999999999998</v>
      </c>
      <c r="W50" s="578">
        <v>2.72</v>
      </c>
      <c r="X50" s="578">
        <v>2.86</v>
      </c>
      <c r="Y50" s="578">
        <v>2.98</v>
      </c>
      <c r="Z50" s="578">
        <v>3.09</v>
      </c>
      <c r="AA50" s="575"/>
    </row>
    <row r="51" spans="1:27" s="103" customFormat="1" x14ac:dyDescent="0.3">
      <c r="A51" s="573"/>
      <c r="B51" s="573"/>
      <c r="C51" s="573"/>
      <c r="D51" s="573"/>
      <c r="E51" s="573"/>
      <c r="F51" s="573">
        <v>3</v>
      </c>
      <c r="G51" s="574">
        <v>1.0229999999999999</v>
      </c>
      <c r="H51" s="574">
        <v>0</v>
      </c>
      <c r="I51" s="574">
        <v>2.5739999999999998</v>
      </c>
      <c r="J51" s="571">
        <v>1.772</v>
      </c>
      <c r="K51" s="573"/>
      <c r="L51" s="573"/>
      <c r="M51" s="573">
        <f>(SUM(C14:L14)+SUM(C22:L22)+SUM(C32:L32))/30</f>
        <v>0</v>
      </c>
      <c r="N51" s="573"/>
      <c r="O51" s="584" t="s">
        <v>333</v>
      </c>
      <c r="P51" s="596" t="e">
        <f>(P49*(5.15/O44))^2</f>
        <v>#DIV/0!</v>
      </c>
      <c r="Q51" s="581">
        <v>10</v>
      </c>
      <c r="R51" s="578">
        <v>1.1599999999999999</v>
      </c>
      <c r="S51" s="578">
        <v>1.72</v>
      </c>
      <c r="T51" s="578">
        <v>2.08</v>
      </c>
      <c r="U51" s="578">
        <v>2.34</v>
      </c>
      <c r="V51" s="578">
        <v>2.5499999999999998</v>
      </c>
      <c r="W51" s="578">
        <v>2.72</v>
      </c>
      <c r="X51" s="578">
        <v>2.86</v>
      </c>
      <c r="Y51" s="578">
        <v>2.98</v>
      </c>
      <c r="Z51" s="578">
        <v>3.09</v>
      </c>
      <c r="AA51" s="575"/>
    </row>
    <row r="52" spans="1:27" s="103" customFormat="1" x14ac:dyDescent="0.3">
      <c r="A52" s="573"/>
      <c r="B52" s="573"/>
      <c r="C52" s="573"/>
      <c r="D52" s="573"/>
      <c r="E52" s="573"/>
      <c r="F52" s="573">
        <v>4</v>
      </c>
      <c r="G52" s="574">
        <v>0.72899999999999998</v>
      </c>
      <c r="H52" s="574">
        <v>0</v>
      </c>
      <c r="I52" s="574">
        <v>2.282</v>
      </c>
      <c r="J52" s="571">
        <v>1.4570000000000001</v>
      </c>
      <c r="K52" s="597"/>
      <c r="L52" s="573"/>
      <c r="M52" s="573"/>
      <c r="N52" s="573"/>
      <c r="O52" s="584" t="s">
        <v>334</v>
      </c>
      <c r="P52" s="596" t="e">
        <f>(V14)^2/(O36*O41)</f>
        <v>#DIV/0!</v>
      </c>
      <c r="Q52" s="581">
        <v>11</v>
      </c>
      <c r="R52" s="578">
        <v>1.1599999999999999</v>
      </c>
      <c r="S52" s="578">
        <v>1.71</v>
      </c>
      <c r="T52" s="578">
        <v>2.08</v>
      </c>
      <c r="U52" s="578">
        <v>2.34</v>
      </c>
      <c r="V52" s="578">
        <v>2.5499999999999998</v>
      </c>
      <c r="W52" s="578">
        <v>2.72</v>
      </c>
      <c r="X52" s="578">
        <v>2.86</v>
      </c>
      <c r="Y52" s="578">
        <v>2.98</v>
      </c>
      <c r="Z52" s="578">
        <v>3.09</v>
      </c>
      <c r="AA52" s="575"/>
    </row>
    <row r="53" spans="1:27" s="103" customFormat="1" x14ac:dyDescent="0.3">
      <c r="A53" s="573"/>
      <c r="B53" s="573"/>
      <c r="C53" s="573"/>
      <c r="D53" s="573"/>
      <c r="E53" s="573"/>
      <c r="F53" s="573">
        <v>5</v>
      </c>
      <c r="G53" s="574">
        <v>0.57699999999999996</v>
      </c>
      <c r="H53" s="574">
        <v>0</v>
      </c>
      <c r="I53" s="574">
        <v>2.1139999999999999</v>
      </c>
      <c r="J53" s="571">
        <v>1.29</v>
      </c>
      <c r="K53" s="597"/>
      <c r="L53" s="573"/>
      <c r="M53" s="573"/>
      <c r="N53" s="573"/>
      <c r="O53" s="573"/>
      <c r="P53" s="573"/>
      <c r="Q53" s="581">
        <v>12</v>
      </c>
      <c r="R53" s="578">
        <v>1.1499999999999999</v>
      </c>
      <c r="S53" s="578">
        <v>1.71</v>
      </c>
      <c r="T53" s="578">
        <v>2.0699999999999998</v>
      </c>
      <c r="U53" s="578">
        <v>2.34</v>
      </c>
      <c r="V53" s="578">
        <v>2.5499999999999998</v>
      </c>
      <c r="W53" s="578">
        <v>2.72</v>
      </c>
      <c r="X53" s="578">
        <v>2.85</v>
      </c>
      <c r="Y53" s="578">
        <v>2.98</v>
      </c>
      <c r="Z53" s="578">
        <v>3.09</v>
      </c>
      <c r="AA53" s="575"/>
    </row>
    <row r="54" spans="1:27" s="103" customFormat="1" x14ac:dyDescent="0.3">
      <c r="A54" s="573"/>
      <c r="B54" s="573"/>
      <c r="C54" s="573"/>
      <c r="D54" s="584"/>
      <c r="E54" s="596"/>
      <c r="F54" s="573"/>
      <c r="G54" s="573"/>
      <c r="H54" s="573"/>
      <c r="I54" s="596"/>
      <c r="J54" s="573"/>
      <c r="K54" s="597"/>
      <c r="L54" s="584"/>
      <c r="M54" s="596"/>
      <c r="N54" s="573"/>
      <c r="O54" s="573"/>
      <c r="P54" s="576" t="s">
        <v>320</v>
      </c>
      <c r="Q54" s="581">
        <v>13</v>
      </c>
      <c r="R54" s="578">
        <v>1.1499999999999999</v>
      </c>
      <c r="S54" s="578">
        <v>1.71</v>
      </c>
      <c r="T54" s="578">
        <v>2.0699999999999998</v>
      </c>
      <c r="U54" s="578">
        <v>2.34</v>
      </c>
      <c r="V54" s="578">
        <v>2.5499999999999998</v>
      </c>
      <c r="W54" s="578">
        <v>2.71</v>
      </c>
      <c r="X54" s="578">
        <v>2.85</v>
      </c>
      <c r="Y54" s="578">
        <v>2.98</v>
      </c>
      <c r="Z54" s="578">
        <v>3.09</v>
      </c>
      <c r="AA54" s="575"/>
    </row>
    <row r="55" spans="1:27" s="103" customFormat="1" x14ac:dyDescent="0.3">
      <c r="A55" s="573"/>
      <c r="B55" s="573"/>
      <c r="C55" s="573"/>
      <c r="D55" s="584"/>
      <c r="E55" s="596"/>
      <c r="F55" s="573"/>
      <c r="G55" s="573"/>
      <c r="H55" s="573"/>
      <c r="I55" s="596"/>
      <c r="J55" s="573"/>
      <c r="K55" s="597"/>
      <c r="L55" s="584"/>
      <c r="M55" s="596"/>
      <c r="N55" s="573"/>
      <c r="O55" s="573"/>
      <c r="P55" s="573"/>
      <c r="Q55" s="581">
        <v>14</v>
      </c>
      <c r="R55" s="578">
        <v>1.1499999999999999</v>
      </c>
      <c r="S55" s="578">
        <v>1.71</v>
      </c>
      <c r="T55" s="578">
        <v>2.0699999999999998</v>
      </c>
      <c r="U55" s="578">
        <v>2.34</v>
      </c>
      <c r="V55" s="578">
        <v>2.54</v>
      </c>
      <c r="W55" s="578">
        <v>2.71</v>
      </c>
      <c r="X55" s="578">
        <v>2.85</v>
      </c>
      <c r="Y55" s="578">
        <v>2.98</v>
      </c>
      <c r="Z55" s="578">
        <v>3.08</v>
      </c>
      <c r="AA55" s="575"/>
    </row>
    <row r="56" spans="1:27" s="103" customFormat="1" x14ac:dyDescent="0.3">
      <c r="A56" s="573"/>
      <c r="B56" s="573"/>
      <c r="C56" s="573"/>
      <c r="D56" s="584"/>
      <c r="E56" s="596"/>
      <c r="F56" s="573"/>
      <c r="G56" s="573"/>
      <c r="H56" s="573"/>
      <c r="I56" s="596"/>
      <c r="J56" s="573"/>
      <c r="K56" s="597"/>
      <c r="L56" s="584"/>
      <c r="M56" s="596"/>
      <c r="N56" s="573"/>
      <c r="O56" s="573"/>
      <c r="P56" s="573"/>
      <c r="Q56" s="581">
        <v>15</v>
      </c>
      <c r="R56" s="578">
        <v>1.1499999999999999</v>
      </c>
      <c r="S56" s="578">
        <v>1.71</v>
      </c>
      <c r="T56" s="578">
        <v>2.0699999999999998</v>
      </c>
      <c r="U56" s="578">
        <v>2.34</v>
      </c>
      <c r="V56" s="578">
        <v>2.54</v>
      </c>
      <c r="W56" s="578">
        <v>2.71</v>
      </c>
      <c r="X56" s="578">
        <v>2.85</v>
      </c>
      <c r="Y56" s="578">
        <v>2.98</v>
      </c>
      <c r="Z56" s="578">
        <v>3.08</v>
      </c>
      <c r="AA56" s="575"/>
    </row>
    <row r="57" spans="1:27" s="103" customFormat="1" x14ac:dyDescent="0.3">
      <c r="A57" s="573"/>
      <c r="B57" s="573"/>
      <c r="C57" s="573"/>
      <c r="D57" s="584"/>
      <c r="E57" s="596"/>
      <c r="F57" s="573"/>
      <c r="G57" s="573"/>
      <c r="H57" s="573"/>
      <c r="I57" s="596"/>
      <c r="J57" s="573"/>
      <c r="K57" s="597"/>
      <c r="L57" s="584"/>
      <c r="M57" s="596"/>
      <c r="N57" s="573"/>
      <c r="O57" s="573"/>
      <c r="P57" s="573"/>
      <c r="Q57" s="581" t="s">
        <v>335</v>
      </c>
      <c r="R57" s="578">
        <v>1.1279999999999999</v>
      </c>
      <c r="S57" s="578">
        <v>1.6930000000000001</v>
      </c>
      <c r="T57" s="578">
        <v>2.0590000000000002</v>
      </c>
      <c r="U57" s="578">
        <v>2.3260000000000001</v>
      </c>
      <c r="V57" s="578">
        <v>2.5339999999999998</v>
      </c>
      <c r="W57" s="578">
        <v>2.7040000000000002</v>
      </c>
      <c r="X57" s="578">
        <v>2.847</v>
      </c>
      <c r="Y57" s="578">
        <v>2.97</v>
      </c>
      <c r="Z57" s="578">
        <v>3.0779999999999998</v>
      </c>
      <c r="AA57" s="575"/>
    </row>
    <row r="58" spans="1:27" s="103" customFormat="1" x14ac:dyDescent="0.3">
      <c r="A58" s="573"/>
      <c r="B58" s="573"/>
      <c r="C58" s="573"/>
      <c r="D58" s="584"/>
      <c r="E58" s="596"/>
      <c r="F58" s="573"/>
      <c r="G58" s="573"/>
      <c r="H58" s="573"/>
      <c r="I58" s="596"/>
      <c r="J58" s="573"/>
      <c r="K58" s="597"/>
      <c r="L58" s="584"/>
      <c r="M58" s="596"/>
      <c r="N58" s="573"/>
      <c r="O58" s="573"/>
      <c r="P58" s="573"/>
      <c r="Q58" s="581"/>
      <c r="R58" s="573"/>
      <c r="S58" s="573"/>
      <c r="T58" s="573"/>
      <c r="U58" s="573"/>
      <c r="V58" s="573"/>
      <c r="W58" s="573"/>
      <c r="X58" s="573"/>
      <c r="Y58" s="573"/>
      <c r="Z58" s="573"/>
      <c r="AA58" s="575"/>
    </row>
    <row r="59" spans="1:27" s="103" customFormat="1" x14ac:dyDescent="0.3">
      <c r="A59" s="575" t="s">
        <v>336</v>
      </c>
      <c r="B59" s="575"/>
      <c r="C59" s="575"/>
      <c r="D59" s="598"/>
      <c r="E59" s="599"/>
      <c r="F59" s="575"/>
      <c r="G59" s="575"/>
      <c r="H59" s="575"/>
      <c r="I59" s="599"/>
      <c r="J59" s="575"/>
      <c r="K59" s="600"/>
      <c r="L59" s="598"/>
      <c r="M59" s="599"/>
      <c r="N59" s="575"/>
      <c r="O59" s="575"/>
      <c r="P59" s="575"/>
      <c r="Q59" s="588"/>
      <c r="R59" s="575"/>
      <c r="S59" s="575"/>
      <c r="T59" s="575"/>
      <c r="U59" s="575"/>
      <c r="V59" s="575"/>
      <c r="W59" s="575"/>
      <c r="X59" s="575"/>
      <c r="Y59" s="575"/>
      <c r="Z59" s="575"/>
      <c r="AA59" s="575"/>
    </row>
    <row r="60" spans="1:27" s="103" customFormat="1" x14ac:dyDescent="0.3">
      <c r="A60" s="575" t="s">
        <v>337</v>
      </c>
      <c r="B60" s="575"/>
      <c r="C60" s="575"/>
      <c r="D60" s="598"/>
      <c r="E60" s="599"/>
      <c r="F60" s="575"/>
      <c r="G60" s="575"/>
      <c r="H60" s="575"/>
      <c r="I60" s="599"/>
      <c r="J60" s="575"/>
      <c r="K60" s="600"/>
      <c r="L60" s="598"/>
      <c r="M60" s="599"/>
      <c r="N60" s="575"/>
      <c r="O60" s="575"/>
      <c r="P60" s="575"/>
      <c r="Q60" s="588"/>
      <c r="R60" s="575"/>
      <c r="S60" s="575"/>
      <c r="T60" s="575"/>
      <c r="U60" s="575"/>
      <c r="V60" s="575"/>
      <c r="W60" s="575"/>
      <c r="X60" s="575"/>
      <c r="Y60" s="575"/>
      <c r="Z60" s="575"/>
      <c r="AA60" s="575"/>
    </row>
  </sheetData>
  <sheetProtection algorithmName="SHA-512" hashValue="8fJRSgBpR3KBNi3fAapXh+o5ZjYXoXkc3lac+SZwR8v3OSZPmvtXqDyqYwSM7gxmcLgaHmroq/qQURRFIoS4pg==" saltValue="IG02Xe2hXh+P9IVgmhINxQ==" spinCount="100000" sheet="1" objects="1" scenarios="1" formatCells="0" formatColumns="0" formatRows="0" selectLockedCells="1"/>
  <mergeCells count="35">
    <mergeCell ref="P2:Q2"/>
    <mergeCell ref="T2:V2"/>
    <mergeCell ref="T3:V4"/>
    <mergeCell ref="W3:Z4"/>
    <mergeCell ref="R2:S2"/>
    <mergeCell ref="R3:S3"/>
    <mergeCell ref="R4:S4"/>
    <mergeCell ref="A1:Z1"/>
    <mergeCell ref="D4:H4"/>
    <mergeCell ref="L4:O4"/>
    <mergeCell ref="O23:P23"/>
    <mergeCell ref="O22:P22"/>
    <mergeCell ref="O14:P14"/>
    <mergeCell ref="O13:P13"/>
    <mergeCell ref="D2:H2"/>
    <mergeCell ref="L2:O2"/>
    <mergeCell ref="L3:O3"/>
    <mergeCell ref="W2:Z2"/>
    <mergeCell ref="A2:C2"/>
    <mergeCell ref="A4:C4"/>
    <mergeCell ref="A3:C3"/>
    <mergeCell ref="I4:K4"/>
    <mergeCell ref="I3:K3"/>
    <mergeCell ref="O31:P31"/>
    <mergeCell ref="O32:P32"/>
    <mergeCell ref="X13:Z14"/>
    <mergeCell ref="W16:Z17"/>
    <mergeCell ref="W18:Z20"/>
    <mergeCell ref="W21:Z22"/>
    <mergeCell ref="W15:Z15"/>
    <mergeCell ref="D3:E3"/>
    <mergeCell ref="F3:G3"/>
    <mergeCell ref="R11:Y11"/>
    <mergeCell ref="P4:Q4"/>
    <mergeCell ref="P3:Q3"/>
  </mergeCells>
  <conditionalFormatting sqref="W14">
    <cfRule type="cellIs" dxfId="49" priority="5" operator="equal">
      <formula>5</formula>
    </cfRule>
    <cfRule type="cellIs" dxfId="48" priority="6" operator="lessThan">
      <formula>5</formula>
    </cfRule>
    <cfRule type="cellIs" dxfId="47" priority="7" operator="greaterThan">
      <formula>5</formula>
    </cfRule>
    <cfRule type="cellIs" dxfId="46" priority="8" operator="equal">
      <formula>""""""</formula>
    </cfRule>
  </conditionalFormatting>
  <conditionalFormatting sqref="V29">
    <cfRule type="cellIs" dxfId="45" priority="1" operator="greaterThan">
      <formula>20</formula>
    </cfRule>
    <cfRule type="cellIs" dxfId="44" priority="2" operator="between">
      <formula>10</formula>
      <formula>20</formula>
    </cfRule>
    <cfRule type="cellIs" dxfId="43" priority="3" operator="lessThan">
      <formula>10</formula>
    </cfRule>
  </conditionalFormatting>
  <printOptions horizontalCentered="1"/>
  <pageMargins left="0.25" right="0.25" top="0.75" bottom="0.75" header="0.3" footer="0.3"/>
  <pageSetup scale="59" orientation="landscape" r:id="rId1"/>
  <headerFooter>
    <oddHeader>&amp;L&amp;G&amp;C&amp;"-,Bold"&amp;18Gage R&amp;&amp;R ANOVA Analysis Report</oddHeader>
    <oddFooter>&amp;L&amp;9 1AF0003 &amp;A&amp;C&amp;"-,Bold"&amp;9&amp;KFF0000Printed Copy Uncontrolled.  
Latest Edition on AMG Intranet Site (http://ride.amgeneralintranet.com)&amp;R&amp;9Rev &amp;D</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0">
    <pageSetUpPr fitToPage="1"/>
  </sheetPr>
  <dimension ref="A1:Y110"/>
  <sheetViews>
    <sheetView windowProtection="1" showGridLines="0" showRuler="0" view="pageLayout" zoomScaleNormal="100" workbookViewId="0">
      <selection activeCell="M6" sqref="M6"/>
    </sheetView>
  </sheetViews>
  <sheetFormatPr defaultColWidth="9.109375" defaultRowHeight="14.4" x14ac:dyDescent="0.3"/>
  <cols>
    <col min="1" max="1" width="9.44140625" style="268" customWidth="1"/>
    <col min="2" max="10" width="9.109375" style="268"/>
    <col min="11" max="12" width="12.6640625" style="268" customWidth="1"/>
    <col min="13" max="25" width="9.109375" style="268"/>
  </cols>
  <sheetData>
    <row r="1" spans="1:25" ht="14.4" customHeight="1" x14ac:dyDescent="0.3">
      <c r="A1" s="1601"/>
      <c r="B1" s="1601"/>
      <c r="C1" s="1601"/>
      <c r="D1" s="1601"/>
      <c r="E1" s="1601"/>
      <c r="F1" s="1601"/>
      <c r="G1" s="1601"/>
      <c r="H1" s="1601"/>
      <c r="I1" s="1601"/>
      <c r="J1" s="1601"/>
      <c r="K1" s="1601"/>
      <c r="L1" s="1601"/>
      <c r="M1" s="1601"/>
    </row>
    <row r="2" spans="1:25" ht="14.4" customHeight="1" x14ac:dyDescent="0.3">
      <c r="A2" s="299" t="s">
        <v>84</v>
      </c>
      <c r="B2" s="300"/>
      <c r="C2" s="300"/>
      <c r="D2" s="301"/>
      <c r="E2" s="164" t="s">
        <v>338</v>
      </c>
      <c r="F2" s="162"/>
      <c r="G2" s="163"/>
      <c r="H2" s="164" t="s">
        <v>339</v>
      </c>
      <c r="I2" s="162"/>
      <c r="J2" s="163"/>
      <c r="K2" s="164" t="s">
        <v>340</v>
      </c>
      <c r="L2" s="162"/>
      <c r="M2" s="165"/>
      <c r="N2" s="606"/>
      <c r="O2" s="606"/>
      <c r="P2" s="606"/>
      <c r="Q2" s="606"/>
      <c r="R2" s="606"/>
      <c r="S2" s="606"/>
      <c r="T2" s="606"/>
      <c r="U2" s="606"/>
      <c r="V2" s="606"/>
      <c r="W2" s="606"/>
      <c r="X2" s="606"/>
      <c r="Y2" s="606"/>
    </row>
    <row r="3" spans="1:25" ht="14.4" customHeight="1" x14ac:dyDescent="0.3">
      <c r="A3" s="1612" t="str">
        <f>IF(ISBLANK(Information!D19),"",Information!D19)</f>
        <v/>
      </c>
      <c r="B3" s="1613"/>
      <c r="C3" s="298" t="s">
        <v>499</v>
      </c>
      <c r="D3" s="618">
        <f>Information!D20</f>
        <v>0</v>
      </c>
      <c r="E3" s="1610"/>
      <c r="F3" s="1605"/>
      <c r="G3" s="1606"/>
      <c r="H3" s="1614"/>
      <c r="I3" s="1615"/>
      <c r="J3" s="1616"/>
      <c r="K3" s="1610"/>
      <c r="L3" s="1605"/>
      <c r="M3" s="1618"/>
      <c r="N3" s="607"/>
      <c r="O3" s="607"/>
      <c r="P3" s="607"/>
      <c r="Q3" s="607"/>
      <c r="R3" s="607"/>
      <c r="S3" s="607"/>
      <c r="T3" s="607"/>
      <c r="U3" s="607"/>
      <c r="V3" s="607"/>
      <c r="W3" s="607"/>
      <c r="X3" s="607"/>
      <c r="Y3" s="607"/>
    </row>
    <row r="4" spans="1:25" ht="14.4" customHeight="1" x14ac:dyDescent="0.3">
      <c r="A4" s="161" t="s">
        <v>29</v>
      </c>
      <c r="B4" s="162"/>
      <c r="C4" s="162"/>
      <c r="D4" s="163"/>
      <c r="E4" s="164" t="s">
        <v>341</v>
      </c>
      <c r="F4" s="162"/>
      <c r="G4" s="163"/>
      <c r="H4" s="164" t="s">
        <v>342</v>
      </c>
      <c r="I4" s="166"/>
      <c r="J4" s="166"/>
      <c r="K4" s="164" t="s">
        <v>343</v>
      </c>
      <c r="L4" s="162"/>
      <c r="M4" s="165"/>
      <c r="N4" s="606"/>
      <c r="O4" s="606"/>
      <c r="P4" s="606"/>
      <c r="Q4" s="606"/>
      <c r="R4" s="606"/>
      <c r="S4" s="606"/>
      <c r="T4" s="606"/>
      <c r="U4" s="606"/>
      <c r="V4" s="606"/>
      <c r="W4" s="606"/>
      <c r="X4" s="606"/>
      <c r="Y4" s="606"/>
    </row>
    <row r="5" spans="1:25" ht="14.4" customHeight="1" x14ac:dyDescent="0.3">
      <c r="A5" s="1604" t="str">
        <f>IF(ISBLANK(Information!D18),"",Information!D18)</f>
        <v/>
      </c>
      <c r="B5" s="1605"/>
      <c r="C5" s="1605"/>
      <c r="D5" s="1606"/>
      <c r="E5" s="1610"/>
      <c r="F5" s="1605"/>
      <c r="G5" s="1606"/>
      <c r="H5" s="1610"/>
      <c r="I5" s="1605"/>
      <c r="J5" s="1606"/>
      <c r="K5" s="1610"/>
      <c r="L5" s="1605"/>
      <c r="M5" s="1618"/>
      <c r="N5" s="607"/>
      <c r="O5" s="607"/>
      <c r="P5" s="607"/>
      <c r="Q5" s="607"/>
      <c r="R5" s="607"/>
      <c r="S5" s="607"/>
      <c r="T5" s="607"/>
      <c r="U5" s="607"/>
      <c r="V5" s="607"/>
      <c r="W5" s="607"/>
      <c r="X5" s="607"/>
      <c r="Y5" s="607"/>
    </row>
    <row r="6" spans="1:25" ht="14.4" customHeight="1" x14ac:dyDescent="0.3">
      <c r="A6" s="161" t="s">
        <v>344</v>
      </c>
      <c r="B6" s="162"/>
      <c r="C6" s="162"/>
      <c r="D6" s="162"/>
      <c r="E6" s="164" t="s">
        <v>440</v>
      </c>
      <c r="F6" s="162"/>
      <c r="G6" s="163"/>
      <c r="H6" s="164" t="s">
        <v>441</v>
      </c>
      <c r="I6" s="162"/>
      <c r="J6" s="163"/>
      <c r="K6" s="162" t="s">
        <v>345</v>
      </c>
      <c r="L6" s="162"/>
      <c r="M6" s="165"/>
      <c r="N6" s="606"/>
      <c r="O6" s="606"/>
      <c r="P6" s="606"/>
      <c r="Q6" s="606"/>
      <c r="R6" s="606"/>
      <c r="S6" s="606"/>
      <c r="T6" s="606"/>
      <c r="U6" s="606"/>
      <c r="V6" s="606"/>
      <c r="W6" s="606"/>
      <c r="X6" s="606"/>
      <c r="Y6" s="606"/>
    </row>
    <row r="7" spans="1:25" ht="14.4" customHeight="1" thickBot="1" x14ac:dyDescent="0.35">
      <c r="A7" s="1607"/>
      <c r="B7" s="1608"/>
      <c r="C7" s="1608"/>
      <c r="D7" s="1609"/>
      <c r="E7" s="1611"/>
      <c r="F7" s="1608"/>
      <c r="G7" s="1609"/>
      <c r="H7" s="1611"/>
      <c r="I7" s="1608"/>
      <c r="J7" s="1609"/>
      <c r="K7" s="1611"/>
      <c r="L7" s="1608"/>
      <c r="M7" s="1617"/>
      <c r="N7" s="607"/>
      <c r="O7" s="607"/>
      <c r="P7" s="607"/>
      <c r="Q7" s="607"/>
      <c r="R7" s="607"/>
      <c r="S7" s="607"/>
      <c r="T7" s="607"/>
      <c r="U7" s="607"/>
      <c r="V7" s="607"/>
      <c r="W7" s="607"/>
      <c r="X7" s="607"/>
      <c r="Y7" s="607"/>
    </row>
    <row r="8" spans="1:25" ht="14.4" customHeight="1" x14ac:dyDescent="0.3">
      <c r="A8" s="167"/>
      <c r="B8" s="167"/>
      <c r="C8" s="167"/>
      <c r="D8" s="167"/>
      <c r="E8" s="168"/>
      <c r="F8" s="168"/>
      <c r="G8" s="168"/>
      <c r="H8" s="168"/>
      <c r="I8" s="168"/>
      <c r="J8" s="168"/>
      <c r="K8" s="167"/>
      <c r="L8" s="167"/>
      <c r="M8" s="167"/>
      <c r="N8" s="607"/>
      <c r="O8" s="607"/>
      <c r="P8" s="607"/>
      <c r="Q8" s="607"/>
      <c r="R8" s="607"/>
      <c r="S8" s="607"/>
      <c r="T8" s="607"/>
      <c r="U8" s="607"/>
      <c r="V8" s="607"/>
      <c r="W8" s="607"/>
      <c r="X8" s="607"/>
      <c r="Y8" s="607"/>
    </row>
    <row r="9" spans="1:25" ht="14.4" customHeight="1" x14ac:dyDescent="0.3">
      <c r="A9" s="1579" t="s">
        <v>346</v>
      </c>
      <c r="B9" s="1579"/>
      <c r="C9" s="1579"/>
      <c r="D9" s="1579"/>
      <c r="E9" s="1579"/>
      <c r="F9" s="1579"/>
      <c r="G9" s="1579"/>
      <c r="H9" s="1579"/>
      <c r="I9" s="1579"/>
      <c r="J9" s="1579"/>
      <c r="K9" s="1579"/>
      <c r="L9" s="1579"/>
      <c r="M9" s="1579"/>
      <c r="N9" s="606"/>
      <c r="O9" s="608" t="s">
        <v>347</v>
      </c>
      <c r="P9" s="609"/>
      <c r="Q9" s="609"/>
      <c r="R9" s="606"/>
      <c r="S9" s="608" t="s">
        <v>348</v>
      </c>
      <c r="T9" s="609"/>
      <c r="U9" s="609"/>
      <c r="V9" s="606"/>
      <c r="W9" s="608" t="s">
        <v>349</v>
      </c>
      <c r="X9" s="609"/>
      <c r="Y9" s="609"/>
    </row>
    <row r="10" spans="1:25" ht="28.95" customHeight="1" x14ac:dyDescent="0.3">
      <c r="A10" s="169" t="s">
        <v>350</v>
      </c>
      <c r="B10" s="169" t="s">
        <v>351</v>
      </c>
      <c r="C10" s="169" t="s">
        <v>352</v>
      </c>
      <c r="D10" s="169" t="s">
        <v>353</v>
      </c>
      <c r="E10" s="169" t="s">
        <v>354</v>
      </c>
      <c r="F10" s="169" t="s">
        <v>355</v>
      </c>
      <c r="G10" s="169" t="s">
        <v>356</v>
      </c>
      <c r="H10" s="169" t="s">
        <v>357</v>
      </c>
      <c r="I10" s="169" t="s">
        <v>358</v>
      </c>
      <c r="J10" s="169" t="s">
        <v>359</v>
      </c>
      <c r="K10" s="190" t="s">
        <v>360</v>
      </c>
      <c r="L10" s="170" t="s">
        <v>361</v>
      </c>
      <c r="M10" s="190" t="s">
        <v>362</v>
      </c>
      <c r="N10" s="606"/>
      <c r="O10" s="610">
        <v>1</v>
      </c>
      <c r="P10" s="610">
        <v>2</v>
      </c>
      <c r="Q10" s="610">
        <v>3</v>
      </c>
      <c r="R10" s="606"/>
      <c r="S10" s="610">
        <v>1</v>
      </c>
      <c r="T10" s="610">
        <v>2</v>
      </c>
      <c r="U10" s="610">
        <v>3</v>
      </c>
      <c r="V10" s="606"/>
      <c r="W10" s="610">
        <v>1</v>
      </c>
      <c r="X10" s="610">
        <v>2</v>
      </c>
      <c r="Y10" s="610">
        <v>3</v>
      </c>
    </row>
    <row r="11" spans="1:25" ht="14.4" customHeight="1" x14ac:dyDescent="0.3">
      <c r="A11" s="169">
        <v>1</v>
      </c>
      <c r="B11" s="802"/>
      <c r="C11" s="893"/>
      <c r="D11" s="802"/>
      <c r="E11" s="802"/>
      <c r="F11" s="802"/>
      <c r="G11" s="802"/>
      <c r="H11" s="802"/>
      <c r="I11" s="802"/>
      <c r="J11" s="802"/>
      <c r="K11" s="615" t="str">
        <f>IF(L11&lt;&gt;"",IF(OR(L11&lt;$H$7,L11&gt;$E$7),0,1),"")</f>
        <v/>
      </c>
      <c r="L11" s="311"/>
      <c r="M11" s="615" t="str">
        <f>IF(B11&lt;&gt;"",IF(SUM(B11:J11)=9,"+",IF(SUM(B11:J11)=0,"-","x")),"")</f>
        <v/>
      </c>
      <c r="N11" s="611"/>
      <c r="O11" s="613" t="str">
        <f t="shared" ref="O11:Q50" si="0">IF(B11&lt;&gt;"",IF(AND(B11=0,E11=0),"a",IF(AND(B11=1,E11=0),"b",IF(AND(B11=0,E11=1),"c","d"))),"")</f>
        <v/>
      </c>
      <c r="P11" s="613" t="str">
        <f t="shared" si="0"/>
        <v/>
      </c>
      <c r="Q11" s="613" t="str">
        <f t="shared" si="0"/>
        <v/>
      </c>
      <c r="R11" s="611"/>
      <c r="S11" s="613" t="str">
        <f t="shared" ref="S11:U50" si="1">IF(E11&lt;&gt;"",IF(AND(E11=0,H11=0),"a",IF(AND(E11=1,H11=0),"b",IF(AND(E11=0,H11=1),"c","d"))),"")</f>
        <v/>
      </c>
      <c r="T11" s="613" t="str">
        <f t="shared" si="1"/>
        <v/>
      </c>
      <c r="U11" s="613" t="str">
        <f t="shared" si="1"/>
        <v/>
      </c>
      <c r="V11" s="611"/>
      <c r="W11" s="613" t="str">
        <f t="shared" ref="W11:Y50" si="2">IF(B11&lt;&gt;"",IF(AND(B11=0,H11=0),"a",IF(AND(B11=1,H11=0),"b",IF(AND(B11=0,H11=1),"c","d"))),"")</f>
        <v/>
      </c>
      <c r="X11" s="613" t="str">
        <f t="shared" si="2"/>
        <v/>
      </c>
      <c r="Y11" s="613" t="str">
        <f t="shared" si="2"/>
        <v/>
      </c>
    </row>
    <row r="12" spans="1:25" ht="14.4" customHeight="1" x14ac:dyDescent="0.3">
      <c r="A12" s="169">
        <v>2</v>
      </c>
      <c r="B12" s="802"/>
      <c r="C12" s="802"/>
      <c r="D12" s="802"/>
      <c r="E12" s="802"/>
      <c r="F12" s="802"/>
      <c r="G12" s="802"/>
      <c r="H12" s="802"/>
      <c r="I12" s="802"/>
      <c r="J12" s="802"/>
      <c r="K12" s="615" t="str">
        <f>IF(L12&lt;&gt;"",IF(OR(L12&lt;$H$7,L12&gt;$E$7),0,1),"")</f>
        <v/>
      </c>
      <c r="L12" s="311"/>
      <c r="M12" s="615" t="str">
        <f t="shared" ref="M12:M57" si="3">IF(B12&lt;&gt;"",IF(SUM(B12:J12)=9,"+",IF(SUM(B12:J12)=0,"-","x")),"")</f>
        <v/>
      </c>
      <c r="N12" s="611"/>
      <c r="O12" s="613" t="str">
        <f t="shared" si="0"/>
        <v/>
      </c>
      <c r="P12" s="613" t="str">
        <f t="shared" si="0"/>
        <v/>
      </c>
      <c r="Q12" s="613" t="str">
        <f t="shared" si="0"/>
        <v/>
      </c>
      <c r="R12" s="611"/>
      <c r="S12" s="613" t="str">
        <f t="shared" si="1"/>
        <v/>
      </c>
      <c r="T12" s="613" t="str">
        <f t="shared" si="1"/>
        <v/>
      </c>
      <c r="U12" s="613" t="str">
        <f t="shared" si="1"/>
        <v/>
      </c>
      <c r="V12" s="611"/>
      <c r="W12" s="613" t="str">
        <f t="shared" si="2"/>
        <v/>
      </c>
      <c r="X12" s="613" t="str">
        <f t="shared" si="2"/>
        <v/>
      </c>
      <c r="Y12" s="613" t="str">
        <f t="shared" si="2"/>
        <v/>
      </c>
    </row>
    <row r="13" spans="1:25" ht="14.4" customHeight="1" x14ac:dyDescent="0.3">
      <c r="A13" s="169">
        <v>3</v>
      </c>
      <c r="B13" s="802"/>
      <c r="C13" s="802"/>
      <c r="D13" s="802"/>
      <c r="E13" s="802"/>
      <c r="F13" s="802"/>
      <c r="G13" s="802"/>
      <c r="H13" s="802"/>
      <c r="I13" s="802"/>
      <c r="J13" s="802"/>
      <c r="K13" s="615" t="str">
        <f>IF(L13&lt;&gt;"",IF(OR(L13&lt;$H$7,L13&gt;$E$7),0,1),"")</f>
        <v/>
      </c>
      <c r="L13" s="311"/>
      <c r="M13" s="615" t="str">
        <f>IF(B13&lt;&gt;"",IF(SUM(B13:J13)=9,"+",IF(SUM(B13:J13)=0,"-","x")),"")</f>
        <v/>
      </c>
      <c r="N13" s="611"/>
      <c r="O13" s="613" t="str">
        <f t="shared" si="0"/>
        <v/>
      </c>
      <c r="P13" s="613" t="str">
        <f t="shared" si="0"/>
        <v/>
      </c>
      <c r="Q13" s="613" t="str">
        <f t="shared" si="0"/>
        <v/>
      </c>
      <c r="R13" s="611"/>
      <c r="S13" s="613" t="str">
        <f t="shared" si="1"/>
        <v/>
      </c>
      <c r="T13" s="613" t="str">
        <f t="shared" si="1"/>
        <v/>
      </c>
      <c r="U13" s="613" t="str">
        <f t="shared" si="1"/>
        <v/>
      </c>
      <c r="V13" s="611"/>
      <c r="W13" s="613" t="str">
        <f t="shared" si="2"/>
        <v/>
      </c>
      <c r="X13" s="613" t="str">
        <f t="shared" si="2"/>
        <v/>
      </c>
      <c r="Y13" s="613" t="str">
        <f t="shared" si="2"/>
        <v/>
      </c>
    </row>
    <row r="14" spans="1:25" ht="14.4" customHeight="1" x14ac:dyDescent="0.3">
      <c r="A14" s="169">
        <v>4</v>
      </c>
      <c r="B14" s="802"/>
      <c r="C14" s="802"/>
      <c r="D14" s="802"/>
      <c r="E14" s="802"/>
      <c r="F14" s="802"/>
      <c r="G14" s="802"/>
      <c r="H14" s="802"/>
      <c r="I14" s="802"/>
      <c r="J14" s="802"/>
      <c r="K14" s="615" t="str">
        <f>IF(L14&lt;&gt;"",IF(OR(L14&lt;$H$7,L14&gt;$E$7),0,1),"")</f>
        <v/>
      </c>
      <c r="L14" s="311"/>
      <c r="M14" s="615" t="str">
        <f t="shared" si="3"/>
        <v/>
      </c>
      <c r="N14" s="611"/>
      <c r="O14" s="613" t="str">
        <f t="shared" si="0"/>
        <v/>
      </c>
      <c r="P14" s="613" t="str">
        <f t="shared" si="0"/>
        <v/>
      </c>
      <c r="Q14" s="613" t="str">
        <f t="shared" si="0"/>
        <v/>
      </c>
      <c r="R14" s="611"/>
      <c r="S14" s="613" t="str">
        <f t="shared" si="1"/>
        <v/>
      </c>
      <c r="T14" s="613" t="str">
        <f t="shared" si="1"/>
        <v/>
      </c>
      <c r="U14" s="613" t="str">
        <f t="shared" si="1"/>
        <v/>
      </c>
      <c r="V14" s="611"/>
      <c r="W14" s="613" t="str">
        <f t="shared" si="2"/>
        <v/>
      </c>
      <c r="X14" s="613" t="str">
        <f t="shared" si="2"/>
        <v/>
      </c>
      <c r="Y14" s="613" t="str">
        <f t="shared" si="2"/>
        <v/>
      </c>
    </row>
    <row r="15" spans="1:25" ht="14.4" customHeight="1" x14ac:dyDescent="0.3">
      <c r="A15" s="169">
        <v>5</v>
      </c>
      <c r="B15" s="802"/>
      <c r="C15" s="802"/>
      <c r="D15" s="802"/>
      <c r="E15" s="802"/>
      <c r="F15" s="802"/>
      <c r="G15" s="802"/>
      <c r="H15" s="802"/>
      <c r="I15" s="802"/>
      <c r="J15" s="802"/>
      <c r="K15" s="615" t="str">
        <f t="shared" ref="K15:K57" si="4">IF(L15&lt;&gt;"",IF(OR(L15&lt;$H$7,L15&gt;$E$7),0,1),"")</f>
        <v/>
      </c>
      <c r="L15" s="311"/>
      <c r="M15" s="615" t="str">
        <f t="shared" si="3"/>
        <v/>
      </c>
      <c r="N15" s="611"/>
      <c r="O15" s="613" t="str">
        <f t="shared" si="0"/>
        <v/>
      </c>
      <c r="P15" s="613" t="str">
        <f t="shared" si="0"/>
        <v/>
      </c>
      <c r="Q15" s="613" t="str">
        <f t="shared" si="0"/>
        <v/>
      </c>
      <c r="R15" s="611"/>
      <c r="S15" s="613" t="str">
        <f t="shared" si="1"/>
        <v/>
      </c>
      <c r="T15" s="613" t="str">
        <f t="shared" si="1"/>
        <v/>
      </c>
      <c r="U15" s="613" t="str">
        <f t="shared" si="1"/>
        <v/>
      </c>
      <c r="V15" s="611"/>
      <c r="W15" s="613" t="str">
        <f t="shared" si="2"/>
        <v/>
      </c>
      <c r="X15" s="613" t="str">
        <f t="shared" si="2"/>
        <v/>
      </c>
      <c r="Y15" s="613" t="str">
        <f t="shared" si="2"/>
        <v/>
      </c>
    </row>
    <row r="16" spans="1:25" ht="14.4" customHeight="1" x14ac:dyDescent="0.3">
      <c r="A16" s="169">
        <v>6</v>
      </c>
      <c r="B16" s="802"/>
      <c r="C16" s="802"/>
      <c r="D16" s="802"/>
      <c r="E16" s="802"/>
      <c r="F16" s="802"/>
      <c r="G16" s="802"/>
      <c r="H16" s="802"/>
      <c r="I16" s="802"/>
      <c r="J16" s="802"/>
      <c r="K16" s="615" t="str">
        <f>IF(L16&lt;&gt;"",IF(OR(L16&lt;$H$7,L16&gt;$E$7),0,1),"")</f>
        <v/>
      </c>
      <c r="L16" s="311"/>
      <c r="M16" s="615" t="str">
        <f t="shared" si="3"/>
        <v/>
      </c>
      <c r="N16" s="611"/>
      <c r="O16" s="613" t="str">
        <f t="shared" si="0"/>
        <v/>
      </c>
      <c r="P16" s="613" t="str">
        <f t="shared" si="0"/>
        <v/>
      </c>
      <c r="Q16" s="613" t="str">
        <f t="shared" si="0"/>
        <v/>
      </c>
      <c r="R16" s="611"/>
      <c r="S16" s="613" t="str">
        <f t="shared" si="1"/>
        <v/>
      </c>
      <c r="T16" s="613" t="str">
        <f t="shared" si="1"/>
        <v/>
      </c>
      <c r="U16" s="613" t="str">
        <f t="shared" si="1"/>
        <v/>
      </c>
      <c r="V16" s="611"/>
      <c r="W16" s="613" t="str">
        <f t="shared" si="2"/>
        <v/>
      </c>
      <c r="X16" s="613" t="str">
        <f t="shared" si="2"/>
        <v/>
      </c>
      <c r="Y16" s="613" t="str">
        <f t="shared" si="2"/>
        <v/>
      </c>
    </row>
    <row r="17" spans="1:25" ht="14.4" customHeight="1" x14ac:dyDescent="0.3">
      <c r="A17" s="169">
        <v>7</v>
      </c>
      <c r="B17" s="171"/>
      <c r="C17" s="171"/>
      <c r="D17" s="171"/>
      <c r="E17" s="171"/>
      <c r="F17" s="171"/>
      <c r="G17" s="171"/>
      <c r="H17" s="171"/>
      <c r="I17" s="171"/>
      <c r="J17" s="171"/>
      <c r="K17" s="615" t="str">
        <f t="shared" ref="K17:K18" si="5">IF(L17&lt;&gt;"",IF(OR(L17&lt;$H$7,L17&gt;$E$7),0,1),"")</f>
        <v/>
      </c>
      <c r="L17" s="171"/>
      <c r="M17" s="615" t="str">
        <f t="shared" si="3"/>
        <v/>
      </c>
      <c r="N17" s="611"/>
      <c r="O17" s="614" t="str">
        <f t="shared" si="0"/>
        <v/>
      </c>
      <c r="P17" s="614" t="str">
        <f t="shared" si="0"/>
        <v/>
      </c>
      <c r="Q17" s="614" t="str">
        <f t="shared" si="0"/>
        <v/>
      </c>
      <c r="R17" s="611"/>
      <c r="S17" s="614" t="str">
        <f t="shared" si="1"/>
        <v/>
      </c>
      <c r="T17" s="614" t="str">
        <f t="shared" si="1"/>
        <v/>
      </c>
      <c r="U17" s="614" t="str">
        <f t="shared" si="1"/>
        <v/>
      </c>
      <c r="V17" s="611"/>
      <c r="W17" s="614" t="str">
        <f t="shared" si="2"/>
        <v/>
      </c>
      <c r="X17" s="614" t="str">
        <f t="shared" si="2"/>
        <v/>
      </c>
      <c r="Y17" s="614" t="str">
        <f t="shared" si="2"/>
        <v/>
      </c>
    </row>
    <row r="18" spans="1:25" ht="14.4" customHeight="1" x14ac:dyDescent="0.3">
      <c r="A18" s="169">
        <v>8</v>
      </c>
      <c r="B18" s="171"/>
      <c r="C18" s="171"/>
      <c r="D18" s="171"/>
      <c r="E18" s="171"/>
      <c r="F18" s="171"/>
      <c r="G18" s="171"/>
      <c r="H18" s="171"/>
      <c r="I18" s="171"/>
      <c r="J18" s="171"/>
      <c r="K18" s="615" t="str">
        <f t="shared" si="5"/>
        <v/>
      </c>
      <c r="L18" s="171"/>
      <c r="M18" s="615" t="str">
        <f t="shared" si="3"/>
        <v/>
      </c>
      <c r="N18" s="611"/>
      <c r="O18" s="614" t="str">
        <f t="shared" si="0"/>
        <v/>
      </c>
      <c r="P18" s="614" t="str">
        <f t="shared" si="0"/>
        <v/>
      </c>
      <c r="Q18" s="614" t="str">
        <f t="shared" si="0"/>
        <v/>
      </c>
      <c r="R18" s="611"/>
      <c r="S18" s="614" t="str">
        <f t="shared" si="1"/>
        <v/>
      </c>
      <c r="T18" s="614" t="str">
        <f t="shared" si="1"/>
        <v/>
      </c>
      <c r="U18" s="614" t="str">
        <f t="shared" si="1"/>
        <v/>
      </c>
      <c r="V18" s="611"/>
      <c r="W18" s="614" t="str">
        <f t="shared" si="2"/>
        <v/>
      </c>
      <c r="X18" s="614" t="str">
        <f t="shared" si="2"/>
        <v/>
      </c>
      <c r="Y18" s="614" t="str">
        <f t="shared" si="2"/>
        <v/>
      </c>
    </row>
    <row r="19" spans="1:25" ht="14.4" customHeight="1" x14ac:dyDescent="0.3">
      <c r="A19" s="169">
        <v>9</v>
      </c>
      <c r="B19" s="171"/>
      <c r="C19" s="171"/>
      <c r="D19" s="171"/>
      <c r="E19" s="171"/>
      <c r="F19" s="171"/>
      <c r="G19" s="171"/>
      <c r="H19" s="171"/>
      <c r="I19" s="171"/>
      <c r="J19" s="171"/>
      <c r="K19" s="615" t="str">
        <f t="shared" si="4"/>
        <v/>
      </c>
      <c r="L19" s="171"/>
      <c r="M19" s="615" t="str">
        <f t="shared" si="3"/>
        <v/>
      </c>
      <c r="N19" s="611"/>
      <c r="O19" s="614" t="str">
        <f t="shared" si="0"/>
        <v/>
      </c>
      <c r="P19" s="614" t="str">
        <f t="shared" si="0"/>
        <v/>
      </c>
      <c r="Q19" s="614" t="str">
        <f t="shared" si="0"/>
        <v/>
      </c>
      <c r="R19" s="611"/>
      <c r="S19" s="614" t="str">
        <f t="shared" si="1"/>
        <v/>
      </c>
      <c r="T19" s="614" t="str">
        <f t="shared" si="1"/>
        <v/>
      </c>
      <c r="U19" s="614" t="str">
        <f t="shared" si="1"/>
        <v/>
      </c>
      <c r="V19" s="611"/>
      <c r="W19" s="614" t="str">
        <f t="shared" si="2"/>
        <v/>
      </c>
      <c r="X19" s="614" t="str">
        <f t="shared" si="2"/>
        <v/>
      </c>
      <c r="Y19" s="614" t="str">
        <f t="shared" si="2"/>
        <v/>
      </c>
    </row>
    <row r="20" spans="1:25" ht="14.4" customHeight="1" x14ac:dyDescent="0.3">
      <c r="A20" s="169">
        <v>10</v>
      </c>
      <c r="B20" s="171"/>
      <c r="C20" s="171"/>
      <c r="D20" s="171"/>
      <c r="E20" s="171"/>
      <c r="F20" s="171"/>
      <c r="G20" s="171"/>
      <c r="H20" s="171"/>
      <c r="I20" s="171"/>
      <c r="J20" s="171"/>
      <c r="K20" s="615" t="str">
        <f t="shared" si="4"/>
        <v/>
      </c>
      <c r="L20" s="171"/>
      <c r="M20" s="615" t="str">
        <f t="shared" si="3"/>
        <v/>
      </c>
      <c r="N20" s="611"/>
      <c r="O20" s="614" t="str">
        <f t="shared" si="0"/>
        <v/>
      </c>
      <c r="P20" s="614" t="str">
        <f t="shared" si="0"/>
        <v/>
      </c>
      <c r="Q20" s="614" t="str">
        <f t="shared" si="0"/>
        <v/>
      </c>
      <c r="R20" s="611"/>
      <c r="S20" s="614" t="str">
        <f t="shared" si="1"/>
        <v/>
      </c>
      <c r="T20" s="614" t="str">
        <f t="shared" si="1"/>
        <v/>
      </c>
      <c r="U20" s="614" t="str">
        <f t="shared" si="1"/>
        <v/>
      </c>
      <c r="V20" s="611"/>
      <c r="W20" s="614" t="str">
        <f t="shared" si="2"/>
        <v/>
      </c>
      <c r="X20" s="614" t="str">
        <f t="shared" si="2"/>
        <v/>
      </c>
      <c r="Y20" s="614" t="str">
        <f t="shared" si="2"/>
        <v/>
      </c>
    </row>
    <row r="21" spans="1:25" ht="14.4" customHeight="1" x14ac:dyDescent="0.3">
      <c r="A21" s="169">
        <v>11</v>
      </c>
      <c r="B21" s="171"/>
      <c r="C21" s="171"/>
      <c r="D21" s="171"/>
      <c r="E21" s="171"/>
      <c r="F21" s="171"/>
      <c r="G21" s="171"/>
      <c r="H21" s="171"/>
      <c r="I21" s="171"/>
      <c r="J21" s="171"/>
      <c r="K21" s="615" t="str">
        <f t="shared" si="4"/>
        <v/>
      </c>
      <c r="L21" s="171"/>
      <c r="M21" s="615" t="str">
        <f t="shared" si="3"/>
        <v/>
      </c>
      <c r="N21" s="611"/>
      <c r="O21" s="614" t="str">
        <f t="shared" si="0"/>
        <v/>
      </c>
      <c r="P21" s="614" t="str">
        <f t="shared" si="0"/>
        <v/>
      </c>
      <c r="Q21" s="614" t="str">
        <f t="shared" si="0"/>
        <v/>
      </c>
      <c r="R21" s="611"/>
      <c r="S21" s="614" t="str">
        <f t="shared" si="1"/>
        <v/>
      </c>
      <c r="T21" s="614" t="str">
        <f t="shared" si="1"/>
        <v/>
      </c>
      <c r="U21" s="614" t="str">
        <f t="shared" si="1"/>
        <v/>
      </c>
      <c r="V21" s="611"/>
      <c r="W21" s="614" t="str">
        <f t="shared" si="2"/>
        <v/>
      </c>
      <c r="X21" s="614" t="str">
        <f t="shared" si="2"/>
        <v/>
      </c>
      <c r="Y21" s="614" t="str">
        <f t="shared" si="2"/>
        <v/>
      </c>
    </row>
    <row r="22" spans="1:25" ht="14.4" customHeight="1" x14ac:dyDescent="0.3">
      <c r="A22" s="169">
        <v>12</v>
      </c>
      <c r="B22" s="171"/>
      <c r="C22" s="171"/>
      <c r="D22" s="171"/>
      <c r="E22" s="171"/>
      <c r="F22" s="171"/>
      <c r="G22" s="171"/>
      <c r="H22" s="171"/>
      <c r="I22" s="171"/>
      <c r="J22" s="171"/>
      <c r="K22" s="615" t="str">
        <f t="shared" si="4"/>
        <v/>
      </c>
      <c r="L22" s="171"/>
      <c r="M22" s="615" t="str">
        <f t="shared" si="3"/>
        <v/>
      </c>
      <c r="N22" s="611"/>
      <c r="O22" s="614" t="str">
        <f t="shared" si="0"/>
        <v/>
      </c>
      <c r="P22" s="614" t="str">
        <f t="shared" si="0"/>
        <v/>
      </c>
      <c r="Q22" s="614" t="str">
        <f t="shared" si="0"/>
        <v/>
      </c>
      <c r="R22" s="611"/>
      <c r="S22" s="614" t="str">
        <f t="shared" si="1"/>
        <v/>
      </c>
      <c r="T22" s="614" t="str">
        <f t="shared" si="1"/>
        <v/>
      </c>
      <c r="U22" s="614" t="str">
        <f t="shared" si="1"/>
        <v/>
      </c>
      <c r="V22" s="611"/>
      <c r="W22" s="614" t="str">
        <f t="shared" si="2"/>
        <v/>
      </c>
      <c r="X22" s="614" t="str">
        <f t="shared" si="2"/>
        <v/>
      </c>
      <c r="Y22" s="614" t="str">
        <f t="shared" si="2"/>
        <v/>
      </c>
    </row>
    <row r="23" spans="1:25" ht="14.4" customHeight="1" x14ac:dyDescent="0.3">
      <c r="A23" s="169">
        <v>13</v>
      </c>
      <c r="B23" s="171"/>
      <c r="C23" s="171"/>
      <c r="D23" s="171"/>
      <c r="E23" s="171"/>
      <c r="F23" s="171"/>
      <c r="G23" s="171"/>
      <c r="H23" s="171"/>
      <c r="I23" s="171"/>
      <c r="J23" s="171"/>
      <c r="K23" s="615" t="str">
        <f t="shared" si="4"/>
        <v/>
      </c>
      <c r="L23" s="171"/>
      <c r="M23" s="615" t="str">
        <f t="shared" si="3"/>
        <v/>
      </c>
      <c r="N23" s="611"/>
      <c r="O23" s="614" t="str">
        <f t="shared" si="0"/>
        <v/>
      </c>
      <c r="P23" s="614" t="str">
        <f t="shared" si="0"/>
        <v/>
      </c>
      <c r="Q23" s="614" t="str">
        <f t="shared" si="0"/>
        <v/>
      </c>
      <c r="R23" s="611"/>
      <c r="S23" s="614" t="str">
        <f t="shared" si="1"/>
        <v/>
      </c>
      <c r="T23" s="614" t="str">
        <f t="shared" si="1"/>
        <v/>
      </c>
      <c r="U23" s="614" t="str">
        <f t="shared" si="1"/>
        <v/>
      </c>
      <c r="V23" s="611"/>
      <c r="W23" s="614" t="str">
        <f t="shared" si="2"/>
        <v/>
      </c>
      <c r="X23" s="614" t="str">
        <f t="shared" si="2"/>
        <v/>
      </c>
      <c r="Y23" s="614" t="str">
        <f t="shared" si="2"/>
        <v/>
      </c>
    </row>
    <row r="24" spans="1:25" ht="14.4" customHeight="1" x14ac:dyDescent="0.3">
      <c r="A24" s="169">
        <v>14</v>
      </c>
      <c r="B24" s="171"/>
      <c r="C24" s="171"/>
      <c r="D24" s="171"/>
      <c r="E24" s="171"/>
      <c r="F24" s="171"/>
      <c r="G24" s="171"/>
      <c r="H24" s="171"/>
      <c r="I24" s="171"/>
      <c r="J24" s="171"/>
      <c r="K24" s="615" t="str">
        <f t="shared" si="4"/>
        <v/>
      </c>
      <c r="L24" s="171"/>
      <c r="M24" s="615" t="str">
        <f t="shared" si="3"/>
        <v/>
      </c>
      <c r="N24" s="611"/>
      <c r="O24" s="614" t="str">
        <f t="shared" si="0"/>
        <v/>
      </c>
      <c r="P24" s="614" t="str">
        <f t="shared" si="0"/>
        <v/>
      </c>
      <c r="Q24" s="614" t="str">
        <f t="shared" si="0"/>
        <v/>
      </c>
      <c r="R24" s="611"/>
      <c r="S24" s="614" t="str">
        <f t="shared" si="1"/>
        <v/>
      </c>
      <c r="T24" s="614" t="str">
        <f t="shared" si="1"/>
        <v/>
      </c>
      <c r="U24" s="614" t="str">
        <f t="shared" si="1"/>
        <v/>
      </c>
      <c r="V24" s="611"/>
      <c r="W24" s="614" t="str">
        <f t="shared" si="2"/>
        <v/>
      </c>
      <c r="X24" s="614" t="str">
        <f t="shared" si="2"/>
        <v/>
      </c>
      <c r="Y24" s="614" t="str">
        <f t="shared" si="2"/>
        <v/>
      </c>
    </row>
    <row r="25" spans="1:25" ht="14.4" customHeight="1" x14ac:dyDescent="0.3">
      <c r="A25" s="169">
        <v>15</v>
      </c>
      <c r="B25" s="171"/>
      <c r="C25" s="171"/>
      <c r="D25" s="171"/>
      <c r="E25" s="171"/>
      <c r="F25" s="171"/>
      <c r="G25" s="171"/>
      <c r="H25" s="171"/>
      <c r="I25" s="171"/>
      <c r="J25" s="171"/>
      <c r="K25" s="615" t="str">
        <f t="shared" si="4"/>
        <v/>
      </c>
      <c r="L25" s="171"/>
      <c r="M25" s="615" t="str">
        <f t="shared" si="3"/>
        <v/>
      </c>
      <c r="N25" s="611"/>
      <c r="O25" s="614" t="str">
        <f t="shared" si="0"/>
        <v/>
      </c>
      <c r="P25" s="614" t="str">
        <f t="shared" si="0"/>
        <v/>
      </c>
      <c r="Q25" s="614" t="str">
        <f t="shared" si="0"/>
        <v/>
      </c>
      <c r="R25" s="611"/>
      <c r="S25" s="614" t="str">
        <f t="shared" si="1"/>
        <v/>
      </c>
      <c r="T25" s="614" t="str">
        <f t="shared" si="1"/>
        <v/>
      </c>
      <c r="U25" s="614" t="str">
        <f t="shared" si="1"/>
        <v/>
      </c>
      <c r="V25" s="611"/>
      <c r="W25" s="614" t="str">
        <f t="shared" si="2"/>
        <v/>
      </c>
      <c r="X25" s="614" t="str">
        <f t="shared" si="2"/>
        <v/>
      </c>
      <c r="Y25" s="614" t="str">
        <f t="shared" si="2"/>
        <v/>
      </c>
    </row>
    <row r="26" spans="1:25" ht="14.4" customHeight="1" x14ac:dyDescent="0.3">
      <c r="A26" s="169">
        <v>16</v>
      </c>
      <c r="B26" s="171"/>
      <c r="C26" s="171"/>
      <c r="D26" s="171"/>
      <c r="E26" s="171"/>
      <c r="F26" s="171"/>
      <c r="G26" s="171"/>
      <c r="H26" s="171"/>
      <c r="I26" s="171"/>
      <c r="J26" s="171"/>
      <c r="K26" s="615" t="str">
        <f t="shared" si="4"/>
        <v/>
      </c>
      <c r="L26" s="171"/>
      <c r="M26" s="615" t="str">
        <f t="shared" si="3"/>
        <v/>
      </c>
      <c r="N26" s="611"/>
      <c r="O26" s="614" t="str">
        <f t="shared" si="0"/>
        <v/>
      </c>
      <c r="P26" s="614" t="str">
        <f t="shared" si="0"/>
        <v/>
      </c>
      <c r="Q26" s="614" t="str">
        <f t="shared" si="0"/>
        <v/>
      </c>
      <c r="R26" s="611"/>
      <c r="S26" s="614" t="str">
        <f t="shared" si="1"/>
        <v/>
      </c>
      <c r="T26" s="614" t="str">
        <f t="shared" si="1"/>
        <v/>
      </c>
      <c r="U26" s="614" t="str">
        <f t="shared" si="1"/>
        <v/>
      </c>
      <c r="V26" s="611"/>
      <c r="W26" s="614" t="str">
        <f t="shared" si="2"/>
        <v/>
      </c>
      <c r="X26" s="614" t="str">
        <f t="shared" si="2"/>
        <v/>
      </c>
      <c r="Y26" s="614" t="str">
        <f t="shared" si="2"/>
        <v/>
      </c>
    </row>
    <row r="27" spans="1:25" ht="14.4" customHeight="1" x14ac:dyDescent="0.3">
      <c r="A27" s="169">
        <v>17</v>
      </c>
      <c r="B27" s="171"/>
      <c r="C27" s="171"/>
      <c r="D27" s="171"/>
      <c r="E27" s="171"/>
      <c r="F27" s="171"/>
      <c r="G27" s="171"/>
      <c r="H27" s="171"/>
      <c r="I27" s="171"/>
      <c r="J27" s="171"/>
      <c r="K27" s="615" t="str">
        <f t="shared" si="4"/>
        <v/>
      </c>
      <c r="L27" s="171"/>
      <c r="M27" s="615" t="str">
        <f t="shared" si="3"/>
        <v/>
      </c>
      <c r="N27" s="611"/>
      <c r="O27" s="614" t="str">
        <f t="shared" si="0"/>
        <v/>
      </c>
      <c r="P27" s="614" t="str">
        <f t="shared" si="0"/>
        <v/>
      </c>
      <c r="Q27" s="614" t="str">
        <f t="shared" si="0"/>
        <v/>
      </c>
      <c r="R27" s="611"/>
      <c r="S27" s="614" t="str">
        <f t="shared" si="1"/>
        <v/>
      </c>
      <c r="T27" s="614" t="str">
        <f t="shared" si="1"/>
        <v/>
      </c>
      <c r="U27" s="614" t="str">
        <f t="shared" si="1"/>
        <v/>
      </c>
      <c r="V27" s="611"/>
      <c r="W27" s="614" t="str">
        <f t="shared" si="2"/>
        <v/>
      </c>
      <c r="X27" s="614" t="str">
        <f t="shared" si="2"/>
        <v/>
      </c>
      <c r="Y27" s="614" t="str">
        <f t="shared" si="2"/>
        <v/>
      </c>
    </row>
    <row r="28" spans="1:25" ht="14.4" customHeight="1" x14ac:dyDescent="0.3">
      <c r="A28" s="169">
        <v>18</v>
      </c>
      <c r="B28" s="171"/>
      <c r="C28" s="171"/>
      <c r="D28" s="171"/>
      <c r="E28" s="171"/>
      <c r="F28" s="171"/>
      <c r="G28" s="171"/>
      <c r="H28" s="171"/>
      <c r="I28" s="171"/>
      <c r="J28" s="171"/>
      <c r="K28" s="615" t="str">
        <f t="shared" si="4"/>
        <v/>
      </c>
      <c r="L28" s="171"/>
      <c r="M28" s="615" t="str">
        <f t="shared" si="3"/>
        <v/>
      </c>
      <c r="N28" s="611"/>
      <c r="O28" s="614" t="str">
        <f t="shared" si="0"/>
        <v/>
      </c>
      <c r="P28" s="614" t="str">
        <f t="shared" si="0"/>
        <v/>
      </c>
      <c r="Q28" s="614" t="str">
        <f t="shared" si="0"/>
        <v/>
      </c>
      <c r="R28" s="611"/>
      <c r="S28" s="614" t="str">
        <f t="shared" si="1"/>
        <v/>
      </c>
      <c r="T28" s="614" t="str">
        <f t="shared" si="1"/>
        <v/>
      </c>
      <c r="U28" s="614" t="str">
        <f t="shared" si="1"/>
        <v/>
      </c>
      <c r="V28" s="611"/>
      <c r="W28" s="614" t="str">
        <f t="shared" si="2"/>
        <v/>
      </c>
      <c r="X28" s="614" t="str">
        <f t="shared" si="2"/>
        <v/>
      </c>
      <c r="Y28" s="614" t="str">
        <f t="shared" si="2"/>
        <v/>
      </c>
    </row>
    <row r="29" spans="1:25" ht="14.4" customHeight="1" x14ac:dyDescent="0.3">
      <c r="A29" s="169">
        <v>19</v>
      </c>
      <c r="B29" s="171"/>
      <c r="C29" s="171"/>
      <c r="D29" s="171"/>
      <c r="E29" s="171"/>
      <c r="F29" s="171"/>
      <c r="G29" s="171"/>
      <c r="H29" s="171"/>
      <c r="I29" s="171"/>
      <c r="J29" s="171"/>
      <c r="K29" s="615" t="str">
        <f t="shared" si="4"/>
        <v/>
      </c>
      <c r="L29" s="171"/>
      <c r="M29" s="615" t="str">
        <f t="shared" si="3"/>
        <v/>
      </c>
      <c r="N29" s="611"/>
      <c r="O29" s="614" t="str">
        <f t="shared" si="0"/>
        <v/>
      </c>
      <c r="P29" s="614" t="str">
        <f t="shared" si="0"/>
        <v/>
      </c>
      <c r="Q29" s="614" t="str">
        <f t="shared" si="0"/>
        <v/>
      </c>
      <c r="R29" s="611"/>
      <c r="S29" s="614" t="str">
        <f t="shared" si="1"/>
        <v/>
      </c>
      <c r="T29" s="614" t="str">
        <f t="shared" si="1"/>
        <v/>
      </c>
      <c r="U29" s="614" t="str">
        <f t="shared" si="1"/>
        <v/>
      </c>
      <c r="V29" s="611"/>
      <c r="W29" s="614" t="str">
        <f t="shared" si="2"/>
        <v/>
      </c>
      <c r="X29" s="614" t="str">
        <f t="shared" si="2"/>
        <v/>
      </c>
      <c r="Y29" s="614" t="str">
        <f t="shared" si="2"/>
        <v/>
      </c>
    </row>
    <row r="30" spans="1:25" ht="14.4" customHeight="1" x14ac:dyDescent="0.3">
      <c r="A30" s="169">
        <v>20</v>
      </c>
      <c r="B30" s="171"/>
      <c r="C30" s="171"/>
      <c r="D30" s="171"/>
      <c r="E30" s="171"/>
      <c r="F30" s="171"/>
      <c r="G30" s="171"/>
      <c r="H30" s="171"/>
      <c r="I30" s="171"/>
      <c r="J30" s="171"/>
      <c r="K30" s="615" t="str">
        <f t="shared" si="4"/>
        <v/>
      </c>
      <c r="L30" s="171"/>
      <c r="M30" s="615" t="str">
        <f t="shared" si="3"/>
        <v/>
      </c>
      <c r="N30" s="611"/>
      <c r="O30" s="614" t="str">
        <f t="shared" si="0"/>
        <v/>
      </c>
      <c r="P30" s="614" t="str">
        <f t="shared" si="0"/>
        <v/>
      </c>
      <c r="Q30" s="614" t="str">
        <f t="shared" si="0"/>
        <v/>
      </c>
      <c r="R30" s="611"/>
      <c r="S30" s="614" t="str">
        <f t="shared" si="1"/>
        <v/>
      </c>
      <c r="T30" s="614" t="str">
        <f t="shared" si="1"/>
        <v/>
      </c>
      <c r="U30" s="614" t="str">
        <f t="shared" si="1"/>
        <v/>
      </c>
      <c r="V30" s="611"/>
      <c r="W30" s="614" t="str">
        <f t="shared" si="2"/>
        <v/>
      </c>
      <c r="X30" s="614" t="str">
        <f t="shared" si="2"/>
        <v/>
      </c>
      <c r="Y30" s="614" t="str">
        <f t="shared" si="2"/>
        <v/>
      </c>
    </row>
    <row r="31" spans="1:25" ht="14.4" customHeight="1" x14ac:dyDescent="0.3">
      <c r="A31" s="169">
        <v>21</v>
      </c>
      <c r="B31" s="171"/>
      <c r="C31" s="171"/>
      <c r="D31" s="171"/>
      <c r="E31" s="171"/>
      <c r="F31" s="171"/>
      <c r="G31" s="171"/>
      <c r="H31" s="171"/>
      <c r="I31" s="171"/>
      <c r="J31" s="171"/>
      <c r="K31" s="615" t="str">
        <f t="shared" si="4"/>
        <v/>
      </c>
      <c r="L31" s="171"/>
      <c r="M31" s="615" t="str">
        <f t="shared" si="3"/>
        <v/>
      </c>
      <c r="N31" s="611"/>
      <c r="O31" s="614" t="str">
        <f t="shared" si="0"/>
        <v/>
      </c>
      <c r="P31" s="614" t="str">
        <f t="shared" si="0"/>
        <v/>
      </c>
      <c r="Q31" s="614" t="str">
        <f t="shared" si="0"/>
        <v/>
      </c>
      <c r="R31" s="611"/>
      <c r="S31" s="614" t="str">
        <f t="shared" si="1"/>
        <v/>
      </c>
      <c r="T31" s="614" t="str">
        <f t="shared" si="1"/>
        <v/>
      </c>
      <c r="U31" s="614" t="str">
        <f t="shared" si="1"/>
        <v/>
      </c>
      <c r="V31" s="611"/>
      <c r="W31" s="614" t="str">
        <f t="shared" si="2"/>
        <v/>
      </c>
      <c r="X31" s="614" t="str">
        <f t="shared" si="2"/>
        <v/>
      </c>
      <c r="Y31" s="614" t="str">
        <f t="shared" si="2"/>
        <v/>
      </c>
    </row>
    <row r="32" spans="1:25" ht="14.4" customHeight="1" x14ac:dyDescent="0.3">
      <c r="A32" s="169">
        <v>22</v>
      </c>
      <c r="B32" s="171"/>
      <c r="C32" s="171"/>
      <c r="D32" s="171"/>
      <c r="E32" s="171"/>
      <c r="F32" s="171"/>
      <c r="G32" s="171"/>
      <c r="H32" s="171"/>
      <c r="I32" s="171"/>
      <c r="J32" s="171"/>
      <c r="K32" s="615" t="str">
        <f t="shared" si="4"/>
        <v/>
      </c>
      <c r="L32" s="171"/>
      <c r="M32" s="615" t="str">
        <f t="shared" si="3"/>
        <v/>
      </c>
      <c r="N32" s="611"/>
      <c r="O32" s="614" t="str">
        <f t="shared" si="0"/>
        <v/>
      </c>
      <c r="P32" s="614" t="str">
        <f t="shared" si="0"/>
        <v/>
      </c>
      <c r="Q32" s="614" t="str">
        <f t="shared" si="0"/>
        <v/>
      </c>
      <c r="R32" s="611"/>
      <c r="S32" s="614" t="str">
        <f t="shared" si="1"/>
        <v/>
      </c>
      <c r="T32" s="614" t="str">
        <f t="shared" si="1"/>
        <v/>
      </c>
      <c r="U32" s="614" t="str">
        <f t="shared" si="1"/>
        <v/>
      </c>
      <c r="V32" s="611"/>
      <c r="W32" s="614" t="str">
        <f t="shared" si="2"/>
        <v/>
      </c>
      <c r="X32" s="614" t="str">
        <f t="shared" si="2"/>
        <v/>
      </c>
      <c r="Y32" s="614" t="str">
        <f t="shared" si="2"/>
        <v/>
      </c>
    </row>
    <row r="33" spans="1:25" ht="14.4" customHeight="1" x14ac:dyDescent="0.3">
      <c r="A33" s="169">
        <v>23</v>
      </c>
      <c r="B33" s="171"/>
      <c r="C33" s="171"/>
      <c r="D33" s="171"/>
      <c r="E33" s="171"/>
      <c r="F33" s="171"/>
      <c r="G33" s="171"/>
      <c r="H33" s="171"/>
      <c r="I33" s="171"/>
      <c r="J33" s="171"/>
      <c r="K33" s="615" t="str">
        <f t="shared" si="4"/>
        <v/>
      </c>
      <c r="L33" s="171"/>
      <c r="M33" s="615" t="str">
        <f t="shared" si="3"/>
        <v/>
      </c>
      <c r="N33" s="611"/>
      <c r="O33" s="614" t="str">
        <f t="shared" si="0"/>
        <v/>
      </c>
      <c r="P33" s="614" t="str">
        <f t="shared" si="0"/>
        <v/>
      </c>
      <c r="Q33" s="614" t="str">
        <f t="shared" si="0"/>
        <v/>
      </c>
      <c r="R33" s="611"/>
      <c r="S33" s="614" t="str">
        <f t="shared" si="1"/>
        <v/>
      </c>
      <c r="T33" s="614" t="str">
        <f t="shared" si="1"/>
        <v/>
      </c>
      <c r="U33" s="614" t="str">
        <f t="shared" si="1"/>
        <v/>
      </c>
      <c r="V33" s="611"/>
      <c r="W33" s="614" t="str">
        <f t="shared" si="2"/>
        <v/>
      </c>
      <c r="X33" s="614" t="str">
        <f t="shared" si="2"/>
        <v/>
      </c>
      <c r="Y33" s="614" t="str">
        <f t="shared" si="2"/>
        <v/>
      </c>
    </row>
    <row r="34" spans="1:25" ht="14.4" customHeight="1" x14ac:dyDescent="0.3">
      <c r="A34" s="169">
        <v>24</v>
      </c>
      <c r="B34" s="171"/>
      <c r="C34" s="171"/>
      <c r="D34" s="171"/>
      <c r="E34" s="171"/>
      <c r="F34" s="171"/>
      <c r="G34" s="171"/>
      <c r="H34" s="171"/>
      <c r="I34" s="171"/>
      <c r="J34" s="171"/>
      <c r="K34" s="615" t="str">
        <f t="shared" si="4"/>
        <v/>
      </c>
      <c r="L34" s="171"/>
      <c r="M34" s="615" t="str">
        <f t="shared" si="3"/>
        <v/>
      </c>
      <c r="N34" s="611"/>
      <c r="O34" s="614" t="str">
        <f t="shared" si="0"/>
        <v/>
      </c>
      <c r="P34" s="614" t="str">
        <f t="shared" si="0"/>
        <v/>
      </c>
      <c r="Q34" s="614" t="str">
        <f t="shared" si="0"/>
        <v/>
      </c>
      <c r="R34" s="611"/>
      <c r="S34" s="614" t="str">
        <f t="shared" si="1"/>
        <v/>
      </c>
      <c r="T34" s="614" t="str">
        <f t="shared" si="1"/>
        <v/>
      </c>
      <c r="U34" s="614" t="str">
        <f t="shared" si="1"/>
        <v/>
      </c>
      <c r="V34" s="611"/>
      <c r="W34" s="614" t="str">
        <f t="shared" si="2"/>
        <v/>
      </c>
      <c r="X34" s="614" t="str">
        <f t="shared" si="2"/>
        <v/>
      </c>
      <c r="Y34" s="614" t="str">
        <f t="shared" si="2"/>
        <v/>
      </c>
    </row>
    <row r="35" spans="1:25" ht="14.4" customHeight="1" x14ac:dyDescent="0.3">
      <c r="A35" s="169">
        <v>25</v>
      </c>
      <c r="B35" s="171"/>
      <c r="C35" s="171"/>
      <c r="D35" s="171"/>
      <c r="E35" s="171"/>
      <c r="F35" s="171"/>
      <c r="G35" s="171"/>
      <c r="H35" s="171"/>
      <c r="I35" s="171"/>
      <c r="J35" s="171"/>
      <c r="K35" s="615" t="str">
        <f t="shared" si="4"/>
        <v/>
      </c>
      <c r="L35" s="171"/>
      <c r="M35" s="615" t="str">
        <f t="shared" si="3"/>
        <v/>
      </c>
      <c r="N35" s="611"/>
      <c r="O35" s="614" t="str">
        <f t="shared" si="0"/>
        <v/>
      </c>
      <c r="P35" s="614" t="str">
        <f t="shared" si="0"/>
        <v/>
      </c>
      <c r="Q35" s="614" t="str">
        <f t="shared" si="0"/>
        <v/>
      </c>
      <c r="R35" s="611"/>
      <c r="S35" s="614" t="str">
        <f t="shared" si="1"/>
        <v/>
      </c>
      <c r="T35" s="614" t="str">
        <f t="shared" si="1"/>
        <v/>
      </c>
      <c r="U35" s="614" t="str">
        <f t="shared" si="1"/>
        <v/>
      </c>
      <c r="V35" s="611"/>
      <c r="W35" s="614" t="str">
        <f t="shared" si="2"/>
        <v/>
      </c>
      <c r="X35" s="614" t="str">
        <f t="shared" si="2"/>
        <v/>
      </c>
      <c r="Y35" s="614" t="str">
        <f t="shared" si="2"/>
        <v/>
      </c>
    </row>
    <row r="36" spans="1:25" ht="14.4" customHeight="1" x14ac:dyDescent="0.3">
      <c r="A36" s="169">
        <v>26</v>
      </c>
      <c r="B36" s="171"/>
      <c r="C36" s="171"/>
      <c r="D36" s="171"/>
      <c r="E36" s="171"/>
      <c r="F36" s="171"/>
      <c r="G36" s="171"/>
      <c r="H36" s="171"/>
      <c r="I36" s="171"/>
      <c r="J36" s="171"/>
      <c r="K36" s="615" t="str">
        <f t="shared" si="4"/>
        <v/>
      </c>
      <c r="L36" s="171"/>
      <c r="M36" s="615" t="str">
        <f t="shared" si="3"/>
        <v/>
      </c>
      <c r="N36" s="611"/>
      <c r="O36" s="614" t="str">
        <f t="shared" si="0"/>
        <v/>
      </c>
      <c r="P36" s="614" t="str">
        <f t="shared" si="0"/>
        <v/>
      </c>
      <c r="Q36" s="614" t="str">
        <f t="shared" si="0"/>
        <v/>
      </c>
      <c r="R36" s="611"/>
      <c r="S36" s="614" t="str">
        <f t="shared" si="1"/>
        <v/>
      </c>
      <c r="T36" s="614" t="str">
        <f t="shared" si="1"/>
        <v/>
      </c>
      <c r="U36" s="614" t="str">
        <f t="shared" si="1"/>
        <v/>
      </c>
      <c r="V36" s="611"/>
      <c r="W36" s="614" t="str">
        <f t="shared" si="2"/>
        <v/>
      </c>
      <c r="X36" s="614" t="str">
        <f t="shared" si="2"/>
        <v/>
      </c>
      <c r="Y36" s="614" t="str">
        <f t="shared" si="2"/>
        <v/>
      </c>
    </row>
    <row r="37" spans="1:25" ht="14.4" customHeight="1" x14ac:dyDescent="0.3">
      <c r="A37" s="169">
        <v>27</v>
      </c>
      <c r="B37" s="171"/>
      <c r="C37" s="171"/>
      <c r="D37" s="171"/>
      <c r="E37" s="171"/>
      <c r="F37" s="171"/>
      <c r="G37" s="171"/>
      <c r="H37" s="171"/>
      <c r="I37" s="171"/>
      <c r="J37" s="171"/>
      <c r="K37" s="615" t="str">
        <f t="shared" si="4"/>
        <v/>
      </c>
      <c r="L37" s="171"/>
      <c r="M37" s="615" t="str">
        <f t="shared" si="3"/>
        <v/>
      </c>
      <c r="N37" s="611"/>
      <c r="O37" s="614" t="str">
        <f t="shared" si="0"/>
        <v/>
      </c>
      <c r="P37" s="614" t="str">
        <f t="shared" si="0"/>
        <v/>
      </c>
      <c r="Q37" s="614" t="str">
        <f t="shared" si="0"/>
        <v/>
      </c>
      <c r="R37" s="611"/>
      <c r="S37" s="614" t="str">
        <f t="shared" si="1"/>
        <v/>
      </c>
      <c r="T37" s="614" t="str">
        <f t="shared" si="1"/>
        <v/>
      </c>
      <c r="U37" s="614" t="str">
        <f t="shared" si="1"/>
        <v/>
      </c>
      <c r="V37" s="611"/>
      <c r="W37" s="614" t="str">
        <f t="shared" si="2"/>
        <v/>
      </c>
      <c r="X37" s="614" t="str">
        <f t="shared" si="2"/>
        <v/>
      </c>
      <c r="Y37" s="614" t="str">
        <f t="shared" si="2"/>
        <v/>
      </c>
    </row>
    <row r="38" spans="1:25" ht="14.4" customHeight="1" x14ac:dyDescent="0.3">
      <c r="A38" s="169">
        <v>28</v>
      </c>
      <c r="B38" s="171"/>
      <c r="C38" s="171"/>
      <c r="D38" s="171"/>
      <c r="E38" s="171"/>
      <c r="F38" s="171"/>
      <c r="G38" s="171"/>
      <c r="H38" s="171"/>
      <c r="I38" s="171"/>
      <c r="J38" s="171"/>
      <c r="K38" s="615" t="str">
        <f t="shared" si="4"/>
        <v/>
      </c>
      <c r="L38" s="171"/>
      <c r="M38" s="615" t="str">
        <f t="shared" si="3"/>
        <v/>
      </c>
      <c r="N38" s="611"/>
      <c r="O38" s="614" t="str">
        <f t="shared" si="0"/>
        <v/>
      </c>
      <c r="P38" s="614" t="str">
        <f t="shared" si="0"/>
        <v/>
      </c>
      <c r="Q38" s="614" t="str">
        <f t="shared" si="0"/>
        <v/>
      </c>
      <c r="R38" s="611"/>
      <c r="S38" s="614" t="str">
        <f t="shared" si="1"/>
        <v/>
      </c>
      <c r="T38" s="614" t="str">
        <f t="shared" si="1"/>
        <v/>
      </c>
      <c r="U38" s="614" t="str">
        <f t="shared" si="1"/>
        <v/>
      </c>
      <c r="V38" s="611"/>
      <c r="W38" s="614" t="str">
        <f t="shared" si="2"/>
        <v/>
      </c>
      <c r="X38" s="614" t="str">
        <f t="shared" si="2"/>
        <v/>
      </c>
      <c r="Y38" s="614" t="str">
        <f t="shared" si="2"/>
        <v/>
      </c>
    </row>
    <row r="39" spans="1:25" ht="14.4" customHeight="1" x14ac:dyDescent="0.3">
      <c r="A39" s="169">
        <v>29</v>
      </c>
      <c r="B39" s="171"/>
      <c r="C39" s="171"/>
      <c r="D39" s="171"/>
      <c r="E39" s="171"/>
      <c r="F39" s="171"/>
      <c r="G39" s="171"/>
      <c r="H39" s="171"/>
      <c r="I39" s="171"/>
      <c r="J39" s="171"/>
      <c r="K39" s="615" t="str">
        <f t="shared" si="4"/>
        <v/>
      </c>
      <c r="L39" s="171"/>
      <c r="M39" s="615" t="str">
        <f t="shared" si="3"/>
        <v/>
      </c>
      <c r="N39" s="611"/>
      <c r="O39" s="614" t="str">
        <f t="shared" si="0"/>
        <v/>
      </c>
      <c r="P39" s="614" t="str">
        <f t="shared" si="0"/>
        <v/>
      </c>
      <c r="Q39" s="614" t="str">
        <f t="shared" si="0"/>
        <v/>
      </c>
      <c r="R39" s="611"/>
      <c r="S39" s="614" t="str">
        <f t="shared" si="1"/>
        <v/>
      </c>
      <c r="T39" s="614" t="str">
        <f t="shared" si="1"/>
        <v/>
      </c>
      <c r="U39" s="614" t="str">
        <f t="shared" si="1"/>
        <v/>
      </c>
      <c r="V39" s="611"/>
      <c r="W39" s="614" t="str">
        <f t="shared" si="2"/>
        <v/>
      </c>
      <c r="X39" s="614" t="str">
        <f t="shared" si="2"/>
        <v/>
      </c>
      <c r="Y39" s="614" t="str">
        <f t="shared" si="2"/>
        <v/>
      </c>
    </row>
    <row r="40" spans="1:25" ht="14.4" customHeight="1" x14ac:dyDescent="0.3">
      <c r="A40" s="169">
        <v>30</v>
      </c>
      <c r="B40" s="171"/>
      <c r="C40" s="171"/>
      <c r="D40" s="171"/>
      <c r="E40" s="171"/>
      <c r="F40" s="171"/>
      <c r="G40" s="171"/>
      <c r="H40" s="171"/>
      <c r="I40" s="171"/>
      <c r="J40" s="171"/>
      <c r="K40" s="615" t="str">
        <f t="shared" si="4"/>
        <v/>
      </c>
      <c r="L40" s="171"/>
      <c r="M40" s="615" t="str">
        <f t="shared" si="3"/>
        <v/>
      </c>
      <c r="N40" s="611"/>
      <c r="O40" s="614" t="str">
        <f t="shared" si="0"/>
        <v/>
      </c>
      <c r="P40" s="614" t="str">
        <f t="shared" si="0"/>
        <v/>
      </c>
      <c r="Q40" s="614" t="str">
        <f t="shared" si="0"/>
        <v/>
      </c>
      <c r="R40" s="611"/>
      <c r="S40" s="614" t="str">
        <f t="shared" si="1"/>
        <v/>
      </c>
      <c r="T40" s="614" t="str">
        <f t="shared" si="1"/>
        <v/>
      </c>
      <c r="U40" s="614" t="str">
        <f t="shared" si="1"/>
        <v/>
      </c>
      <c r="V40" s="611"/>
      <c r="W40" s="614" t="str">
        <f t="shared" si="2"/>
        <v/>
      </c>
      <c r="X40" s="614" t="str">
        <f t="shared" si="2"/>
        <v/>
      </c>
      <c r="Y40" s="614" t="str">
        <f t="shared" si="2"/>
        <v/>
      </c>
    </row>
    <row r="41" spans="1:25" ht="14.4" customHeight="1" x14ac:dyDescent="0.3">
      <c r="A41" s="169">
        <v>31</v>
      </c>
      <c r="B41" s="171"/>
      <c r="C41" s="171"/>
      <c r="D41" s="171"/>
      <c r="E41" s="171"/>
      <c r="F41" s="171"/>
      <c r="G41" s="171"/>
      <c r="H41" s="171"/>
      <c r="I41" s="171"/>
      <c r="J41" s="171"/>
      <c r="K41" s="615" t="str">
        <f t="shared" si="4"/>
        <v/>
      </c>
      <c r="L41" s="171"/>
      <c r="M41" s="615" t="str">
        <f t="shared" si="3"/>
        <v/>
      </c>
      <c r="N41" s="611"/>
      <c r="O41" s="614" t="str">
        <f t="shared" si="0"/>
        <v/>
      </c>
      <c r="P41" s="614" t="str">
        <f t="shared" si="0"/>
        <v/>
      </c>
      <c r="Q41" s="614" t="str">
        <f t="shared" si="0"/>
        <v/>
      </c>
      <c r="R41" s="611"/>
      <c r="S41" s="614" t="str">
        <f t="shared" si="1"/>
        <v/>
      </c>
      <c r="T41" s="614" t="str">
        <f t="shared" si="1"/>
        <v/>
      </c>
      <c r="U41" s="614" t="str">
        <f t="shared" si="1"/>
        <v/>
      </c>
      <c r="V41" s="611"/>
      <c r="W41" s="614" t="str">
        <f t="shared" si="2"/>
        <v/>
      </c>
      <c r="X41" s="614" t="str">
        <f t="shared" si="2"/>
        <v/>
      </c>
      <c r="Y41" s="614" t="str">
        <f t="shared" si="2"/>
        <v/>
      </c>
    </row>
    <row r="42" spans="1:25" ht="14.4" customHeight="1" x14ac:dyDescent="0.3">
      <c r="A42" s="169">
        <v>32</v>
      </c>
      <c r="B42" s="171"/>
      <c r="C42" s="171"/>
      <c r="D42" s="171"/>
      <c r="E42" s="171"/>
      <c r="F42" s="171"/>
      <c r="G42" s="171"/>
      <c r="H42" s="171"/>
      <c r="I42" s="171"/>
      <c r="J42" s="171"/>
      <c r="K42" s="615" t="str">
        <f t="shared" si="4"/>
        <v/>
      </c>
      <c r="L42" s="171"/>
      <c r="M42" s="615" t="str">
        <f t="shared" si="3"/>
        <v/>
      </c>
      <c r="N42" s="611"/>
      <c r="O42" s="614" t="str">
        <f t="shared" si="0"/>
        <v/>
      </c>
      <c r="P42" s="614" t="str">
        <f t="shared" si="0"/>
        <v/>
      </c>
      <c r="Q42" s="614" t="str">
        <f t="shared" si="0"/>
        <v/>
      </c>
      <c r="R42" s="611"/>
      <c r="S42" s="614" t="str">
        <f t="shared" si="1"/>
        <v/>
      </c>
      <c r="T42" s="614" t="str">
        <f t="shared" si="1"/>
        <v/>
      </c>
      <c r="U42" s="614" t="str">
        <f t="shared" si="1"/>
        <v/>
      </c>
      <c r="V42" s="611"/>
      <c r="W42" s="614" t="str">
        <f t="shared" si="2"/>
        <v/>
      </c>
      <c r="X42" s="614" t="str">
        <f t="shared" si="2"/>
        <v/>
      </c>
      <c r="Y42" s="614" t="str">
        <f t="shared" si="2"/>
        <v/>
      </c>
    </row>
    <row r="43" spans="1:25" ht="14.4" customHeight="1" x14ac:dyDescent="0.3">
      <c r="A43" s="169">
        <v>33</v>
      </c>
      <c r="B43" s="171"/>
      <c r="C43" s="171"/>
      <c r="D43" s="171"/>
      <c r="E43" s="171"/>
      <c r="F43" s="171"/>
      <c r="G43" s="171"/>
      <c r="H43" s="171"/>
      <c r="I43" s="171"/>
      <c r="J43" s="171"/>
      <c r="K43" s="615" t="str">
        <f t="shared" si="4"/>
        <v/>
      </c>
      <c r="L43" s="171"/>
      <c r="M43" s="615" t="str">
        <f t="shared" si="3"/>
        <v/>
      </c>
      <c r="N43" s="611"/>
      <c r="O43" s="614" t="str">
        <f t="shared" si="0"/>
        <v/>
      </c>
      <c r="P43" s="614" t="str">
        <f t="shared" si="0"/>
        <v/>
      </c>
      <c r="Q43" s="614" t="str">
        <f t="shared" si="0"/>
        <v/>
      </c>
      <c r="R43" s="611"/>
      <c r="S43" s="614" t="str">
        <f t="shared" si="1"/>
        <v/>
      </c>
      <c r="T43" s="614" t="str">
        <f t="shared" si="1"/>
        <v/>
      </c>
      <c r="U43" s="614" t="str">
        <f t="shared" si="1"/>
        <v/>
      </c>
      <c r="V43" s="611"/>
      <c r="W43" s="614" t="str">
        <f t="shared" si="2"/>
        <v/>
      </c>
      <c r="X43" s="614" t="str">
        <f t="shared" si="2"/>
        <v/>
      </c>
      <c r="Y43" s="614" t="str">
        <f t="shared" si="2"/>
        <v/>
      </c>
    </row>
    <row r="44" spans="1:25" ht="14.4" customHeight="1" x14ac:dyDescent="0.3">
      <c r="A44" s="169">
        <v>34</v>
      </c>
      <c r="B44" s="171"/>
      <c r="C44" s="171"/>
      <c r="D44" s="171"/>
      <c r="E44" s="171"/>
      <c r="F44" s="171"/>
      <c r="G44" s="171"/>
      <c r="H44" s="171"/>
      <c r="I44" s="171"/>
      <c r="J44" s="171"/>
      <c r="K44" s="615" t="str">
        <f t="shared" si="4"/>
        <v/>
      </c>
      <c r="L44" s="171"/>
      <c r="M44" s="615" t="str">
        <f t="shared" si="3"/>
        <v/>
      </c>
      <c r="N44" s="611"/>
      <c r="O44" s="614" t="str">
        <f t="shared" si="0"/>
        <v/>
      </c>
      <c r="P44" s="614" t="str">
        <f t="shared" si="0"/>
        <v/>
      </c>
      <c r="Q44" s="614" t="str">
        <f t="shared" si="0"/>
        <v/>
      </c>
      <c r="R44" s="611"/>
      <c r="S44" s="614" t="str">
        <f t="shared" si="1"/>
        <v/>
      </c>
      <c r="T44" s="614" t="str">
        <f t="shared" si="1"/>
        <v/>
      </c>
      <c r="U44" s="614" t="str">
        <f t="shared" si="1"/>
        <v/>
      </c>
      <c r="V44" s="611"/>
      <c r="W44" s="614" t="str">
        <f t="shared" si="2"/>
        <v/>
      </c>
      <c r="X44" s="614" t="str">
        <f t="shared" si="2"/>
        <v/>
      </c>
      <c r="Y44" s="614" t="str">
        <f t="shared" si="2"/>
        <v/>
      </c>
    </row>
    <row r="45" spans="1:25" ht="14.4" customHeight="1" x14ac:dyDescent="0.3">
      <c r="A45" s="169">
        <v>35</v>
      </c>
      <c r="B45" s="171"/>
      <c r="C45" s="171"/>
      <c r="D45" s="171"/>
      <c r="E45" s="171"/>
      <c r="F45" s="171"/>
      <c r="G45" s="171"/>
      <c r="H45" s="171"/>
      <c r="I45" s="171"/>
      <c r="J45" s="171"/>
      <c r="K45" s="615" t="str">
        <f t="shared" si="4"/>
        <v/>
      </c>
      <c r="L45" s="171"/>
      <c r="M45" s="615" t="str">
        <f t="shared" si="3"/>
        <v/>
      </c>
      <c r="N45" s="611"/>
      <c r="O45" s="614" t="str">
        <f t="shared" si="0"/>
        <v/>
      </c>
      <c r="P45" s="614" t="str">
        <f t="shared" si="0"/>
        <v/>
      </c>
      <c r="Q45" s="614" t="str">
        <f t="shared" si="0"/>
        <v/>
      </c>
      <c r="R45" s="611"/>
      <c r="S45" s="614" t="str">
        <f t="shared" si="1"/>
        <v/>
      </c>
      <c r="T45" s="614" t="str">
        <f t="shared" si="1"/>
        <v/>
      </c>
      <c r="U45" s="614" t="str">
        <f t="shared" si="1"/>
        <v/>
      </c>
      <c r="V45" s="611"/>
      <c r="W45" s="614" t="str">
        <f t="shared" si="2"/>
        <v/>
      </c>
      <c r="X45" s="614" t="str">
        <f t="shared" si="2"/>
        <v/>
      </c>
      <c r="Y45" s="614" t="str">
        <f t="shared" si="2"/>
        <v/>
      </c>
    </row>
    <row r="46" spans="1:25" ht="14.4" customHeight="1" x14ac:dyDescent="0.3">
      <c r="A46" s="169">
        <v>36</v>
      </c>
      <c r="B46" s="171"/>
      <c r="C46" s="171"/>
      <c r="D46" s="171"/>
      <c r="E46" s="171"/>
      <c r="F46" s="171"/>
      <c r="G46" s="171"/>
      <c r="H46" s="171"/>
      <c r="I46" s="171"/>
      <c r="J46" s="171"/>
      <c r="K46" s="615" t="str">
        <f t="shared" si="4"/>
        <v/>
      </c>
      <c r="L46" s="171"/>
      <c r="M46" s="615" t="str">
        <f t="shared" si="3"/>
        <v/>
      </c>
      <c r="N46" s="611"/>
      <c r="O46" s="614" t="str">
        <f t="shared" si="0"/>
        <v/>
      </c>
      <c r="P46" s="614" t="str">
        <f t="shared" si="0"/>
        <v/>
      </c>
      <c r="Q46" s="614" t="str">
        <f t="shared" si="0"/>
        <v/>
      </c>
      <c r="R46" s="611"/>
      <c r="S46" s="614" t="str">
        <f t="shared" si="1"/>
        <v/>
      </c>
      <c r="T46" s="614" t="str">
        <f t="shared" si="1"/>
        <v/>
      </c>
      <c r="U46" s="614" t="str">
        <f t="shared" si="1"/>
        <v/>
      </c>
      <c r="V46" s="611"/>
      <c r="W46" s="614" t="str">
        <f t="shared" si="2"/>
        <v/>
      </c>
      <c r="X46" s="614" t="str">
        <f t="shared" si="2"/>
        <v/>
      </c>
      <c r="Y46" s="614" t="str">
        <f t="shared" si="2"/>
        <v/>
      </c>
    </row>
    <row r="47" spans="1:25" ht="14.4" customHeight="1" x14ac:dyDescent="0.3">
      <c r="A47" s="169">
        <v>37</v>
      </c>
      <c r="B47" s="171"/>
      <c r="C47" s="171"/>
      <c r="D47" s="171"/>
      <c r="E47" s="171"/>
      <c r="F47" s="171"/>
      <c r="G47" s="171"/>
      <c r="H47" s="171"/>
      <c r="I47" s="171"/>
      <c r="J47" s="171"/>
      <c r="K47" s="615" t="str">
        <f t="shared" si="4"/>
        <v/>
      </c>
      <c r="L47" s="171"/>
      <c r="M47" s="615" t="str">
        <f t="shared" si="3"/>
        <v/>
      </c>
      <c r="N47" s="611"/>
      <c r="O47" s="614" t="str">
        <f t="shared" si="0"/>
        <v/>
      </c>
      <c r="P47" s="614" t="str">
        <f t="shared" si="0"/>
        <v/>
      </c>
      <c r="Q47" s="614" t="str">
        <f t="shared" si="0"/>
        <v/>
      </c>
      <c r="R47" s="611"/>
      <c r="S47" s="614" t="str">
        <f t="shared" si="1"/>
        <v/>
      </c>
      <c r="T47" s="614" t="str">
        <f t="shared" si="1"/>
        <v/>
      </c>
      <c r="U47" s="614" t="str">
        <f t="shared" si="1"/>
        <v/>
      </c>
      <c r="V47" s="611"/>
      <c r="W47" s="614" t="str">
        <f t="shared" si="2"/>
        <v/>
      </c>
      <c r="X47" s="614" t="str">
        <f t="shared" si="2"/>
        <v/>
      </c>
      <c r="Y47" s="614" t="str">
        <f t="shared" si="2"/>
        <v/>
      </c>
    </row>
    <row r="48" spans="1:25" ht="14.4" customHeight="1" x14ac:dyDescent="0.3">
      <c r="A48" s="169">
        <v>38</v>
      </c>
      <c r="B48" s="171"/>
      <c r="C48" s="171"/>
      <c r="D48" s="171"/>
      <c r="E48" s="171"/>
      <c r="F48" s="171"/>
      <c r="G48" s="171"/>
      <c r="H48" s="171"/>
      <c r="I48" s="171"/>
      <c r="J48" s="171"/>
      <c r="K48" s="615" t="str">
        <f t="shared" si="4"/>
        <v/>
      </c>
      <c r="L48" s="171"/>
      <c r="M48" s="615" t="str">
        <f t="shared" si="3"/>
        <v/>
      </c>
      <c r="N48" s="611"/>
      <c r="O48" s="614" t="str">
        <f t="shared" si="0"/>
        <v/>
      </c>
      <c r="P48" s="614" t="str">
        <f t="shared" si="0"/>
        <v/>
      </c>
      <c r="Q48" s="614" t="str">
        <f t="shared" si="0"/>
        <v/>
      </c>
      <c r="R48" s="611"/>
      <c r="S48" s="614" t="str">
        <f t="shared" si="1"/>
        <v/>
      </c>
      <c r="T48" s="614" t="str">
        <f t="shared" si="1"/>
        <v/>
      </c>
      <c r="U48" s="614" t="str">
        <f t="shared" si="1"/>
        <v/>
      </c>
      <c r="V48" s="611"/>
      <c r="W48" s="614" t="str">
        <f t="shared" si="2"/>
        <v/>
      </c>
      <c r="X48" s="614" t="str">
        <f t="shared" si="2"/>
        <v/>
      </c>
      <c r="Y48" s="614" t="str">
        <f t="shared" si="2"/>
        <v/>
      </c>
    </row>
    <row r="49" spans="1:25" ht="14.4" customHeight="1" x14ac:dyDescent="0.3">
      <c r="A49" s="169">
        <v>39</v>
      </c>
      <c r="B49" s="171"/>
      <c r="C49" s="171"/>
      <c r="D49" s="171"/>
      <c r="E49" s="171"/>
      <c r="F49" s="171"/>
      <c r="G49" s="171"/>
      <c r="H49" s="171"/>
      <c r="I49" s="171"/>
      <c r="J49" s="171"/>
      <c r="K49" s="615" t="str">
        <f t="shared" si="4"/>
        <v/>
      </c>
      <c r="L49" s="171"/>
      <c r="M49" s="615" t="str">
        <f t="shared" si="3"/>
        <v/>
      </c>
      <c r="N49" s="611"/>
      <c r="O49" s="614" t="str">
        <f t="shared" si="0"/>
        <v/>
      </c>
      <c r="P49" s="614" t="str">
        <f t="shared" si="0"/>
        <v/>
      </c>
      <c r="Q49" s="614" t="str">
        <f t="shared" si="0"/>
        <v/>
      </c>
      <c r="R49" s="611"/>
      <c r="S49" s="614" t="str">
        <f t="shared" si="1"/>
        <v/>
      </c>
      <c r="T49" s="614" t="str">
        <f t="shared" si="1"/>
        <v/>
      </c>
      <c r="U49" s="614" t="str">
        <f t="shared" si="1"/>
        <v/>
      </c>
      <c r="V49" s="611"/>
      <c r="W49" s="614" t="str">
        <f t="shared" si="2"/>
        <v/>
      </c>
      <c r="X49" s="614" t="str">
        <f t="shared" si="2"/>
        <v/>
      </c>
      <c r="Y49" s="614" t="str">
        <f t="shared" si="2"/>
        <v/>
      </c>
    </row>
    <row r="50" spans="1:25" ht="14.4" customHeight="1" x14ac:dyDescent="0.3">
      <c r="A50" s="169">
        <v>40</v>
      </c>
      <c r="B50" s="171"/>
      <c r="C50" s="171"/>
      <c r="D50" s="171"/>
      <c r="E50" s="171"/>
      <c r="F50" s="171"/>
      <c r="G50" s="171"/>
      <c r="H50" s="171"/>
      <c r="I50" s="171"/>
      <c r="J50" s="171"/>
      <c r="K50" s="615" t="str">
        <f t="shared" si="4"/>
        <v/>
      </c>
      <c r="L50" s="171"/>
      <c r="M50" s="615" t="str">
        <f t="shared" si="3"/>
        <v/>
      </c>
      <c r="N50" s="611"/>
      <c r="O50" s="614" t="str">
        <f t="shared" si="0"/>
        <v/>
      </c>
      <c r="P50" s="614" t="str">
        <f t="shared" si="0"/>
        <v/>
      </c>
      <c r="Q50" s="614" t="str">
        <f t="shared" si="0"/>
        <v/>
      </c>
      <c r="R50" s="611"/>
      <c r="S50" s="614" t="str">
        <f t="shared" si="1"/>
        <v/>
      </c>
      <c r="T50" s="614" t="str">
        <f t="shared" si="1"/>
        <v/>
      </c>
      <c r="U50" s="614" t="str">
        <f t="shared" si="1"/>
        <v/>
      </c>
      <c r="V50" s="611"/>
      <c r="W50" s="614" t="str">
        <f t="shared" si="2"/>
        <v/>
      </c>
      <c r="X50" s="614" t="str">
        <f t="shared" si="2"/>
        <v/>
      </c>
      <c r="Y50" s="614" t="str">
        <f t="shared" si="2"/>
        <v/>
      </c>
    </row>
    <row r="51" spans="1:25" ht="14.4" customHeight="1" x14ac:dyDescent="0.3">
      <c r="A51" s="169">
        <v>41</v>
      </c>
      <c r="B51" s="171"/>
      <c r="C51" s="171"/>
      <c r="D51" s="171"/>
      <c r="E51" s="171"/>
      <c r="F51" s="171"/>
      <c r="G51" s="171"/>
      <c r="H51" s="171"/>
      <c r="I51" s="171"/>
      <c r="J51" s="171"/>
      <c r="K51" s="615" t="str">
        <f t="shared" si="4"/>
        <v/>
      </c>
      <c r="L51" s="171"/>
      <c r="M51" s="615" t="str">
        <f t="shared" si="3"/>
        <v/>
      </c>
      <c r="N51" s="611"/>
      <c r="O51" s="614" t="str">
        <f t="shared" ref="O51:Q56" si="6">IF(B51&lt;&gt;"",IF(AND(B51=0,E51=0),"a",IF(AND(B51=1,E51=0),"b",IF(AND(B51=0,E51=1),"c","d"))),"")</f>
        <v/>
      </c>
      <c r="P51" s="614" t="str">
        <f t="shared" si="6"/>
        <v/>
      </c>
      <c r="Q51" s="614" t="str">
        <f t="shared" si="6"/>
        <v/>
      </c>
      <c r="R51" s="611"/>
      <c r="S51" s="614" t="str">
        <f t="shared" ref="S51:U56" si="7">IF(E51&lt;&gt;"",IF(AND(E51=0,H51=0),"a",IF(AND(E51=1,H51=0),"b",IF(AND(E51=0,H51=1),"c","d"))),"")</f>
        <v/>
      </c>
      <c r="T51" s="614" t="str">
        <f t="shared" si="7"/>
        <v/>
      </c>
      <c r="U51" s="614" t="str">
        <f t="shared" si="7"/>
        <v/>
      </c>
      <c r="V51" s="611"/>
      <c r="W51" s="614" t="str">
        <f t="shared" ref="W51:Y56" si="8">IF(B51&lt;&gt;"",IF(AND(B51=0,H51=0),"a",IF(AND(B51=1,H51=0),"b",IF(AND(B51=0,H51=1),"c","d"))),"")</f>
        <v/>
      </c>
      <c r="X51" s="614" t="str">
        <f t="shared" si="8"/>
        <v/>
      </c>
      <c r="Y51" s="614" t="str">
        <f t="shared" si="8"/>
        <v/>
      </c>
    </row>
    <row r="52" spans="1:25" ht="14.4" customHeight="1" x14ac:dyDescent="0.3">
      <c r="A52" s="169">
        <v>42</v>
      </c>
      <c r="B52" s="171"/>
      <c r="C52" s="171"/>
      <c r="D52" s="171"/>
      <c r="E52" s="171"/>
      <c r="F52" s="171"/>
      <c r="G52" s="171"/>
      <c r="H52" s="171"/>
      <c r="I52" s="171"/>
      <c r="J52" s="171"/>
      <c r="K52" s="615" t="str">
        <f t="shared" si="4"/>
        <v/>
      </c>
      <c r="L52" s="171"/>
      <c r="M52" s="615" t="str">
        <f t="shared" si="3"/>
        <v/>
      </c>
      <c r="N52" s="611"/>
      <c r="O52" s="614" t="str">
        <f t="shared" si="6"/>
        <v/>
      </c>
      <c r="P52" s="614" t="str">
        <f t="shared" si="6"/>
        <v/>
      </c>
      <c r="Q52" s="614" t="str">
        <f t="shared" si="6"/>
        <v/>
      </c>
      <c r="R52" s="611"/>
      <c r="S52" s="614" t="str">
        <f t="shared" si="7"/>
        <v/>
      </c>
      <c r="T52" s="614" t="str">
        <f t="shared" si="7"/>
        <v/>
      </c>
      <c r="U52" s="614" t="str">
        <f t="shared" si="7"/>
        <v/>
      </c>
      <c r="V52" s="611"/>
      <c r="W52" s="614" t="str">
        <f t="shared" si="8"/>
        <v/>
      </c>
      <c r="X52" s="614" t="str">
        <f t="shared" si="8"/>
        <v/>
      </c>
      <c r="Y52" s="614" t="str">
        <f t="shared" si="8"/>
        <v/>
      </c>
    </row>
    <row r="53" spans="1:25" ht="14.4" customHeight="1" x14ac:dyDescent="0.3">
      <c r="A53" s="169">
        <v>43</v>
      </c>
      <c r="B53" s="171"/>
      <c r="C53" s="171"/>
      <c r="D53" s="171"/>
      <c r="E53" s="171"/>
      <c r="F53" s="171"/>
      <c r="G53" s="171"/>
      <c r="H53" s="171"/>
      <c r="I53" s="171"/>
      <c r="J53" s="171"/>
      <c r="K53" s="615" t="str">
        <f t="shared" si="4"/>
        <v/>
      </c>
      <c r="L53" s="171"/>
      <c r="M53" s="615" t="str">
        <f t="shared" si="3"/>
        <v/>
      </c>
      <c r="N53" s="611"/>
      <c r="O53" s="614" t="str">
        <f t="shared" si="6"/>
        <v/>
      </c>
      <c r="P53" s="614" t="str">
        <f t="shared" si="6"/>
        <v/>
      </c>
      <c r="Q53" s="614" t="str">
        <f t="shared" si="6"/>
        <v/>
      </c>
      <c r="R53" s="611"/>
      <c r="S53" s="614" t="str">
        <f t="shared" si="7"/>
        <v/>
      </c>
      <c r="T53" s="614" t="str">
        <f t="shared" si="7"/>
        <v/>
      </c>
      <c r="U53" s="614" t="str">
        <f t="shared" si="7"/>
        <v/>
      </c>
      <c r="V53" s="611"/>
      <c r="W53" s="614" t="str">
        <f t="shared" si="8"/>
        <v/>
      </c>
      <c r="X53" s="614" t="str">
        <f t="shared" si="8"/>
        <v/>
      </c>
      <c r="Y53" s="614" t="str">
        <f t="shared" si="8"/>
        <v/>
      </c>
    </row>
    <row r="54" spans="1:25" ht="14.4" customHeight="1" x14ac:dyDescent="0.3">
      <c r="A54" s="169">
        <v>44</v>
      </c>
      <c r="B54" s="171"/>
      <c r="C54" s="171"/>
      <c r="D54" s="171"/>
      <c r="E54" s="171"/>
      <c r="F54" s="171"/>
      <c r="G54" s="171"/>
      <c r="H54" s="171"/>
      <c r="I54" s="171"/>
      <c r="J54" s="171"/>
      <c r="K54" s="615" t="str">
        <f t="shared" si="4"/>
        <v/>
      </c>
      <c r="L54" s="171"/>
      <c r="M54" s="615" t="str">
        <f t="shared" si="3"/>
        <v/>
      </c>
      <c r="N54" s="611"/>
      <c r="O54" s="614" t="str">
        <f t="shared" si="6"/>
        <v/>
      </c>
      <c r="P54" s="614" t="str">
        <f t="shared" si="6"/>
        <v/>
      </c>
      <c r="Q54" s="614" t="str">
        <f t="shared" si="6"/>
        <v/>
      </c>
      <c r="R54" s="611"/>
      <c r="S54" s="614" t="str">
        <f t="shared" si="7"/>
        <v/>
      </c>
      <c r="T54" s="614" t="str">
        <f t="shared" si="7"/>
        <v/>
      </c>
      <c r="U54" s="614" t="str">
        <f t="shared" si="7"/>
        <v/>
      </c>
      <c r="V54" s="611"/>
      <c r="W54" s="614" t="str">
        <f t="shared" si="8"/>
        <v/>
      </c>
      <c r="X54" s="614" t="str">
        <f t="shared" si="8"/>
        <v/>
      </c>
      <c r="Y54" s="614" t="str">
        <f t="shared" si="8"/>
        <v/>
      </c>
    </row>
    <row r="55" spans="1:25" ht="14.4" customHeight="1" x14ac:dyDescent="0.3">
      <c r="A55" s="169">
        <v>45</v>
      </c>
      <c r="B55" s="171"/>
      <c r="C55" s="171"/>
      <c r="D55" s="171"/>
      <c r="E55" s="171"/>
      <c r="F55" s="171"/>
      <c r="G55" s="171"/>
      <c r="H55" s="171"/>
      <c r="I55" s="171"/>
      <c r="J55" s="171"/>
      <c r="K55" s="615" t="str">
        <f t="shared" si="4"/>
        <v/>
      </c>
      <c r="L55" s="171"/>
      <c r="M55" s="615" t="str">
        <f t="shared" si="3"/>
        <v/>
      </c>
      <c r="N55" s="611"/>
      <c r="O55" s="614" t="str">
        <f t="shared" si="6"/>
        <v/>
      </c>
      <c r="P55" s="614" t="str">
        <f t="shared" si="6"/>
        <v/>
      </c>
      <c r="Q55" s="614" t="str">
        <f t="shared" si="6"/>
        <v/>
      </c>
      <c r="R55" s="611"/>
      <c r="S55" s="614" t="str">
        <f t="shared" si="7"/>
        <v/>
      </c>
      <c r="T55" s="614" t="str">
        <f t="shared" si="7"/>
        <v/>
      </c>
      <c r="U55" s="614" t="str">
        <f t="shared" si="7"/>
        <v/>
      </c>
      <c r="V55" s="611"/>
      <c r="W55" s="614" t="str">
        <f t="shared" si="8"/>
        <v/>
      </c>
      <c r="X55" s="614" t="str">
        <f t="shared" si="8"/>
        <v/>
      </c>
      <c r="Y55" s="614" t="str">
        <f t="shared" si="8"/>
        <v/>
      </c>
    </row>
    <row r="56" spans="1:25" ht="14.4" customHeight="1" x14ac:dyDescent="0.3">
      <c r="A56" s="169">
        <v>46</v>
      </c>
      <c r="B56" s="171"/>
      <c r="C56" s="171"/>
      <c r="D56" s="171"/>
      <c r="E56" s="171"/>
      <c r="F56" s="171"/>
      <c r="G56" s="171"/>
      <c r="H56" s="171"/>
      <c r="I56" s="171"/>
      <c r="J56" s="171"/>
      <c r="K56" s="615" t="str">
        <f t="shared" si="4"/>
        <v/>
      </c>
      <c r="L56" s="171"/>
      <c r="M56" s="615" t="str">
        <f t="shared" si="3"/>
        <v/>
      </c>
      <c r="N56" s="611"/>
      <c r="O56" s="614" t="str">
        <f t="shared" si="6"/>
        <v/>
      </c>
      <c r="P56" s="614" t="str">
        <f t="shared" si="6"/>
        <v/>
      </c>
      <c r="Q56" s="614" t="str">
        <f t="shared" si="6"/>
        <v/>
      </c>
      <c r="R56" s="611"/>
      <c r="S56" s="614" t="str">
        <f t="shared" si="7"/>
        <v/>
      </c>
      <c r="T56" s="614" t="str">
        <f t="shared" si="7"/>
        <v/>
      </c>
      <c r="U56" s="614" t="str">
        <f t="shared" si="7"/>
        <v/>
      </c>
      <c r="V56" s="611"/>
      <c r="W56" s="614" t="str">
        <f t="shared" si="8"/>
        <v/>
      </c>
      <c r="X56" s="614" t="str">
        <f t="shared" si="8"/>
        <v/>
      </c>
      <c r="Y56" s="614" t="str">
        <f t="shared" si="8"/>
        <v/>
      </c>
    </row>
    <row r="57" spans="1:25" ht="14.4" customHeight="1" x14ac:dyDescent="0.3">
      <c r="A57" s="169">
        <v>47</v>
      </c>
      <c r="B57" s="171"/>
      <c r="C57" s="171"/>
      <c r="D57" s="171"/>
      <c r="E57" s="171"/>
      <c r="F57" s="171"/>
      <c r="G57" s="171"/>
      <c r="H57" s="171"/>
      <c r="I57" s="171"/>
      <c r="J57" s="171"/>
      <c r="K57" s="615" t="str">
        <f t="shared" si="4"/>
        <v/>
      </c>
      <c r="L57" s="171"/>
      <c r="M57" s="615" t="str">
        <f t="shared" si="3"/>
        <v/>
      </c>
      <c r="N57" s="611"/>
      <c r="O57" s="614" t="str">
        <f t="shared" ref="O57" si="9">IF(B57&lt;&gt;"",IF(AND(B57=0,E57=0),"a",IF(AND(B57=1,E57=0),"b",IF(AND(B57=0,E57=1),"c","d"))),"")</f>
        <v/>
      </c>
      <c r="P57" s="614" t="str">
        <f t="shared" ref="P57" si="10">IF(C57&lt;&gt;"",IF(AND(C57=0,F57=0),"a",IF(AND(C57=1,F57=0),"b",IF(AND(C57=0,F57=1),"c","d"))),"")</f>
        <v/>
      </c>
      <c r="Q57" s="614" t="str">
        <f t="shared" ref="Q57" si="11">IF(D57&lt;&gt;"",IF(AND(D57=0,G57=0),"a",IF(AND(D57=1,G57=0),"b",IF(AND(D57=0,G57=1),"c","d"))),"")</f>
        <v/>
      </c>
      <c r="R57" s="611"/>
      <c r="S57" s="614" t="str">
        <f t="shared" ref="S57" si="12">IF(E57&lt;&gt;"",IF(AND(E57=0,H57=0),"a",IF(AND(E57=1,H57=0),"b",IF(AND(E57=0,H57=1),"c","d"))),"")</f>
        <v/>
      </c>
      <c r="T57" s="614" t="str">
        <f t="shared" ref="T57" si="13">IF(F57&lt;&gt;"",IF(AND(F57=0,I57=0),"a",IF(AND(F57=1,I57=0),"b",IF(AND(F57=0,I57=1),"c","d"))),"")</f>
        <v/>
      </c>
      <c r="U57" s="614" t="str">
        <f t="shared" ref="U57" si="14">IF(G57&lt;&gt;"",IF(AND(G57=0,J57=0),"a",IF(AND(G57=1,J57=0),"b",IF(AND(G57=0,J57=1),"c","d"))),"")</f>
        <v/>
      </c>
      <c r="V57" s="611"/>
      <c r="W57" s="614" t="str">
        <f t="shared" ref="W57" si="15">IF(B57&lt;&gt;"",IF(AND(B57=0,H57=0),"a",IF(AND(B57=1,H57=0),"b",IF(AND(B57=0,H57=1),"c","d"))),"")</f>
        <v/>
      </c>
      <c r="X57" s="614" t="str">
        <f t="shared" ref="X57" si="16">IF(C57&lt;&gt;"",IF(AND(C57=0,I57=0),"a",IF(AND(C57=1,I57=0),"b",IF(AND(C57=0,I57=1),"c","d"))),"")</f>
        <v/>
      </c>
      <c r="Y57" s="614" t="str">
        <f t="shared" ref="Y57" si="17">IF(D57&lt;&gt;"",IF(AND(D57=0,J57=0),"a",IF(AND(D57=1,J57=0),"b",IF(AND(D57=0,J57=1),"c","d"))),"")</f>
        <v/>
      </c>
    </row>
    <row r="58" spans="1:25" ht="7.2" customHeight="1" x14ac:dyDescent="0.3">
      <c r="A58" s="172"/>
      <c r="B58" s="172"/>
      <c r="C58" s="172"/>
      <c r="D58" s="172"/>
      <c r="E58" s="172"/>
      <c r="F58" s="172"/>
      <c r="G58" s="172"/>
      <c r="H58" s="172"/>
      <c r="I58" s="172"/>
      <c r="J58" s="172"/>
      <c r="K58" s="172"/>
      <c r="L58" s="172"/>
      <c r="M58" s="172"/>
      <c r="N58" s="606"/>
      <c r="O58" s="609"/>
      <c r="P58" s="609"/>
      <c r="Q58" s="609"/>
      <c r="R58" s="606"/>
      <c r="S58" s="606"/>
      <c r="T58" s="606"/>
      <c r="U58" s="606"/>
      <c r="V58" s="606"/>
      <c r="W58" s="606"/>
      <c r="X58" s="606"/>
      <c r="Y58" s="606"/>
    </row>
    <row r="59" spans="1:25" ht="19.95" customHeight="1" x14ac:dyDescent="0.3">
      <c r="A59" s="172"/>
      <c r="B59" s="173" t="s">
        <v>363</v>
      </c>
      <c r="C59" s="172"/>
      <c r="D59" s="172"/>
      <c r="E59" s="172"/>
      <c r="F59" s="172"/>
      <c r="G59" s="172"/>
      <c r="H59" s="172"/>
      <c r="I59" s="172"/>
      <c r="J59" s="172"/>
      <c r="K59" s="172"/>
      <c r="L59" s="172"/>
      <c r="M59" s="172"/>
      <c r="N59" s="606"/>
      <c r="O59" s="609"/>
      <c r="P59" s="609"/>
      <c r="Q59" s="609"/>
      <c r="R59" s="606"/>
      <c r="S59" s="606"/>
      <c r="T59" s="606"/>
      <c r="U59" s="606"/>
      <c r="V59" s="606"/>
      <c r="W59" s="606"/>
      <c r="X59" s="606"/>
      <c r="Y59" s="606"/>
    </row>
    <row r="60" spans="1:25" ht="14.4" customHeight="1" x14ac:dyDescent="0.3">
      <c r="A60" s="172"/>
      <c r="B60" s="1580" t="s">
        <v>364</v>
      </c>
      <c r="C60" s="1580"/>
      <c r="D60" s="1580"/>
      <c r="E60" s="1580"/>
      <c r="F60" s="1580"/>
      <c r="G60" s="1580"/>
      <c r="H60" s="1580"/>
      <c r="I60" s="1580"/>
      <c r="J60" s="1580"/>
      <c r="K60" s="1580"/>
      <c r="L60" s="172"/>
      <c r="M60" s="172"/>
      <c r="N60" s="606"/>
      <c r="O60" s="609"/>
      <c r="P60" s="609"/>
      <c r="Q60" s="609"/>
      <c r="R60" s="606"/>
      <c r="S60" s="606"/>
      <c r="T60" s="606"/>
      <c r="U60" s="606"/>
      <c r="V60" s="606"/>
      <c r="W60" s="606"/>
      <c r="X60" s="606"/>
      <c r="Y60" s="606"/>
    </row>
    <row r="61" spans="1:25" ht="14.4" customHeight="1" x14ac:dyDescent="0.3">
      <c r="A61" s="174"/>
      <c r="B61" s="175"/>
      <c r="C61" s="175"/>
      <c r="D61" s="175"/>
      <c r="E61" s="175"/>
      <c r="F61" s="175"/>
      <c r="G61" s="175"/>
      <c r="H61" s="175"/>
      <c r="I61" s="175"/>
      <c r="J61" s="175"/>
      <c r="K61" s="175"/>
      <c r="L61" s="174"/>
      <c r="M61" s="174"/>
      <c r="N61" s="606"/>
      <c r="O61" s="609"/>
      <c r="P61" s="609"/>
      <c r="Q61" s="609"/>
      <c r="R61" s="606"/>
      <c r="S61" s="606"/>
      <c r="T61" s="606"/>
      <c r="U61" s="606"/>
      <c r="V61" s="606"/>
      <c r="W61" s="606"/>
      <c r="X61" s="606"/>
      <c r="Y61" s="606"/>
    </row>
    <row r="62" spans="1:25" ht="14.4" customHeight="1" x14ac:dyDescent="0.3">
      <c r="A62" s="172"/>
      <c r="B62" s="172"/>
      <c r="C62" s="172"/>
      <c r="D62" s="172"/>
      <c r="E62" s="172"/>
      <c r="F62" s="172"/>
      <c r="G62" s="1581" t="s">
        <v>365</v>
      </c>
      <c r="H62" s="1581"/>
      <c r="I62" s="1581"/>
      <c r="J62" s="1581"/>
      <c r="K62" s="1582" t="s">
        <v>366</v>
      </c>
      <c r="L62" s="176"/>
      <c r="M62" s="172"/>
      <c r="N62" s="474"/>
      <c r="O62" s="609"/>
      <c r="P62" s="609"/>
      <c r="Q62" s="606"/>
      <c r="R62" s="609"/>
      <c r="S62" s="609"/>
      <c r="T62" s="609"/>
      <c r="U62" s="606"/>
      <c r="V62" s="606"/>
      <c r="W62" s="609"/>
      <c r="X62" s="609"/>
      <c r="Y62" s="606"/>
    </row>
    <row r="63" spans="1:25" ht="14.4" customHeight="1" x14ac:dyDescent="0.3">
      <c r="A63" s="172"/>
      <c r="B63" s="172"/>
      <c r="C63" s="172"/>
      <c r="D63" s="172"/>
      <c r="E63" s="172"/>
      <c r="F63" s="172"/>
      <c r="G63" s="1581">
        <v>0</v>
      </c>
      <c r="H63" s="1581"/>
      <c r="I63" s="1581">
        <v>1</v>
      </c>
      <c r="J63" s="1581"/>
      <c r="K63" s="1583"/>
      <c r="L63" s="176"/>
      <c r="M63" s="172"/>
      <c r="N63" s="474"/>
      <c r="O63" s="609"/>
      <c r="P63" s="609"/>
      <c r="Q63" s="606"/>
      <c r="R63" s="609"/>
      <c r="S63" s="609"/>
      <c r="T63" s="609"/>
      <c r="U63" s="606"/>
      <c r="V63" s="606"/>
      <c r="W63" s="609"/>
      <c r="X63" s="609"/>
      <c r="Y63" s="606"/>
    </row>
    <row r="64" spans="1:25" ht="14.4" customHeight="1" x14ac:dyDescent="0.3">
      <c r="A64" s="172"/>
      <c r="B64" s="1584" t="s">
        <v>367</v>
      </c>
      <c r="C64" s="177">
        <v>0</v>
      </c>
      <c r="D64" s="178" t="s">
        <v>368</v>
      </c>
      <c r="E64" s="179"/>
      <c r="F64" s="327"/>
      <c r="G64" s="1585">
        <f>COUNTIF($O$11:$Q$57,"=a")</f>
        <v>0</v>
      </c>
      <c r="H64" s="1586"/>
      <c r="I64" s="1585">
        <f>COUNTIF($O$11:$Q$57,"=c")</f>
        <v>0</v>
      </c>
      <c r="J64" s="1586"/>
      <c r="K64" s="616">
        <f>SUM(G64:J64)</f>
        <v>0</v>
      </c>
      <c r="L64" s="172"/>
      <c r="M64" s="172"/>
      <c r="N64" s="474"/>
      <c r="O64" s="609"/>
      <c r="P64" s="609"/>
      <c r="Q64" s="606"/>
      <c r="R64" s="609"/>
      <c r="S64" s="609"/>
      <c r="T64" s="609"/>
      <c r="U64" s="606"/>
      <c r="V64" s="606"/>
      <c r="W64" s="609"/>
      <c r="X64" s="609"/>
      <c r="Y64" s="606"/>
    </row>
    <row r="65" spans="1:25" ht="14.4" customHeight="1" x14ac:dyDescent="0.3">
      <c r="A65" s="172"/>
      <c r="B65" s="1584"/>
      <c r="C65" s="180"/>
      <c r="D65" s="181" t="s">
        <v>369</v>
      </c>
      <c r="E65" s="182"/>
      <c r="F65" s="183"/>
      <c r="G65" s="1587" t="str">
        <f>IF(K68&lt;&gt;0,K64/K68*G68,"")</f>
        <v/>
      </c>
      <c r="H65" s="1588"/>
      <c r="I65" s="1587" t="str">
        <f>IF(K68&lt;&gt;0,K64/K68*I68,"")</f>
        <v/>
      </c>
      <c r="J65" s="1588"/>
      <c r="K65" s="617" t="str">
        <f>IF(G65&lt;&gt;"",G65+I65,"")</f>
        <v/>
      </c>
      <c r="L65" s="184"/>
      <c r="M65" s="172"/>
      <c r="N65" s="474"/>
      <c r="O65" s="609"/>
      <c r="P65" s="609"/>
      <c r="Q65" s="606"/>
      <c r="R65" s="609"/>
      <c r="S65" s="609"/>
      <c r="T65" s="609"/>
      <c r="U65" s="606"/>
      <c r="V65" s="606"/>
      <c r="W65" s="609"/>
      <c r="X65" s="609"/>
      <c r="Y65" s="606"/>
    </row>
    <row r="66" spans="1:25" ht="14.4" customHeight="1" x14ac:dyDescent="0.3">
      <c r="A66" s="172"/>
      <c r="B66" s="1584"/>
      <c r="C66" s="177">
        <v>1</v>
      </c>
      <c r="D66" s="178" t="s">
        <v>368</v>
      </c>
      <c r="E66" s="179"/>
      <c r="F66" s="327"/>
      <c r="G66" s="1585">
        <f>COUNTIF($O$11:$Q$57,"=b")</f>
        <v>0</v>
      </c>
      <c r="H66" s="1586"/>
      <c r="I66" s="1585">
        <f>COUNTIF($O$11:$Q$57,"=d")</f>
        <v>0</v>
      </c>
      <c r="J66" s="1586"/>
      <c r="K66" s="616">
        <f>SUM(G66:J66)</f>
        <v>0</v>
      </c>
      <c r="L66" s="172"/>
      <c r="M66" s="172"/>
      <c r="N66" s="474"/>
      <c r="O66" s="609"/>
      <c r="P66" s="609"/>
      <c r="Q66" s="606"/>
      <c r="R66" s="609"/>
      <c r="S66" s="609"/>
      <c r="T66" s="609"/>
      <c r="U66" s="606"/>
      <c r="V66" s="606"/>
      <c r="W66" s="609"/>
      <c r="X66" s="609"/>
      <c r="Y66" s="606"/>
    </row>
    <row r="67" spans="1:25" ht="14.4" customHeight="1" x14ac:dyDescent="0.3">
      <c r="A67" s="172"/>
      <c r="B67" s="1584"/>
      <c r="C67" s="180"/>
      <c r="D67" s="181" t="s">
        <v>369</v>
      </c>
      <c r="E67" s="182"/>
      <c r="F67" s="183"/>
      <c r="G67" s="1587" t="str">
        <f>IF(K68&lt;&gt;0,K66/K68*G68,"")</f>
        <v/>
      </c>
      <c r="H67" s="1588"/>
      <c r="I67" s="1587" t="str">
        <f>IF(K68&lt;&gt;0,K66/K68*I68,"")</f>
        <v/>
      </c>
      <c r="J67" s="1588"/>
      <c r="K67" s="617" t="str">
        <f>IF(G67&lt;&gt;"",G67+I67,"")</f>
        <v/>
      </c>
      <c r="L67" s="184"/>
      <c r="M67" s="172"/>
      <c r="N67" s="474"/>
      <c r="O67" s="609"/>
      <c r="P67" s="609"/>
      <c r="Q67" s="606"/>
      <c r="R67" s="609"/>
      <c r="S67" s="609"/>
      <c r="T67" s="609"/>
      <c r="U67" s="606"/>
      <c r="V67" s="606"/>
      <c r="W67" s="609"/>
      <c r="X67" s="609"/>
      <c r="Y67" s="606"/>
    </row>
    <row r="68" spans="1:25" ht="14.4" customHeight="1" x14ac:dyDescent="0.3">
      <c r="A68" s="172"/>
      <c r="B68" s="1589" t="s">
        <v>366</v>
      </c>
      <c r="C68" s="1590"/>
      <c r="D68" s="178" t="s">
        <v>368</v>
      </c>
      <c r="E68" s="179"/>
      <c r="F68" s="327"/>
      <c r="G68" s="1585">
        <f>G64+G66</f>
        <v>0</v>
      </c>
      <c r="H68" s="1586"/>
      <c r="I68" s="1585">
        <f>I64+I66</f>
        <v>0</v>
      </c>
      <c r="J68" s="1586"/>
      <c r="K68" s="616">
        <f>K64+K66</f>
        <v>0</v>
      </c>
      <c r="L68" s="172"/>
      <c r="M68" s="172"/>
      <c r="N68" s="612"/>
      <c r="O68" s="606"/>
      <c r="P68" s="609"/>
      <c r="Q68" s="609"/>
      <c r="R68" s="609"/>
      <c r="S68" s="606"/>
      <c r="T68" s="606"/>
      <c r="U68" s="606"/>
      <c r="V68" s="606"/>
      <c r="W68" s="606"/>
      <c r="X68" s="606"/>
      <c r="Y68" s="606"/>
    </row>
    <row r="69" spans="1:25" ht="14.4" customHeight="1" x14ac:dyDescent="0.3">
      <c r="A69" s="172"/>
      <c r="B69" s="1591"/>
      <c r="C69" s="1592"/>
      <c r="D69" s="181" t="s">
        <v>369</v>
      </c>
      <c r="E69" s="182"/>
      <c r="F69" s="183"/>
      <c r="G69" s="1587" t="str">
        <f>IF(G65&lt;&gt;"",G65+G67,"")</f>
        <v/>
      </c>
      <c r="H69" s="1588"/>
      <c r="I69" s="1587" t="str">
        <f>IF(I65&lt;&gt;"",I65+I67,"")</f>
        <v/>
      </c>
      <c r="J69" s="1588"/>
      <c r="K69" s="617" t="str">
        <f>IF(K65&lt;&gt;"",K65+K67,"")</f>
        <v/>
      </c>
      <c r="L69" s="184"/>
      <c r="M69" s="172"/>
      <c r="N69" s="474"/>
      <c r="O69" s="606"/>
      <c r="P69" s="609"/>
      <c r="Q69" s="609"/>
      <c r="R69" s="609"/>
      <c r="S69" s="606"/>
      <c r="T69" s="606"/>
      <c r="U69" s="606"/>
      <c r="V69" s="606"/>
      <c r="W69" s="606"/>
      <c r="X69" s="606"/>
      <c r="Y69" s="606"/>
    </row>
    <row r="70" spans="1:25" ht="14.4" customHeight="1" x14ac:dyDescent="0.3">
      <c r="A70" s="172"/>
      <c r="B70" s="172"/>
      <c r="C70" s="172"/>
      <c r="D70" s="172"/>
      <c r="E70" s="172"/>
      <c r="F70" s="172"/>
      <c r="G70" s="172"/>
      <c r="H70" s="172"/>
      <c r="I70" s="172"/>
      <c r="J70" s="172"/>
      <c r="K70" s="172"/>
      <c r="L70" s="172"/>
      <c r="M70" s="172"/>
      <c r="N70" s="606"/>
      <c r="O70" s="609"/>
      <c r="P70" s="609"/>
      <c r="Q70" s="609"/>
      <c r="R70" s="606"/>
      <c r="S70" s="606"/>
      <c r="T70" s="606"/>
      <c r="U70" s="606"/>
      <c r="V70" s="606"/>
      <c r="W70" s="606"/>
      <c r="X70" s="606"/>
      <c r="Y70" s="606"/>
    </row>
    <row r="71" spans="1:25" ht="14.4" customHeight="1" x14ac:dyDescent="0.3">
      <c r="A71" s="172"/>
      <c r="B71" s="172"/>
      <c r="C71" s="172"/>
      <c r="D71" s="172"/>
      <c r="E71" s="172"/>
      <c r="F71" s="172"/>
      <c r="G71" s="172"/>
      <c r="H71" s="172"/>
      <c r="I71" s="172"/>
      <c r="J71" s="172"/>
      <c r="K71" s="172"/>
      <c r="L71" s="172"/>
      <c r="M71" s="172"/>
      <c r="N71" s="606"/>
      <c r="O71" s="609"/>
      <c r="P71" s="609"/>
      <c r="Q71" s="609"/>
      <c r="R71" s="606"/>
      <c r="S71" s="606"/>
      <c r="T71" s="606"/>
      <c r="U71" s="606"/>
      <c r="V71" s="606"/>
      <c r="W71" s="606"/>
      <c r="X71" s="606"/>
      <c r="Y71" s="606"/>
    </row>
    <row r="72" spans="1:25" ht="14.4" customHeight="1" x14ac:dyDescent="0.3">
      <c r="A72" s="172"/>
      <c r="B72" s="1580" t="s">
        <v>370</v>
      </c>
      <c r="C72" s="1580"/>
      <c r="D72" s="1580"/>
      <c r="E72" s="1580"/>
      <c r="F72" s="1580"/>
      <c r="G72" s="1580"/>
      <c r="H72" s="1580"/>
      <c r="I72" s="1580"/>
      <c r="J72" s="1580"/>
      <c r="K72" s="1580"/>
      <c r="L72" s="172"/>
      <c r="M72" s="172"/>
      <c r="N72" s="606"/>
      <c r="O72" s="609"/>
      <c r="P72" s="609"/>
      <c r="Q72" s="609"/>
      <c r="R72" s="606"/>
      <c r="S72" s="606"/>
      <c r="T72" s="606"/>
      <c r="U72" s="606"/>
      <c r="V72" s="606"/>
      <c r="W72" s="606"/>
      <c r="X72" s="606"/>
      <c r="Y72" s="606"/>
    </row>
    <row r="73" spans="1:25" ht="14.4" customHeight="1" x14ac:dyDescent="0.3">
      <c r="A73" s="172"/>
      <c r="B73" s="175"/>
      <c r="C73" s="175"/>
      <c r="D73" s="175"/>
      <c r="E73" s="175"/>
      <c r="F73" s="175"/>
      <c r="G73" s="175"/>
      <c r="H73" s="175"/>
      <c r="I73" s="175"/>
      <c r="J73" s="175"/>
      <c r="K73" s="175"/>
      <c r="L73" s="172"/>
      <c r="M73" s="172"/>
      <c r="N73" s="606"/>
      <c r="O73" s="609"/>
      <c r="P73" s="609"/>
      <c r="Q73" s="609"/>
      <c r="R73" s="606"/>
      <c r="S73" s="606"/>
      <c r="T73" s="606"/>
      <c r="U73" s="606"/>
      <c r="V73" s="606"/>
      <c r="W73" s="606"/>
      <c r="X73" s="606"/>
      <c r="Y73" s="606"/>
    </row>
    <row r="74" spans="1:25" ht="14.4" customHeight="1" x14ac:dyDescent="0.3">
      <c r="A74" s="172"/>
      <c r="B74" s="172"/>
      <c r="C74" s="172"/>
      <c r="D74" s="172"/>
      <c r="E74" s="172"/>
      <c r="F74" s="172"/>
      <c r="G74" s="1581" t="s">
        <v>371</v>
      </c>
      <c r="H74" s="1581"/>
      <c r="I74" s="1581"/>
      <c r="J74" s="1581"/>
      <c r="K74" s="1582" t="s">
        <v>366</v>
      </c>
      <c r="L74" s="176"/>
      <c r="M74" s="172"/>
      <c r="N74" s="474"/>
      <c r="O74" s="606"/>
      <c r="P74" s="609"/>
      <c r="Q74" s="609"/>
      <c r="R74" s="609"/>
      <c r="S74" s="606"/>
      <c r="T74" s="606"/>
      <c r="U74" s="606"/>
      <c r="V74" s="606"/>
      <c r="W74" s="606"/>
      <c r="X74" s="606"/>
      <c r="Y74" s="606"/>
    </row>
    <row r="75" spans="1:25" ht="14.4" customHeight="1" x14ac:dyDescent="0.3">
      <c r="A75" s="172"/>
      <c r="B75" s="172"/>
      <c r="C75" s="172"/>
      <c r="D75" s="172"/>
      <c r="E75" s="172"/>
      <c r="F75" s="172"/>
      <c r="G75" s="1581">
        <v>0</v>
      </c>
      <c r="H75" s="1581"/>
      <c r="I75" s="1581">
        <v>1</v>
      </c>
      <c r="J75" s="1581"/>
      <c r="K75" s="1583"/>
      <c r="L75" s="176"/>
      <c r="M75" s="172"/>
      <c r="N75" s="474"/>
      <c r="O75" s="606"/>
      <c r="P75" s="609"/>
      <c r="Q75" s="609"/>
      <c r="R75" s="609"/>
      <c r="S75" s="606"/>
      <c r="T75" s="606"/>
      <c r="U75" s="606"/>
      <c r="V75" s="606"/>
      <c r="W75" s="606"/>
      <c r="X75" s="606"/>
      <c r="Y75" s="606"/>
    </row>
    <row r="76" spans="1:25" ht="14.4" customHeight="1" x14ac:dyDescent="0.3">
      <c r="A76" s="172"/>
      <c r="B76" s="1584" t="s">
        <v>365</v>
      </c>
      <c r="C76" s="177">
        <v>0</v>
      </c>
      <c r="D76" s="178" t="s">
        <v>368</v>
      </c>
      <c r="E76" s="179"/>
      <c r="F76" s="327"/>
      <c r="G76" s="1593">
        <f>COUNTIF($S$11:$U$57,"=a")</f>
        <v>0</v>
      </c>
      <c r="H76" s="1594"/>
      <c r="I76" s="1593">
        <f>COUNTIF($S$11:$U$57,"=c")</f>
        <v>0</v>
      </c>
      <c r="J76" s="1594"/>
      <c r="K76" s="616">
        <f>SUM(G76:J76)</f>
        <v>0</v>
      </c>
      <c r="L76" s="172"/>
      <c r="M76" s="172"/>
      <c r="N76" s="474"/>
      <c r="O76" s="606"/>
      <c r="P76" s="609"/>
      <c r="Q76" s="609"/>
      <c r="R76" s="609"/>
      <c r="S76" s="606"/>
      <c r="T76" s="606"/>
      <c r="U76" s="606"/>
      <c r="V76" s="606"/>
      <c r="W76" s="606"/>
      <c r="X76" s="606"/>
      <c r="Y76" s="606"/>
    </row>
    <row r="77" spans="1:25" ht="14.4" customHeight="1" x14ac:dyDescent="0.3">
      <c r="A77" s="172"/>
      <c r="B77" s="1584"/>
      <c r="C77" s="180"/>
      <c r="D77" s="181" t="s">
        <v>369</v>
      </c>
      <c r="E77" s="182"/>
      <c r="F77" s="183"/>
      <c r="G77" s="1587" t="str">
        <f>IF(K80&lt;&gt;0,K76/K80*G80,"")</f>
        <v/>
      </c>
      <c r="H77" s="1588"/>
      <c r="I77" s="1587" t="str">
        <f>IF(K80&lt;&gt;0,K76/K80*I80,"")</f>
        <v/>
      </c>
      <c r="J77" s="1588"/>
      <c r="K77" s="617" t="str">
        <f>IF(G77&lt;&gt;"",G77+I77,"")</f>
        <v/>
      </c>
      <c r="L77" s="184"/>
      <c r="M77" s="172"/>
      <c r="N77" s="474"/>
      <c r="O77" s="606"/>
      <c r="P77" s="609"/>
      <c r="Q77" s="609"/>
      <c r="R77" s="609"/>
      <c r="S77" s="606"/>
      <c r="T77" s="606"/>
      <c r="U77" s="606"/>
      <c r="V77" s="606"/>
      <c r="W77" s="606"/>
      <c r="X77" s="606"/>
      <c r="Y77" s="606"/>
    </row>
    <row r="78" spans="1:25" ht="14.4" customHeight="1" x14ac:dyDescent="0.3">
      <c r="A78" s="172"/>
      <c r="B78" s="1584"/>
      <c r="C78" s="177">
        <v>1</v>
      </c>
      <c r="D78" s="178" t="s">
        <v>368</v>
      </c>
      <c r="E78" s="179"/>
      <c r="F78" s="327"/>
      <c r="G78" s="1593">
        <f>COUNTIF($S$11:$U$57,"=b")</f>
        <v>0</v>
      </c>
      <c r="H78" s="1594"/>
      <c r="I78" s="1593">
        <f>COUNTIF($S$11:$U$57,"=d")</f>
        <v>0</v>
      </c>
      <c r="J78" s="1594"/>
      <c r="K78" s="616">
        <f>SUM(G78:J78)</f>
        <v>0</v>
      </c>
      <c r="L78" s="172"/>
      <c r="M78" s="172"/>
      <c r="N78" s="474"/>
      <c r="O78" s="606"/>
      <c r="P78" s="609"/>
      <c r="Q78" s="609"/>
      <c r="R78" s="609"/>
      <c r="S78" s="606"/>
      <c r="T78" s="606"/>
      <c r="U78" s="606"/>
      <c r="V78" s="606"/>
      <c r="W78" s="606"/>
      <c r="X78" s="606"/>
      <c r="Y78" s="606"/>
    </row>
    <row r="79" spans="1:25" ht="14.4" customHeight="1" x14ac:dyDescent="0.3">
      <c r="A79" s="172"/>
      <c r="B79" s="1584"/>
      <c r="C79" s="180"/>
      <c r="D79" s="181" t="s">
        <v>369</v>
      </c>
      <c r="E79" s="182"/>
      <c r="F79" s="183"/>
      <c r="G79" s="1587" t="str">
        <f>IF(K80&lt;&gt;0,K78/K80*G80,"")</f>
        <v/>
      </c>
      <c r="H79" s="1588"/>
      <c r="I79" s="1587" t="str">
        <f>IF(K80&lt;&gt;0,K78/K80*I80,"")</f>
        <v/>
      </c>
      <c r="J79" s="1588"/>
      <c r="K79" s="617" t="str">
        <f>IF(G79&lt;&gt;"",G79+I79,"")</f>
        <v/>
      </c>
      <c r="L79" s="184"/>
      <c r="M79" s="172"/>
      <c r="N79" s="474"/>
      <c r="O79" s="606"/>
      <c r="P79" s="609"/>
      <c r="Q79" s="609"/>
      <c r="R79" s="609"/>
      <c r="S79" s="606"/>
      <c r="T79" s="606"/>
      <c r="U79" s="606"/>
      <c r="V79" s="606"/>
      <c r="W79" s="606"/>
      <c r="X79" s="606"/>
      <c r="Y79" s="606"/>
    </row>
    <row r="80" spans="1:25" ht="14.4" customHeight="1" x14ac:dyDescent="0.3">
      <c r="A80" s="172"/>
      <c r="B80" s="1589" t="s">
        <v>366</v>
      </c>
      <c r="C80" s="1590"/>
      <c r="D80" s="178" t="s">
        <v>368</v>
      </c>
      <c r="E80" s="179"/>
      <c r="F80" s="327"/>
      <c r="G80" s="1585">
        <f>G76+G78</f>
        <v>0</v>
      </c>
      <c r="H80" s="1586"/>
      <c r="I80" s="1585">
        <f>I76+I78</f>
        <v>0</v>
      </c>
      <c r="J80" s="1586"/>
      <c r="K80" s="616">
        <f>K76+K78</f>
        <v>0</v>
      </c>
      <c r="L80" s="172"/>
      <c r="M80" s="172"/>
      <c r="N80" s="474"/>
      <c r="O80" s="606"/>
      <c r="P80" s="609"/>
      <c r="Q80" s="609"/>
      <c r="R80" s="609"/>
      <c r="S80" s="606"/>
      <c r="T80" s="606"/>
      <c r="U80" s="606"/>
      <c r="V80" s="606"/>
      <c r="W80" s="606"/>
      <c r="X80" s="606"/>
      <c r="Y80" s="606"/>
    </row>
    <row r="81" spans="1:25" ht="14.4" customHeight="1" x14ac:dyDescent="0.3">
      <c r="A81" s="172"/>
      <c r="B81" s="1591"/>
      <c r="C81" s="1592"/>
      <c r="D81" s="181" t="s">
        <v>369</v>
      </c>
      <c r="E81" s="182"/>
      <c r="F81" s="183"/>
      <c r="G81" s="1587" t="str">
        <f>IF(G77&lt;&gt;"",G77+G79,"")</f>
        <v/>
      </c>
      <c r="H81" s="1588"/>
      <c r="I81" s="1587" t="str">
        <f>IF(I77&lt;&gt;"",I77+I79,"")</f>
        <v/>
      </c>
      <c r="J81" s="1588"/>
      <c r="K81" s="617" t="str">
        <f>IF(K77&lt;&gt;"",K77+K79,"")</f>
        <v/>
      </c>
      <c r="L81" s="184"/>
      <c r="M81" s="172"/>
      <c r="N81" s="474"/>
      <c r="O81" s="606"/>
      <c r="P81" s="609"/>
      <c r="Q81" s="609"/>
      <c r="R81" s="609"/>
      <c r="S81" s="606"/>
      <c r="T81" s="606"/>
      <c r="U81" s="606"/>
      <c r="V81" s="606"/>
      <c r="W81" s="606"/>
      <c r="X81" s="606"/>
      <c r="Y81" s="606"/>
    </row>
    <row r="82" spans="1:25" ht="14.4" customHeight="1" x14ac:dyDescent="0.3">
      <c r="A82" s="172"/>
      <c r="B82" s="172"/>
      <c r="C82" s="172"/>
      <c r="D82" s="172"/>
      <c r="E82" s="172"/>
      <c r="F82" s="172"/>
      <c r="G82" s="172"/>
      <c r="H82" s="172"/>
      <c r="I82" s="172"/>
      <c r="J82" s="172"/>
      <c r="K82" s="172"/>
      <c r="L82" s="172"/>
      <c r="M82" s="172"/>
      <c r="N82" s="606"/>
      <c r="O82" s="609"/>
      <c r="P82" s="609"/>
      <c r="Q82" s="609"/>
      <c r="R82" s="606"/>
      <c r="S82" s="606"/>
      <c r="T82" s="606"/>
      <c r="U82" s="606"/>
      <c r="V82" s="606"/>
      <c r="W82" s="606"/>
      <c r="X82" s="606"/>
      <c r="Y82" s="606"/>
    </row>
    <row r="83" spans="1:25" ht="14.4" customHeight="1" x14ac:dyDescent="0.3">
      <c r="A83" s="172"/>
      <c r="B83" s="172"/>
      <c r="C83" s="172"/>
      <c r="D83" s="172"/>
      <c r="E83" s="172"/>
      <c r="F83" s="172"/>
      <c r="G83" s="172"/>
      <c r="H83" s="172"/>
      <c r="I83" s="172"/>
      <c r="J83" s="172"/>
      <c r="K83" s="172"/>
      <c r="L83" s="172"/>
      <c r="M83" s="172"/>
      <c r="N83" s="606"/>
      <c r="O83" s="609"/>
      <c r="P83" s="609"/>
      <c r="Q83" s="609"/>
      <c r="R83" s="606"/>
      <c r="S83" s="606"/>
      <c r="T83" s="606"/>
      <c r="U83" s="606"/>
      <c r="V83" s="606"/>
      <c r="W83" s="606"/>
      <c r="X83" s="606"/>
      <c r="Y83" s="606"/>
    </row>
    <row r="84" spans="1:25" ht="14.4" customHeight="1" x14ac:dyDescent="0.3">
      <c r="A84" s="172"/>
      <c r="B84" s="1580" t="s">
        <v>372</v>
      </c>
      <c r="C84" s="1580"/>
      <c r="D84" s="1580"/>
      <c r="E84" s="1580"/>
      <c r="F84" s="1580"/>
      <c r="G84" s="1580"/>
      <c r="H84" s="1580"/>
      <c r="I84" s="1580"/>
      <c r="J84" s="1580"/>
      <c r="K84" s="1580"/>
      <c r="L84" s="172"/>
      <c r="M84" s="172"/>
      <c r="N84" s="606"/>
      <c r="O84" s="609"/>
      <c r="P84" s="609"/>
      <c r="Q84" s="609"/>
      <c r="R84" s="606"/>
      <c r="S84" s="606"/>
      <c r="T84" s="606"/>
      <c r="U84" s="606"/>
      <c r="V84" s="606"/>
      <c r="W84" s="606"/>
      <c r="X84" s="606"/>
      <c r="Y84" s="606"/>
    </row>
    <row r="85" spans="1:25" ht="14.4" customHeight="1" x14ac:dyDescent="0.3">
      <c r="A85" s="172"/>
      <c r="B85" s="175"/>
      <c r="C85" s="175"/>
      <c r="D85" s="175"/>
      <c r="E85" s="175"/>
      <c r="F85" s="175"/>
      <c r="G85" s="175"/>
      <c r="H85" s="175"/>
      <c r="I85" s="175"/>
      <c r="J85" s="175"/>
      <c r="K85" s="175"/>
      <c r="L85" s="172"/>
      <c r="M85" s="172"/>
      <c r="N85" s="606"/>
      <c r="O85" s="609"/>
      <c r="P85" s="609"/>
      <c r="Q85" s="609"/>
      <c r="R85" s="606"/>
      <c r="S85" s="606"/>
      <c r="T85" s="606"/>
      <c r="U85" s="606"/>
      <c r="V85" s="606"/>
      <c r="W85" s="606"/>
      <c r="X85" s="606"/>
      <c r="Y85" s="606"/>
    </row>
    <row r="86" spans="1:25" ht="14.4" customHeight="1" x14ac:dyDescent="0.3">
      <c r="A86" s="172"/>
      <c r="B86" s="172"/>
      <c r="C86" s="172"/>
      <c r="D86" s="172"/>
      <c r="E86" s="172"/>
      <c r="F86" s="172"/>
      <c r="G86" s="1581" t="s">
        <v>371</v>
      </c>
      <c r="H86" s="1581"/>
      <c r="I86" s="1581"/>
      <c r="J86" s="1581"/>
      <c r="K86" s="1582" t="s">
        <v>366</v>
      </c>
      <c r="L86" s="176"/>
      <c r="M86" s="172"/>
      <c r="N86" s="474"/>
      <c r="O86" s="606"/>
      <c r="P86" s="609"/>
      <c r="Q86" s="609"/>
      <c r="R86" s="609"/>
      <c r="S86" s="606"/>
      <c r="T86" s="606"/>
      <c r="U86" s="606"/>
      <c r="V86" s="606"/>
      <c r="W86" s="606"/>
      <c r="X86" s="606"/>
      <c r="Y86" s="606"/>
    </row>
    <row r="87" spans="1:25" ht="14.4" customHeight="1" x14ac:dyDescent="0.3">
      <c r="A87" s="172"/>
      <c r="B87" s="172"/>
      <c r="C87" s="172"/>
      <c r="D87" s="172"/>
      <c r="E87" s="172"/>
      <c r="F87" s="172"/>
      <c r="G87" s="1581">
        <v>0</v>
      </c>
      <c r="H87" s="1581"/>
      <c r="I87" s="1581">
        <v>1</v>
      </c>
      <c r="J87" s="1581"/>
      <c r="K87" s="1583"/>
      <c r="L87" s="176"/>
      <c r="M87" s="172"/>
      <c r="N87" s="474"/>
      <c r="O87" s="606"/>
      <c r="P87" s="609"/>
      <c r="Q87" s="609"/>
      <c r="R87" s="609"/>
      <c r="S87" s="606"/>
      <c r="T87" s="606"/>
      <c r="U87" s="606"/>
      <c r="V87" s="606"/>
      <c r="W87" s="606"/>
      <c r="X87" s="606"/>
      <c r="Y87" s="606"/>
    </row>
    <row r="88" spans="1:25" ht="14.4" customHeight="1" x14ac:dyDescent="0.3">
      <c r="A88" s="172"/>
      <c r="B88" s="1584" t="s">
        <v>367</v>
      </c>
      <c r="C88" s="177">
        <v>0</v>
      </c>
      <c r="D88" s="178" t="s">
        <v>368</v>
      </c>
      <c r="E88" s="179"/>
      <c r="F88" s="327"/>
      <c r="G88" s="1593">
        <f>COUNTIF($W$11:$Y$57,"=a")</f>
        <v>0</v>
      </c>
      <c r="H88" s="1594"/>
      <c r="I88" s="1593">
        <f>COUNTIF($W$11:$Y$57,"=c")</f>
        <v>0</v>
      </c>
      <c r="J88" s="1594"/>
      <c r="K88" s="616">
        <f>SUM(G88:J88)</f>
        <v>0</v>
      </c>
      <c r="L88" s="172"/>
      <c r="M88" s="172"/>
      <c r="N88" s="474"/>
      <c r="O88" s="606"/>
      <c r="P88" s="609"/>
      <c r="Q88" s="609"/>
      <c r="R88" s="609"/>
      <c r="S88" s="606"/>
      <c r="T88" s="606"/>
      <c r="U88" s="606"/>
      <c r="V88" s="606"/>
      <c r="W88" s="606"/>
      <c r="X88" s="606"/>
      <c r="Y88" s="606"/>
    </row>
    <row r="89" spans="1:25" ht="14.4" customHeight="1" x14ac:dyDescent="0.3">
      <c r="A89" s="172"/>
      <c r="B89" s="1584"/>
      <c r="C89" s="180"/>
      <c r="D89" s="181" t="s">
        <v>369</v>
      </c>
      <c r="E89" s="182"/>
      <c r="F89" s="183"/>
      <c r="G89" s="1587" t="str">
        <f>IF(K92&lt;&gt;0,K88/K92*G92,"")</f>
        <v/>
      </c>
      <c r="H89" s="1588"/>
      <c r="I89" s="1587" t="str">
        <f>IF(K92&lt;&gt;0,K88/K92*I92,"")</f>
        <v/>
      </c>
      <c r="J89" s="1588"/>
      <c r="K89" s="617" t="str">
        <f>IF(G89&lt;&gt;"",G89+I89,"")</f>
        <v/>
      </c>
      <c r="L89" s="184"/>
      <c r="M89" s="172"/>
      <c r="N89" s="474"/>
      <c r="O89" s="606"/>
      <c r="P89" s="609"/>
      <c r="Q89" s="609"/>
      <c r="R89" s="609"/>
      <c r="S89" s="606"/>
      <c r="T89" s="606"/>
      <c r="U89" s="606"/>
      <c r="V89" s="606"/>
      <c r="W89" s="606"/>
      <c r="X89" s="606"/>
      <c r="Y89" s="606"/>
    </row>
    <row r="90" spans="1:25" ht="14.4" customHeight="1" x14ac:dyDescent="0.3">
      <c r="A90" s="172"/>
      <c r="B90" s="1584"/>
      <c r="C90" s="177">
        <v>1</v>
      </c>
      <c r="D90" s="178" t="s">
        <v>368</v>
      </c>
      <c r="E90" s="179"/>
      <c r="F90" s="327"/>
      <c r="G90" s="1593">
        <f>COUNTIF($W$11:$Y$57,"=b")</f>
        <v>0</v>
      </c>
      <c r="H90" s="1594"/>
      <c r="I90" s="1593">
        <f>COUNTIF($W$11:$Y$57,"=d")</f>
        <v>0</v>
      </c>
      <c r="J90" s="1594"/>
      <c r="K90" s="616">
        <f>SUM(G90:J90)</f>
        <v>0</v>
      </c>
      <c r="L90" s="172"/>
      <c r="M90" s="172"/>
      <c r="N90" s="474"/>
      <c r="O90" s="606"/>
      <c r="P90" s="609"/>
      <c r="Q90" s="609"/>
      <c r="R90" s="609"/>
      <c r="S90" s="606"/>
      <c r="T90" s="606"/>
      <c r="U90" s="606"/>
      <c r="V90" s="606"/>
      <c r="W90" s="606"/>
      <c r="X90" s="606"/>
      <c r="Y90" s="606"/>
    </row>
    <row r="91" spans="1:25" ht="14.4" customHeight="1" x14ac:dyDescent="0.3">
      <c r="A91" s="172"/>
      <c r="B91" s="1584"/>
      <c r="C91" s="180"/>
      <c r="D91" s="181" t="s">
        <v>369</v>
      </c>
      <c r="E91" s="182"/>
      <c r="F91" s="183"/>
      <c r="G91" s="1587" t="str">
        <f>IF(K92&lt;&gt;0,K90/K92*G92,"")</f>
        <v/>
      </c>
      <c r="H91" s="1588"/>
      <c r="I91" s="1587" t="str">
        <f>IF(K92&lt;&gt;0,K90/K92*I92,"")</f>
        <v/>
      </c>
      <c r="J91" s="1588"/>
      <c r="K91" s="617" t="str">
        <f>IF(G91&lt;&gt;"",G91+I91,"")</f>
        <v/>
      </c>
      <c r="L91" s="184"/>
      <c r="M91" s="172"/>
      <c r="N91" s="474"/>
      <c r="O91" s="606"/>
      <c r="P91" s="609"/>
      <c r="Q91" s="609"/>
      <c r="R91" s="609"/>
      <c r="S91" s="606"/>
      <c r="T91" s="606"/>
      <c r="U91" s="606"/>
      <c r="V91" s="606"/>
      <c r="W91" s="606"/>
      <c r="X91" s="606"/>
      <c r="Y91" s="606"/>
    </row>
    <row r="92" spans="1:25" ht="14.4" customHeight="1" x14ac:dyDescent="0.3">
      <c r="A92" s="172"/>
      <c r="B92" s="1589" t="s">
        <v>366</v>
      </c>
      <c r="C92" s="1590"/>
      <c r="D92" s="178" t="s">
        <v>368</v>
      </c>
      <c r="E92" s="179"/>
      <c r="F92" s="327"/>
      <c r="G92" s="1585">
        <f>G88+G90</f>
        <v>0</v>
      </c>
      <c r="H92" s="1586"/>
      <c r="I92" s="1585">
        <f>I88+I90</f>
        <v>0</v>
      </c>
      <c r="J92" s="1586"/>
      <c r="K92" s="616">
        <f>K88+K90</f>
        <v>0</v>
      </c>
      <c r="L92" s="172"/>
      <c r="M92" s="172"/>
      <c r="N92" s="474"/>
      <c r="O92" s="606"/>
      <c r="P92" s="609"/>
      <c r="Q92" s="609"/>
      <c r="R92" s="609"/>
      <c r="S92" s="606"/>
      <c r="T92" s="606"/>
      <c r="U92" s="606"/>
      <c r="V92" s="606"/>
      <c r="W92" s="606"/>
      <c r="X92" s="606"/>
      <c r="Y92" s="606"/>
    </row>
    <row r="93" spans="1:25" ht="14.4" customHeight="1" x14ac:dyDescent="0.3">
      <c r="A93" s="172"/>
      <c r="B93" s="1591"/>
      <c r="C93" s="1592"/>
      <c r="D93" s="181" t="s">
        <v>369</v>
      </c>
      <c r="E93" s="182"/>
      <c r="F93" s="183"/>
      <c r="G93" s="1587" t="str">
        <f>IF(G89&lt;&gt;"",G89+G91,"")</f>
        <v/>
      </c>
      <c r="H93" s="1588"/>
      <c r="I93" s="1587" t="str">
        <f>IF(I89&lt;&gt;"",I89+I91,"")</f>
        <v/>
      </c>
      <c r="J93" s="1588"/>
      <c r="K93" s="617" t="str">
        <f>IF(K89&lt;&gt;"",K89+K91,"")</f>
        <v/>
      </c>
      <c r="L93" s="184"/>
      <c r="M93" s="172"/>
      <c r="N93" s="474"/>
      <c r="O93" s="606"/>
      <c r="P93" s="609"/>
      <c r="Q93" s="609"/>
      <c r="R93" s="609"/>
      <c r="S93" s="606"/>
      <c r="T93" s="606"/>
      <c r="U93" s="606"/>
      <c r="V93" s="606"/>
      <c r="W93" s="606"/>
      <c r="X93" s="606"/>
      <c r="Y93" s="606"/>
    </row>
    <row r="94" spans="1:25" ht="14.4" customHeight="1" x14ac:dyDescent="0.3">
      <c r="A94" s="172"/>
      <c r="B94" s="172"/>
      <c r="C94" s="172"/>
      <c r="D94" s="172"/>
      <c r="E94" s="172"/>
      <c r="F94" s="172"/>
      <c r="G94" s="172"/>
      <c r="H94" s="172"/>
      <c r="I94" s="172"/>
      <c r="J94" s="172"/>
      <c r="K94" s="172"/>
      <c r="L94" s="172"/>
      <c r="M94" s="172"/>
      <c r="N94" s="606"/>
      <c r="O94" s="609"/>
      <c r="P94" s="609"/>
      <c r="Q94" s="609"/>
      <c r="R94" s="606"/>
      <c r="S94" s="606"/>
      <c r="T94" s="606"/>
      <c r="U94" s="606"/>
      <c r="V94" s="606"/>
      <c r="W94" s="606"/>
      <c r="X94" s="606"/>
      <c r="Y94" s="606"/>
    </row>
    <row r="95" spans="1:25" ht="14.4" customHeight="1" x14ac:dyDescent="0.3">
      <c r="A95" s="172"/>
      <c r="B95" s="172"/>
      <c r="C95" s="172"/>
      <c r="D95" s="172"/>
      <c r="E95" s="172"/>
      <c r="F95" s="172"/>
      <c r="G95" s="172"/>
      <c r="H95" s="172"/>
      <c r="I95" s="172"/>
      <c r="J95" s="172"/>
      <c r="K95" s="172"/>
      <c r="L95" s="172"/>
      <c r="M95" s="172"/>
      <c r="N95" s="606"/>
      <c r="O95" s="609"/>
      <c r="P95" s="609"/>
      <c r="Q95" s="609"/>
      <c r="R95" s="606"/>
      <c r="S95" s="606"/>
      <c r="T95" s="606"/>
      <c r="U95" s="606"/>
      <c r="V95" s="606"/>
      <c r="W95" s="606"/>
      <c r="X95" s="606"/>
      <c r="Y95" s="606"/>
    </row>
    <row r="96" spans="1:25" ht="14.4" customHeight="1" x14ac:dyDescent="0.3">
      <c r="A96" s="172"/>
      <c r="B96" s="1602" t="s">
        <v>373</v>
      </c>
      <c r="C96" s="1603"/>
      <c r="D96" s="1581" t="s">
        <v>367</v>
      </c>
      <c r="E96" s="1581"/>
      <c r="F96" s="1581" t="s">
        <v>365</v>
      </c>
      <c r="G96" s="1581"/>
      <c r="H96" s="1581" t="s">
        <v>371</v>
      </c>
      <c r="I96" s="1581"/>
      <c r="J96" s="172"/>
      <c r="K96" s="185"/>
      <c r="L96" s="185"/>
      <c r="M96" s="172"/>
      <c r="N96" s="606"/>
      <c r="O96" s="609"/>
      <c r="P96" s="609"/>
      <c r="Q96" s="609"/>
      <c r="R96" s="606"/>
      <c r="S96" s="606"/>
      <c r="T96" s="606"/>
      <c r="U96" s="606"/>
      <c r="V96" s="606"/>
      <c r="W96" s="606"/>
      <c r="X96" s="606"/>
      <c r="Y96" s="606"/>
    </row>
    <row r="97" spans="1:25" ht="14.4" customHeight="1" x14ac:dyDescent="0.3">
      <c r="A97" s="172"/>
      <c r="B97" s="1581" t="s">
        <v>367</v>
      </c>
      <c r="C97" s="1581"/>
      <c r="D97" s="1595" t="s">
        <v>85</v>
      </c>
      <c r="E97" s="1596"/>
      <c r="F97" s="1597" t="str">
        <f>IF(G68&lt;&gt;0,((G64+I66)/K68-(G65+I67)/K69)/(1-(G65+I67)/K69),"")</f>
        <v/>
      </c>
      <c r="G97" s="1598"/>
      <c r="H97" s="1597" t="str">
        <f>IF(G92&lt;&gt;0,((G88+I90)/K92-(G89+I91)/K93)/(1-(G89+I91)/K93),"")</f>
        <v/>
      </c>
      <c r="I97" s="1598"/>
      <c r="J97" s="172"/>
      <c r="K97" s="185"/>
      <c r="L97" s="185"/>
      <c r="M97" s="172"/>
      <c r="N97" s="606"/>
      <c r="O97" s="609"/>
      <c r="P97" s="609"/>
      <c r="Q97" s="609"/>
      <c r="R97" s="606"/>
      <c r="S97" s="606"/>
      <c r="T97" s="606"/>
      <c r="U97" s="606"/>
      <c r="V97" s="606"/>
      <c r="W97" s="606"/>
      <c r="X97" s="606"/>
      <c r="Y97" s="606"/>
    </row>
    <row r="98" spans="1:25" ht="14.4" customHeight="1" x14ac:dyDescent="0.3">
      <c r="A98" s="172"/>
      <c r="B98" s="1581" t="s">
        <v>365</v>
      </c>
      <c r="C98" s="1581"/>
      <c r="D98" s="1597" t="str">
        <f>F97</f>
        <v/>
      </c>
      <c r="E98" s="1598"/>
      <c r="F98" s="1595" t="s">
        <v>85</v>
      </c>
      <c r="G98" s="1596"/>
      <c r="H98" s="1597" t="str">
        <f>IF(G80&lt;&gt;0,((G76+I78)/K80-(G77+I79)/K81)/(1-(G77+I79)/K81),"")</f>
        <v/>
      </c>
      <c r="I98" s="1598"/>
      <c r="J98" s="172"/>
      <c r="K98" s="185"/>
      <c r="L98" s="185"/>
      <c r="M98" s="172"/>
      <c r="N98" s="606"/>
      <c r="O98" s="609"/>
      <c r="P98" s="609"/>
      <c r="Q98" s="609"/>
      <c r="R98" s="606"/>
      <c r="S98" s="606"/>
      <c r="T98" s="606"/>
      <c r="U98" s="606"/>
      <c r="V98" s="606"/>
      <c r="W98" s="606"/>
      <c r="X98" s="606"/>
      <c r="Y98" s="606"/>
    </row>
    <row r="99" spans="1:25" ht="14.4" customHeight="1" x14ac:dyDescent="0.3">
      <c r="A99" s="172"/>
      <c r="B99" s="1581" t="s">
        <v>371</v>
      </c>
      <c r="C99" s="1581"/>
      <c r="D99" s="1597" t="str">
        <f>H97</f>
        <v/>
      </c>
      <c r="E99" s="1598"/>
      <c r="F99" s="1597" t="str">
        <f>H98</f>
        <v/>
      </c>
      <c r="G99" s="1598"/>
      <c r="H99" s="1595" t="s">
        <v>85</v>
      </c>
      <c r="I99" s="1596"/>
      <c r="J99" s="172"/>
      <c r="K99" s="172"/>
      <c r="L99" s="172"/>
      <c r="M99" s="172"/>
      <c r="N99" s="606"/>
      <c r="O99" s="609"/>
      <c r="P99" s="609"/>
      <c r="Q99" s="609"/>
      <c r="R99" s="606"/>
      <c r="S99" s="606"/>
      <c r="T99" s="606"/>
      <c r="U99" s="606"/>
      <c r="V99" s="606"/>
      <c r="W99" s="606"/>
      <c r="X99" s="606"/>
      <c r="Y99" s="606"/>
    </row>
    <row r="100" spans="1:25" ht="14.4" customHeight="1" x14ac:dyDescent="0.3">
      <c r="A100" s="172"/>
      <c r="B100" s="172"/>
      <c r="C100" s="172"/>
      <c r="D100" s="172"/>
      <c r="E100" s="172"/>
      <c r="F100" s="172"/>
      <c r="G100" s="172"/>
      <c r="H100" s="172"/>
      <c r="I100" s="172"/>
      <c r="J100" s="172"/>
      <c r="K100" s="172"/>
      <c r="L100" s="172"/>
      <c r="M100" s="172"/>
      <c r="N100" s="606"/>
      <c r="O100" s="609"/>
      <c r="P100" s="609"/>
      <c r="Q100" s="609"/>
      <c r="R100" s="606"/>
      <c r="S100" s="606"/>
      <c r="T100" s="606"/>
      <c r="U100" s="606"/>
      <c r="V100" s="606"/>
      <c r="W100" s="606"/>
      <c r="X100" s="606"/>
      <c r="Y100" s="606"/>
    </row>
    <row r="101" spans="1:25" ht="14.4" customHeight="1" x14ac:dyDescent="0.3">
      <c r="A101" s="172"/>
      <c r="B101" s="1581" t="s">
        <v>374</v>
      </c>
      <c r="C101" s="1581"/>
      <c r="D101" s="1581"/>
      <c r="E101" s="1581"/>
      <c r="F101" s="185"/>
      <c r="G101" s="185"/>
      <c r="H101" s="185"/>
      <c r="I101" s="185"/>
      <c r="J101" s="185"/>
      <c r="K101" s="185"/>
      <c r="L101" s="185"/>
      <c r="M101" s="172"/>
      <c r="N101" s="606"/>
      <c r="O101" s="609"/>
      <c r="P101" s="609"/>
      <c r="Q101" s="609"/>
      <c r="R101" s="606"/>
      <c r="S101" s="606"/>
      <c r="T101" s="606"/>
      <c r="U101" s="606"/>
      <c r="V101" s="606"/>
      <c r="W101" s="606"/>
      <c r="X101" s="606"/>
      <c r="Y101" s="606"/>
    </row>
    <row r="102" spans="1:25" ht="14.4" customHeight="1" x14ac:dyDescent="0.3">
      <c r="A102" s="172"/>
      <c r="B102" s="186" t="s">
        <v>375</v>
      </c>
      <c r="C102" s="1599" t="str">
        <f>IF(F97&lt;&gt;"",IF(F97&gt;0.7,"Good Agreement",IF(F97&lt;0.4,"Poor Agreement","Some Agreement")),"")</f>
        <v/>
      </c>
      <c r="D102" s="1600"/>
      <c r="E102" s="1596"/>
      <c r="F102" s="172"/>
      <c r="G102" s="172"/>
      <c r="H102" s="172"/>
      <c r="I102" s="172"/>
      <c r="J102" s="172"/>
      <c r="K102" s="172"/>
      <c r="L102" s="172"/>
      <c r="M102" s="172"/>
      <c r="N102" s="606"/>
      <c r="O102" s="609"/>
      <c r="P102" s="609"/>
      <c r="Q102" s="609"/>
      <c r="R102" s="606"/>
      <c r="S102" s="606"/>
      <c r="T102" s="606"/>
      <c r="U102" s="606"/>
      <c r="V102" s="606"/>
      <c r="W102" s="606"/>
      <c r="X102" s="606"/>
      <c r="Y102" s="606"/>
    </row>
    <row r="103" spans="1:25" ht="14.4" customHeight="1" x14ac:dyDescent="0.3">
      <c r="A103" s="172"/>
      <c r="B103" s="186" t="s">
        <v>376</v>
      </c>
      <c r="C103" s="1599" t="str">
        <f>IF(H98&lt;&gt;"",IF(H97&gt;0.7,"Good Agreement",IF(H97&lt;0.4,"Poor Agreement","Some Agreement")),"")</f>
        <v/>
      </c>
      <c r="D103" s="1600"/>
      <c r="E103" s="1596"/>
      <c r="F103" s="172"/>
      <c r="G103" s="172"/>
      <c r="H103" s="172"/>
      <c r="I103" s="172"/>
      <c r="J103" s="187"/>
      <c r="K103" s="187"/>
      <c r="L103" s="187"/>
      <c r="M103" s="187"/>
      <c r="N103" s="187"/>
      <c r="O103" s="609"/>
      <c r="P103" s="609"/>
      <c r="Q103" s="609"/>
      <c r="R103" s="606"/>
      <c r="S103" s="606"/>
      <c r="T103" s="606"/>
      <c r="U103" s="606"/>
      <c r="V103" s="606"/>
      <c r="W103" s="606"/>
      <c r="X103" s="606"/>
      <c r="Y103" s="606"/>
    </row>
    <row r="104" spans="1:25" ht="14.4" customHeight="1" x14ac:dyDescent="0.3">
      <c r="A104" s="172"/>
      <c r="B104" s="186" t="s">
        <v>377</v>
      </c>
      <c r="C104" s="1599" t="str">
        <f>IF(F99&lt;&gt;"",IF(F99&gt;0.7,"Good Agreement",IF(F99&lt;0.4,"Poor Agreement","Some Agreement")),"")</f>
        <v/>
      </c>
      <c r="D104" s="1600"/>
      <c r="E104" s="1596"/>
      <c r="F104" s="172"/>
      <c r="G104" s="172"/>
      <c r="H104" s="172"/>
      <c r="I104" s="172"/>
      <c r="J104" s="188" t="s">
        <v>378</v>
      </c>
      <c r="K104" s="188"/>
      <c r="L104" s="188"/>
      <c r="M104" s="188"/>
      <c r="N104" s="189" t="s">
        <v>53</v>
      </c>
      <c r="O104" s="609"/>
      <c r="P104" s="609"/>
      <c r="Q104" s="609"/>
      <c r="R104" s="606"/>
      <c r="S104" s="606"/>
      <c r="T104" s="606"/>
      <c r="U104" s="606"/>
      <c r="V104" s="606"/>
      <c r="W104" s="606"/>
      <c r="X104" s="606"/>
      <c r="Y104" s="606"/>
    </row>
    <row r="105" spans="1:25" ht="14.4" customHeight="1" x14ac:dyDescent="0.3">
      <c r="A105" s="172"/>
      <c r="B105" s="172"/>
      <c r="C105" s="172"/>
      <c r="D105" s="172"/>
      <c r="E105" s="172"/>
      <c r="F105" s="172"/>
      <c r="G105" s="172"/>
      <c r="H105" s="172"/>
      <c r="I105" s="172"/>
      <c r="J105" s="172"/>
      <c r="K105" s="172"/>
      <c r="L105" s="172"/>
      <c r="M105" s="172"/>
      <c r="N105" s="606"/>
      <c r="O105" s="609"/>
      <c r="P105" s="609"/>
      <c r="Q105" s="609"/>
      <c r="R105" s="606"/>
      <c r="S105" s="606"/>
      <c r="T105" s="606"/>
      <c r="U105" s="606"/>
      <c r="V105" s="606"/>
      <c r="W105" s="606"/>
      <c r="X105" s="606"/>
      <c r="Y105" s="606"/>
    </row>
    <row r="106" spans="1:25" ht="14.4" customHeight="1" x14ac:dyDescent="0.3">
      <c r="A106" s="172"/>
      <c r="B106" s="172"/>
      <c r="C106" s="172"/>
      <c r="D106" s="172"/>
      <c r="E106" s="172"/>
      <c r="F106" s="172"/>
      <c r="G106" s="172"/>
      <c r="H106" s="172"/>
      <c r="I106" s="172"/>
      <c r="J106" s="172"/>
      <c r="K106" s="172"/>
      <c r="L106" s="172"/>
      <c r="M106" s="172"/>
      <c r="N106" s="606"/>
      <c r="O106" s="609"/>
      <c r="P106" s="609"/>
      <c r="Q106" s="609"/>
      <c r="R106" s="606"/>
      <c r="S106" s="606"/>
      <c r="T106" s="606"/>
      <c r="U106" s="606"/>
      <c r="V106" s="606"/>
      <c r="W106" s="606"/>
      <c r="X106" s="606"/>
      <c r="Y106" s="606"/>
    </row>
    <row r="107" spans="1:25" ht="14.4" customHeight="1" x14ac:dyDescent="0.3">
      <c r="A107" s="172"/>
      <c r="B107" s="172"/>
      <c r="C107" s="172"/>
      <c r="D107" s="172"/>
      <c r="E107" s="172"/>
      <c r="F107" s="172"/>
      <c r="G107" s="172"/>
      <c r="H107" s="185"/>
      <c r="I107" s="185"/>
      <c r="J107" s="185"/>
      <c r="K107" s="185"/>
      <c r="L107" s="619"/>
      <c r="M107" s="172"/>
      <c r="N107" s="606"/>
      <c r="O107" s="609"/>
      <c r="P107" s="609"/>
      <c r="Q107" s="609"/>
      <c r="R107" s="606"/>
      <c r="S107" s="606"/>
      <c r="T107" s="606"/>
      <c r="U107" s="606"/>
      <c r="V107" s="606"/>
      <c r="W107" s="606"/>
      <c r="X107" s="606"/>
      <c r="Y107" s="606"/>
    </row>
    <row r="108" spans="1:25" ht="14.4" customHeight="1" x14ac:dyDescent="0.3">
      <c r="A108" s="474"/>
      <c r="B108" s="474"/>
      <c r="C108" s="474"/>
      <c r="D108" s="474"/>
      <c r="E108" s="474"/>
      <c r="F108" s="474"/>
      <c r="G108" s="474"/>
      <c r="H108" s="474"/>
      <c r="I108" s="474"/>
      <c r="J108" s="474"/>
      <c r="K108" s="474"/>
      <c r="L108" s="474"/>
      <c r="M108" s="474"/>
      <c r="N108" s="606"/>
      <c r="O108" s="609"/>
      <c r="P108" s="609"/>
      <c r="Q108" s="609"/>
      <c r="R108" s="606"/>
      <c r="S108" s="606"/>
      <c r="T108" s="606"/>
      <c r="U108" s="606"/>
      <c r="V108" s="606"/>
      <c r="W108" s="606"/>
      <c r="X108" s="606"/>
      <c r="Y108" s="606"/>
    </row>
    <row r="109" spans="1:25" x14ac:dyDescent="0.3">
      <c r="A109" s="474"/>
      <c r="B109" s="474"/>
      <c r="C109" s="474"/>
      <c r="D109" s="474"/>
      <c r="E109" s="474"/>
      <c r="F109" s="474"/>
      <c r="G109" s="474"/>
      <c r="H109" s="474"/>
      <c r="I109" s="474"/>
      <c r="J109" s="474"/>
      <c r="K109" s="474"/>
      <c r="L109" s="474"/>
      <c r="M109" s="474"/>
      <c r="N109" s="606"/>
      <c r="O109" s="609"/>
      <c r="P109" s="609"/>
      <c r="Q109" s="609"/>
      <c r="R109" s="606"/>
      <c r="S109" s="606"/>
      <c r="T109" s="606"/>
      <c r="U109" s="606"/>
      <c r="V109" s="606"/>
      <c r="W109" s="606"/>
      <c r="X109" s="606"/>
      <c r="Y109" s="606"/>
    </row>
    <row r="110" spans="1:25" x14ac:dyDescent="0.3">
      <c r="A110" s="474"/>
      <c r="B110" s="474"/>
      <c r="C110" s="474"/>
      <c r="D110" s="474"/>
      <c r="E110" s="474"/>
      <c r="F110" s="474"/>
      <c r="G110" s="474"/>
      <c r="H110" s="474"/>
      <c r="I110" s="474"/>
      <c r="J110" s="474"/>
      <c r="K110" s="474"/>
      <c r="L110" s="474"/>
      <c r="M110" s="474"/>
      <c r="N110" s="606"/>
      <c r="O110" s="609"/>
      <c r="P110" s="609"/>
      <c r="Q110" s="609"/>
      <c r="R110" s="606"/>
      <c r="S110" s="606"/>
      <c r="T110" s="606"/>
      <c r="U110" s="606"/>
      <c r="V110" s="606"/>
      <c r="W110" s="606"/>
      <c r="X110" s="606"/>
      <c r="Y110" s="606"/>
    </row>
  </sheetData>
  <sheetProtection algorithmName="SHA-512" hashValue="crzWhBoCc7f8jaThYrXovHyMU/udrr2omPzHkuAUlhK5jNLzWpk0Li6OvBy4mFbSiDgsa64hzo5tj718zyEvLg==" saltValue="xhqsf39LHyrh7el+PFu0Ug==" spinCount="100000" sheet="1" formatCells="0" formatColumns="0" formatRows="0" selectLockedCells="1"/>
  <mergeCells count="91">
    <mergeCell ref="H5:J5"/>
    <mergeCell ref="H3:J3"/>
    <mergeCell ref="K7:M7"/>
    <mergeCell ref="K5:M5"/>
    <mergeCell ref="K3:M3"/>
    <mergeCell ref="H7:J7"/>
    <mergeCell ref="A5:D5"/>
    <mergeCell ref="A7:D7"/>
    <mergeCell ref="E5:G5"/>
    <mergeCell ref="E3:G3"/>
    <mergeCell ref="E7:G7"/>
    <mergeCell ref="A3:B3"/>
    <mergeCell ref="B101:E101"/>
    <mergeCell ref="C102:E102"/>
    <mergeCell ref="C103:E103"/>
    <mergeCell ref="C104:E104"/>
    <mergeCell ref="A1:M1"/>
    <mergeCell ref="B98:C98"/>
    <mergeCell ref="D98:E98"/>
    <mergeCell ref="F98:G98"/>
    <mergeCell ref="H98:I98"/>
    <mergeCell ref="B99:C99"/>
    <mergeCell ref="D99:E99"/>
    <mergeCell ref="F99:G99"/>
    <mergeCell ref="H99:I99"/>
    <mergeCell ref="B96:C96"/>
    <mergeCell ref="D96:E96"/>
    <mergeCell ref="F96:G96"/>
    <mergeCell ref="H96:I96"/>
    <mergeCell ref="B97:C97"/>
    <mergeCell ref="D97:E97"/>
    <mergeCell ref="F97:G97"/>
    <mergeCell ref="H97:I97"/>
    <mergeCell ref="G90:H90"/>
    <mergeCell ref="I90:J90"/>
    <mergeCell ref="G91:H91"/>
    <mergeCell ref="I91:J91"/>
    <mergeCell ref="B92:C93"/>
    <mergeCell ref="G92:H92"/>
    <mergeCell ref="I92:J92"/>
    <mergeCell ref="G93:H93"/>
    <mergeCell ref="I93:J93"/>
    <mergeCell ref="B88:B91"/>
    <mergeCell ref="G88:H88"/>
    <mergeCell ref="I88:J88"/>
    <mergeCell ref="G89:H89"/>
    <mergeCell ref="I89:J89"/>
    <mergeCell ref="B84:K84"/>
    <mergeCell ref="G86:J86"/>
    <mergeCell ref="K86:K87"/>
    <mergeCell ref="G87:H87"/>
    <mergeCell ref="I87:J87"/>
    <mergeCell ref="B80:C81"/>
    <mergeCell ref="G80:H80"/>
    <mergeCell ref="I80:J80"/>
    <mergeCell ref="G81:H81"/>
    <mergeCell ref="I81:J81"/>
    <mergeCell ref="G74:J74"/>
    <mergeCell ref="K74:K75"/>
    <mergeCell ref="G75:H75"/>
    <mergeCell ref="I75:J75"/>
    <mergeCell ref="B76:B79"/>
    <mergeCell ref="G76:H76"/>
    <mergeCell ref="I76:J76"/>
    <mergeCell ref="G77:H77"/>
    <mergeCell ref="I77:J77"/>
    <mergeCell ref="G78:H78"/>
    <mergeCell ref="I78:J78"/>
    <mergeCell ref="G79:H79"/>
    <mergeCell ref="I79:J79"/>
    <mergeCell ref="B72:K72"/>
    <mergeCell ref="B64:B67"/>
    <mergeCell ref="G64:H64"/>
    <mergeCell ref="I64:J64"/>
    <mergeCell ref="G65:H65"/>
    <mergeCell ref="I65:J65"/>
    <mergeCell ref="G66:H66"/>
    <mergeCell ref="I66:J66"/>
    <mergeCell ref="G67:H67"/>
    <mergeCell ref="I67:J67"/>
    <mergeCell ref="B68:C69"/>
    <mergeCell ref="G68:H68"/>
    <mergeCell ref="I68:J68"/>
    <mergeCell ref="G69:H69"/>
    <mergeCell ref="I69:J69"/>
    <mergeCell ref="A9:M9"/>
    <mergeCell ref="B60:K60"/>
    <mergeCell ref="G62:J62"/>
    <mergeCell ref="K62:K63"/>
    <mergeCell ref="G63:H63"/>
    <mergeCell ref="I63:J63"/>
  </mergeCells>
  <printOptions horizontalCentered="1"/>
  <pageMargins left="0.25" right="0.25" top="0.75" bottom="0.75" header="0.3" footer="0.3"/>
  <pageSetup scale="80" fitToHeight="2" orientation="portrait" verticalDpi="1200" r:id="rId1"/>
  <headerFooter>
    <oddHeader>&amp;L&amp;G&amp;C&amp;"-,Bold"Attribute Agreement Analysis</oddHeader>
    <oddFooter>&amp;L&amp;9 1AF0003 &amp;A&amp;C&amp;"-,Bold"&amp;9&amp;KFF0000Printed Copy Uncontrolled.  
Latest Edition on AMG Intranet Site (http://ride.amgeneralintranet.com)&amp;R&amp;9Rev &amp;D</oddFooter>
  </headerFooter>
  <ignoredErrors>
    <ignoredError sqref="A5" unlockedFormula="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fitToPage="1"/>
  </sheetPr>
  <dimension ref="A1:P91"/>
  <sheetViews>
    <sheetView windowProtection="1" showGridLines="0" showRuler="0" view="pageLayout" zoomScale="145" zoomScaleNormal="100" zoomScaleSheetLayoutView="100" zoomScalePageLayoutView="145" workbookViewId="0">
      <selection activeCell="I10" sqref="I10"/>
    </sheetView>
  </sheetViews>
  <sheetFormatPr defaultColWidth="5" defaultRowHeight="14.4" x14ac:dyDescent="0.3"/>
  <cols>
    <col min="1" max="1" width="6.44140625" customWidth="1"/>
    <col min="2" max="2" width="27" customWidth="1"/>
    <col min="3" max="4" width="4.88671875" bestFit="1" customWidth="1"/>
    <col min="5" max="5" width="9" bestFit="1" customWidth="1"/>
    <col min="6" max="6" width="7" customWidth="1"/>
    <col min="7" max="7" width="9.88671875" bestFit="1" customWidth="1"/>
    <col min="8" max="8" width="5.88671875" customWidth="1"/>
    <col min="9" max="13" width="6.44140625" customWidth="1"/>
    <col min="14" max="14" width="7.33203125" customWidth="1"/>
    <col min="15" max="16" width="5.5546875" customWidth="1"/>
  </cols>
  <sheetData>
    <row r="1" spans="1:16" ht="7.5" customHeight="1" thickBot="1" x14ac:dyDescent="0.35"/>
    <row r="2" spans="1:16" x14ac:dyDescent="0.3">
      <c r="A2" s="1619" t="s">
        <v>439</v>
      </c>
      <c r="B2" s="1620"/>
      <c r="C2" s="1623" t="b">
        <f>E5=IF(ISBLANK(Information!D2),"",Information!D2)</f>
        <v>0</v>
      </c>
      <c r="D2" s="1624"/>
      <c r="E2" s="1624"/>
      <c r="F2" s="1625"/>
      <c r="G2" s="29"/>
      <c r="H2" s="1619" t="s">
        <v>89</v>
      </c>
      <c r="I2" s="1620"/>
      <c r="J2" s="1629" t="str">
        <f>IF(ISBLANK(Information!D19),"",Information!D19)</f>
        <v/>
      </c>
      <c r="K2" s="1630"/>
      <c r="L2" s="1630"/>
      <c r="M2" s="1630"/>
      <c r="N2" s="1630"/>
      <c r="O2" s="1630"/>
      <c r="P2" s="1631"/>
    </row>
    <row r="3" spans="1:16" ht="15" thickBot="1" x14ac:dyDescent="0.35">
      <c r="A3" s="1621" t="s">
        <v>442</v>
      </c>
      <c r="B3" s="1622"/>
      <c r="C3" s="1626" t="str">
        <f>IF(ISBLANK(Information!D3),"",Information!D3)</f>
        <v/>
      </c>
      <c r="D3" s="1627"/>
      <c r="E3" s="1627"/>
      <c r="F3" s="1628"/>
      <c r="G3" s="16"/>
      <c r="H3" s="1621" t="s">
        <v>90</v>
      </c>
      <c r="I3" s="1622"/>
      <c r="J3" s="1632" t="str">
        <f>IF(ISBLANK(Information!D18),"",Information!D18)</f>
        <v/>
      </c>
      <c r="K3" s="1633"/>
      <c r="L3" s="1633"/>
      <c r="M3" s="1633"/>
      <c r="N3" s="1633"/>
      <c r="O3" s="1633"/>
      <c r="P3" s="1634"/>
    </row>
    <row r="4" spans="1:16" ht="15" thickBot="1" x14ac:dyDescent="0.35">
      <c r="A4" s="17"/>
      <c r="B4" s="12"/>
      <c r="C4" s="18"/>
      <c r="D4" s="18"/>
      <c r="E4" s="18"/>
      <c r="F4" s="18"/>
      <c r="G4" s="18"/>
      <c r="H4" s="18"/>
      <c r="I4" s="19"/>
      <c r="J4" s="19"/>
      <c r="K4" s="19"/>
      <c r="L4" s="19"/>
      <c r="M4" s="20"/>
      <c r="N4" s="20"/>
      <c r="O4" s="20"/>
      <c r="P4" s="21"/>
    </row>
    <row r="5" spans="1:16" ht="15" thickBot="1" x14ac:dyDescent="0.35">
      <c r="A5" s="1650" t="s">
        <v>91</v>
      </c>
      <c r="B5" s="1651"/>
      <c r="C5" s="1651"/>
      <c r="D5" s="1652"/>
      <c r="E5" s="1642">
        <f>Information!D2</f>
        <v>0</v>
      </c>
      <c r="F5" s="1643"/>
      <c r="G5" s="1643"/>
      <c r="H5" s="1643"/>
      <c r="I5" s="1644"/>
      <c r="J5" s="124"/>
      <c r="K5" s="124"/>
      <c r="L5" s="124"/>
      <c r="M5" s="27"/>
      <c r="N5" s="26" t="s">
        <v>443</v>
      </c>
      <c r="O5" s="1658" t="str">
        <f>IF(ISBLANK(Information!D20),"",Information!D20)</f>
        <v/>
      </c>
      <c r="P5" s="1659"/>
    </row>
    <row r="6" spans="1:16" ht="15" thickBot="1" x14ac:dyDescent="0.35">
      <c r="A6" s="26" t="s">
        <v>92</v>
      </c>
      <c r="B6" s="1647"/>
      <c r="C6" s="1648"/>
      <c r="D6" s="1649"/>
      <c r="E6" s="28"/>
      <c r="F6" s="28"/>
      <c r="G6" s="28"/>
      <c r="H6" s="28"/>
      <c r="I6" s="1653"/>
      <c r="J6" s="1653"/>
      <c r="K6" s="1653"/>
      <c r="L6" s="1653"/>
      <c r="M6" s="1654"/>
      <c r="N6" s="1655"/>
      <c r="O6" s="1656"/>
      <c r="P6" s="1657"/>
    </row>
    <row r="7" spans="1:16" ht="15" thickBot="1" x14ac:dyDescent="0.35">
      <c r="A7" s="22" t="s">
        <v>93</v>
      </c>
      <c r="B7" s="23"/>
      <c r="C7" s="23"/>
      <c r="D7" s="23"/>
      <c r="E7" s="23"/>
      <c r="F7" s="23"/>
      <c r="G7" s="23"/>
      <c r="H7" s="23"/>
      <c r="I7" s="24"/>
      <c r="J7" s="24"/>
      <c r="K7" s="24"/>
      <c r="L7" s="24"/>
      <c r="M7" s="24"/>
      <c r="N7" s="24"/>
      <c r="O7" s="23"/>
      <c r="P7" s="25"/>
    </row>
    <row r="8" spans="1:16" x14ac:dyDescent="0.3">
      <c r="A8" s="1662" t="s">
        <v>94</v>
      </c>
      <c r="B8" s="1664" t="s">
        <v>95</v>
      </c>
      <c r="C8" s="1666" t="s">
        <v>96</v>
      </c>
      <c r="D8" s="1666"/>
      <c r="E8" s="1667" t="s">
        <v>97</v>
      </c>
      <c r="F8" s="1667"/>
      <c r="G8" s="1664" t="s">
        <v>98</v>
      </c>
      <c r="H8" s="1635" t="s">
        <v>99</v>
      </c>
      <c r="I8" s="1637" t="s">
        <v>100</v>
      </c>
      <c r="J8" s="1638"/>
      <c r="K8" s="1638"/>
      <c r="L8" s="1638"/>
      <c r="M8" s="1638"/>
      <c r="N8" s="1639"/>
      <c r="O8" s="1640" t="s">
        <v>101</v>
      </c>
      <c r="P8" s="1645" t="s">
        <v>102</v>
      </c>
    </row>
    <row r="9" spans="1:16" ht="15" thickBot="1" x14ac:dyDescent="0.35">
      <c r="A9" s="1663"/>
      <c r="B9" s="1665"/>
      <c r="C9" s="14" t="s">
        <v>85</v>
      </c>
      <c r="D9" s="14" t="s">
        <v>86</v>
      </c>
      <c r="E9" s="191" t="s">
        <v>87</v>
      </c>
      <c r="F9" s="191" t="s">
        <v>88</v>
      </c>
      <c r="G9" s="1665"/>
      <c r="H9" s="1636"/>
      <c r="I9" s="13" t="s">
        <v>103</v>
      </c>
      <c r="J9" s="13" t="s">
        <v>104</v>
      </c>
      <c r="K9" s="13" t="s">
        <v>105</v>
      </c>
      <c r="L9" s="13" t="s">
        <v>455</v>
      </c>
      <c r="M9" s="13" t="s">
        <v>456</v>
      </c>
      <c r="N9" s="13" t="s">
        <v>457</v>
      </c>
      <c r="O9" s="1641"/>
      <c r="P9" s="1646"/>
    </row>
    <row r="10" spans="1:16" ht="15" customHeight="1" x14ac:dyDescent="0.3">
      <c r="A10" s="192">
        <v>6</v>
      </c>
      <c r="B10" s="1177"/>
      <c r="C10" s="1171"/>
      <c r="D10" s="1172"/>
      <c r="E10" s="1175" t="str">
        <f>IF(OR(ISBLANK(B10),ISBLANK(C10),ISBLANK(D10)),"",B10-C10)</f>
        <v/>
      </c>
      <c r="F10" s="1175" t="str">
        <f>IF(OR(ISBLANK(B10),ISBLANK(C10),ISBLANK(D10)),"",B10+D10)</f>
        <v/>
      </c>
      <c r="G10" s="193"/>
      <c r="H10" s="896"/>
      <c r="I10" s="1176"/>
      <c r="J10" s="1176"/>
      <c r="K10" s="1176"/>
      <c r="L10" s="1176"/>
      <c r="M10" s="1176"/>
      <c r="N10" s="1176"/>
      <c r="O10" s="194" t="str">
        <f t="shared" ref="O10:O31" si="0">IF(AND(ISBLANK(I10),ISBLANK(J10),ISBLANK(K10),ISBLANK(L10),ISBLANK(M10),ISBLANK(N10)),"",IF(IF(ISBLANK(I10),0,IF(OR(I10&lt;E10,I10&gt;F10),1,0))+IF(ISBLANK(J10),0,IF(OR(J10&lt;E10,J10&gt;F10),1,0))+IF(ISBLANK(K10),0,IF(OR(K10&lt;E10,K10&gt;F10),1,0))+IF(ISBLANK(L10),0,IF(OR(L10&lt;E10,L10&gt;F10),1,0))+IF(ISBLANK(M10),0,IF(OR(M10&lt;E10,M10&gt;F10),1,0))+IF(ISBLANK(N10),0,IF(OR(N10&lt;E10,N10&gt;F10),1,0))&gt;0,"-","X"))</f>
        <v/>
      </c>
      <c r="P10" s="195" t="str">
        <f t="shared" ref="P10:P31" si="1">IF(O10="","",IF(O10="X","-","X"))</f>
        <v/>
      </c>
    </row>
    <row r="11" spans="1:16" ht="15" customHeight="1" x14ac:dyDescent="0.3">
      <c r="A11" s="192">
        <v>7</v>
      </c>
      <c r="B11" s="1177"/>
      <c r="C11" s="1171"/>
      <c r="D11" s="1172"/>
      <c r="E11" s="1175" t="str">
        <f t="shared" ref="E11:E74" si="2">IF(OR(ISBLANK(B11),ISBLANK(C11),ISBLANK(D11)),"",B11-C11)</f>
        <v/>
      </c>
      <c r="F11" s="1175" t="str">
        <f t="shared" ref="F11:F74" si="3">IF(OR(ISBLANK(B11),ISBLANK(C11),ISBLANK(D11)),"",B11+D11)</f>
        <v/>
      </c>
      <c r="G11" s="193"/>
      <c r="H11" s="896"/>
      <c r="I11" s="1176"/>
      <c r="J11" s="1176"/>
      <c r="K11" s="1176"/>
      <c r="L11" s="1176"/>
      <c r="M11" s="1176"/>
      <c r="N11" s="1176"/>
      <c r="O11" s="194" t="str">
        <f t="shared" si="0"/>
        <v/>
      </c>
      <c r="P11" s="195" t="str">
        <f t="shared" si="1"/>
        <v/>
      </c>
    </row>
    <row r="12" spans="1:16" ht="15" customHeight="1" x14ac:dyDescent="0.3">
      <c r="A12" s="192">
        <v>8</v>
      </c>
      <c r="B12" s="1177"/>
      <c r="C12" s="1171"/>
      <c r="D12" s="1172"/>
      <c r="E12" s="1175" t="str">
        <f t="shared" si="2"/>
        <v/>
      </c>
      <c r="F12" s="1175" t="str">
        <f t="shared" si="3"/>
        <v/>
      </c>
      <c r="G12" s="193"/>
      <c r="H12" s="896"/>
      <c r="I12" s="1176"/>
      <c r="J12" s="1176"/>
      <c r="K12" s="1176"/>
      <c r="L12" s="1176"/>
      <c r="M12" s="1176"/>
      <c r="N12" s="1176"/>
      <c r="O12" s="194" t="str">
        <f t="shared" si="0"/>
        <v/>
      </c>
      <c r="P12" s="195" t="str">
        <f t="shared" si="1"/>
        <v/>
      </c>
    </row>
    <row r="13" spans="1:16" ht="15" customHeight="1" x14ac:dyDescent="0.3">
      <c r="A13" s="192">
        <v>9</v>
      </c>
      <c r="B13" s="1176"/>
      <c r="C13" s="1171"/>
      <c r="D13" s="1171"/>
      <c r="E13" s="1175" t="str">
        <f t="shared" si="2"/>
        <v/>
      </c>
      <c r="F13" s="1175" t="str">
        <f t="shared" si="3"/>
        <v/>
      </c>
      <c r="G13" s="193"/>
      <c r="H13" s="896"/>
      <c r="I13" s="1176"/>
      <c r="J13" s="1176"/>
      <c r="K13" s="1176"/>
      <c r="L13" s="1176"/>
      <c r="M13" s="1176"/>
      <c r="N13" s="1176"/>
      <c r="O13" s="194" t="str">
        <f t="shared" si="0"/>
        <v/>
      </c>
      <c r="P13" s="195" t="str">
        <f t="shared" si="1"/>
        <v/>
      </c>
    </row>
    <row r="14" spans="1:16" ht="15" customHeight="1" x14ac:dyDescent="0.3">
      <c r="A14" s="192">
        <v>10</v>
      </c>
      <c r="B14" s="1177"/>
      <c r="C14" s="1171"/>
      <c r="D14" s="1171"/>
      <c r="E14" s="1175" t="str">
        <f t="shared" si="2"/>
        <v/>
      </c>
      <c r="F14" s="1175" t="str">
        <f t="shared" si="3"/>
        <v/>
      </c>
      <c r="G14" s="193"/>
      <c r="H14" s="896"/>
      <c r="I14" s="1176"/>
      <c r="J14" s="1176"/>
      <c r="K14" s="1176"/>
      <c r="L14" s="1176"/>
      <c r="M14" s="1176"/>
      <c r="N14" s="1176"/>
      <c r="O14" s="194" t="str">
        <f t="shared" si="0"/>
        <v/>
      </c>
      <c r="P14" s="195" t="str">
        <f t="shared" si="1"/>
        <v/>
      </c>
    </row>
    <row r="15" spans="1:16" ht="15" customHeight="1" x14ac:dyDescent="0.3">
      <c r="A15" s="192">
        <v>11</v>
      </c>
      <c r="B15" s="1177"/>
      <c r="C15" s="1172"/>
      <c r="D15" s="1172"/>
      <c r="E15" s="1175" t="str">
        <f t="shared" si="2"/>
        <v/>
      </c>
      <c r="F15" s="1175" t="str">
        <f t="shared" si="3"/>
        <v/>
      </c>
      <c r="G15" s="193"/>
      <c r="H15" s="896"/>
      <c r="I15" s="1176"/>
      <c r="J15" s="1176"/>
      <c r="K15" s="1176"/>
      <c r="L15" s="1176"/>
      <c r="M15" s="1176"/>
      <c r="N15" s="1176"/>
      <c r="O15" s="194" t="str">
        <f t="shared" si="0"/>
        <v/>
      </c>
      <c r="P15" s="195" t="str">
        <f t="shared" si="1"/>
        <v/>
      </c>
    </row>
    <row r="16" spans="1:16" ht="15" customHeight="1" x14ac:dyDescent="0.3">
      <c r="A16" s="192">
        <v>12</v>
      </c>
      <c r="B16" s="1177"/>
      <c r="C16" s="1171"/>
      <c r="D16" s="1171"/>
      <c r="E16" s="1175" t="str">
        <f t="shared" si="2"/>
        <v/>
      </c>
      <c r="F16" s="1175" t="str">
        <f t="shared" si="3"/>
        <v/>
      </c>
      <c r="G16" s="193"/>
      <c r="H16" s="896"/>
      <c r="I16" s="1176"/>
      <c r="J16" s="1176"/>
      <c r="K16" s="1176"/>
      <c r="L16" s="1176"/>
      <c r="M16" s="1176"/>
      <c r="N16" s="1176"/>
      <c r="O16" s="194" t="str">
        <f t="shared" si="0"/>
        <v/>
      </c>
      <c r="P16" s="195" t="str">
        <f t="shared" si="1"/>
        <v/>
      </c>
    </row>
    <row r="17" spans="1:16" ht="15" customHeight="1" x14ac:dyDescent="0.3">
      <c r="A17" s="192">
        <v>13</v>
      </c>
      <c r="B17" s="1177"/>
      <c r="C17" s="1171"/>
      <c r="D17" s="1171"/>
      <c r="E17" s="1175" t="str">
        <f t="shared" si="2"/>
        <v/>
      </c>
      <c r="F17" s="1175" t="str">
        <f t="shared" si="3"/>
        <v/>
      </c>
      <c r="G17" s="193"/>
      <c r="H17" s="896"/>
      <c r="I17" s="1176"/>
      <c r="J17" s="1176"/>
      <c r="K17" s="1176"/>
      <c r="L17" s="1176"/>
      <c r="M17" s="1176"/>
      <c r="N17" s="1176"/>
      <c r="O17" s="194" t="str">
        <f t="shared" si="0"/>
        <v/>
      </c>
      <c r="P17" s="195" t="str">
        <f t="shared" si="1"/>
        <v/>
      </c>
    </row>
    <row r="18" spans="1:16" ht="15" customHeight="1" x14ac:dyDescent="0.3">
      <c r="A18" s="192">
        <v>14</v>
      </c>
      <c r="B18" s="1177"/>
      <c r="C18" s="1171"/>
      <c r="D18" s="1171"/>
      <c r="E18" s="1175" t="str">
        <f t="shared" si="2"/>
        <v/>
      </c>
      <c r="F18" s="1175" t="str">
        <f t="shared" si="3"/>
        <v/>
      </c>
      <c r="G18" s="193"/>
      <c r="H18" s="896"/>
      <c r="I18" s="1176"/>
      <c r="J18" s="1176"/>
      <c r="K18" s="1176"/>
      <c r="L18" s="1176"/>
      <c r="M18" s="1176"/>
      <c r="N18" s="1176"/>
      <c r="O18" s="194" t="str">
        <f t="shared" si="0"/>
        <v/>
      </c>
      <c r="P18" s="195" t="str">
        <f t="shared" si="1"/>
        <v/>
      </c>
    </row>
    <row r="19" spans="1:16" ht="15" customHeight="1" x14ac:dyDescent="0.3">
      <c r="A19" s="192">
        <v>15</v>
      </c>
      <c r="B19" s="1177"/>
      <c r="C19" s="1171"/>
      <c r="D19" s="1171"/>
      <c r="E19" s="1175" t="str">
        <f t="shared" si="2"/>
        <v/>
      </c>
      <c r="F19" s="1175" t="str">
        <f t="shared" si="3"/>
        <v/>
      </c>
      <c r="G19" s="193"/>
      <c r="H19" s="896"/>
      <c r="I19" s="1176"/>
      <c r="J19" s="1176"/>
      <c r="K19" s="1176"/>
      <c r="L19" s="1176"/>
      <c r="M19" s="1176"/>
      <c r="N19" s="1176"/>
      <c r="O19" s="194" t="str">
        <f t="shared" si="0"/>
        <v/>
      </c>
      <c r="P19" s="195" t="str">
        <f t="shared" si="1"/>
        <v/>
      </c>
    </row>
    <row r="20" spans="1:16" ht="15" customHeight="1" x14ac:dyDescent="0.3">
      <c r="A20" s="192">
        <v>16</v>
      </c>
      <c r="B20" s="1177"/>
      <c r="C20" s="1171"/>
      <c r="D20" s="1171"/>
      <c r="E20" s="1175" t="str">
        <f t="shared" si="2"/>
        <v/>
      </c>
      <c r="F20" s="1175" t="str">
        <f t="shared" si="3"/>
        <v/>
      </c>
      <c r="G20" s="193"/>
      <c r="H20" s="896"/>
      <c r="I20" s="1176"/>
      <c r="J20" s="1176"/>
      <c r="K20" s="1176"/>
      <c r="L20" s="1176"/>
      <c r="M20" s="1176"/>
      <c r="N20" s="1176"/>
      <c r="O20" s="194" t="str">
        <f t="shared" si="0"/>
        <v/>
      </c>
      <c r="P20" s="195" t="str">
        <f t="shared" si="1"/>
        <v/>
      </c>
    </row>
    <row r="21" spans="1:16" ht="15" customHeight="1" x14ac:dyDescent="0.3">
      <c r="A21" s="192">
        <v>17</v>
      </c>
      <c r="B21" s="1177"/>
      <c r="C21" s="1171"/>
      <c r="D21" s="1171"/>
      <c r="E21" s="1175" t="str">
        <f t="shared" si="2"/>
        <v/>
      </c>
      <c r="F21" s="1175" t="str">
        <f t="shared" si="3"/>
        <v/>
      </c>
      <c r="G21" s="193"/>
      <c r="H21" s="896"/>
      <c r="I21" s="1176"/>
      <c r="J21" s="1176"/>
      <c r="K21" s="1176"/>
      <c r="L21" s="1176"/>
      <c r="M21" s="1176"/>
      <c r="N21" s="1176"/>
      <c r="O21" s="194" t="str">
        <f t="shared" si="0"/>
        <v/>
      </c>
      <c r="P21" s="195" t="str">
        <f t="shared" si="1"/>
        <v/>
      </c>
    </row>
    <row r="22" spans="1:16" ht="15" customHeight="1" x14ac:dyDescent="0.3">
      <c r="A22" s="192">
        <v>18</v>
      </c>
      <c r="B22" s="1177"/>
      <c r="C22" s="1171"/>
      <c r="D22" s="1171"/>
      <c r="E22" s="1175" t="str">
        <f t="shared" si="2"/>
        <v/>
      </c>
      <c r="F22" s="1175" t="str">
        <f t="shared" si="3"/>
        <v/>
      </c>
      <c r="G22" s="193"/>
      <c r="H22" s="896"/>
      <c r="I22" s="1176"/>
      <c r="J22" s="1176"/>
      <c r="K22" s="1176"/>
      <c r="L22" s="1176"/>
      <c r="M22" s="1176"/>
      <c r="N22" s="1176"/>
      <c r="O22" s="194" t="str">
        <f t="shared" si="0"/>
        <v/>
      </c>
      <c r="P22" s="195" t="str">
        <f t="shared" si="1"/>
        <v/>
      </c>
    </row>
    <row r="23" spans="1:16" ht="15" customHeight="1" x14ac:dyDescent="0.3">
      <c r="A23" s="192">
        <v>19</v>
      </c>
      <c r="B23" s="1177"/>
      <c r="C23" s="1171"/>
      <c r="D23" s="1171"/>
      <c r="E23" s="1175" t="str">
        <f t="shared" si="2"/>
        <v/>
      </c>
      <c r="F23" s="1175" t="str">
        <f t="shared" si="3"/>
        <v/>
      </c>
      <c r="G23" s="193"/>
      <c r="H23" s="896"/>
      <c r="I23" s="1176"/>
      <c r="J23" s="1176"/>
      <c r="K23" s="1176"/>
      <c r="L23" s="1176"/>
      <c r="M23" s="1176"/>
      <c r="N23" s="1176"/>
      <c r="O23" s="194" t="str">
        <f t="shared" si="0"/>
        <v/>
      </c>
      <c r="P23" s="195" t="str">
        <f t="shared" si="1"/>
        <v/>
      </c>
    </row>
    <row r="24" spans="1:16" ht="15" customHeight="1" x14ac:dyDescent="0.3">
      <c r="A24" s="192">
        <v>20</v>
      </c>
      <c r="B24" s="1177"/>
      <c r="C24" s="1171"/>
      <c r="D24" s="1171"/>
      <c r="E24" s="1175" t="str">
        <f t="shared" si="2"/>
        <v/>
      </c>
      <c r="F24" s="1175" t="str">
        <f t="shared" si="3"/>
        <v/>
      </c>
      <c r="G24" s="193"/>
      <c r="H24" s="896"/>
      <c r="I24" s="1176"/>
      <c r="J24" s="1176"/>
      <c r="K24" s="1176"/>
      <c r="L24" s="1176"/>
      <c r="M24" s="1176"/>
      <c r="N24" s="1176"/>
      <c r="O24" s="194" t="str">
        <f t="shared" si="0"/>
        <v/>
      </c>
      <c r="P24" s="195" t="str">
        <f t="shared" si="1"/>
        <v/>
      </c>
    </row>
    <row r="25" spans="1:16" ht="15" customHeight="1" x14ac:dyDescent="0.3">
      <c r="A25" s="192">
        <v>21</v>
      </c>
      <c r="B25" s="1177"/>
      <c r="C25" s="1171"/>
      <c r="D25" s="1171"/>
      <c r="E25" s="1175" t="str">
        <f t="shared" si="2"/>
        <v/>
      </c>
      <c r="F25" s="1175" t="str">
        <f t="shared" si="3"/>
        <v/>
      </c>
      <c r="G25" s="193"/>
      <c r="H25" s="896"/>
      <c r="I25" s="1176"/>
      <c r="J25" s="1176"/>
      <c r="K25" s="1176"/>
      <c r="L25" s="1176"/>
      <c r="M25" s="1176"/>
      <c r="N25" s="1176"/>
      <c r="O25" s="194" t="str">
        <f t="shared" si="0"/>
        <v/>
      </c>
      <c r="P25" s="195" t="str">
        <f t="shared" si="1"/>
        <v/>
      </c>
    </row>
    <row r="26" spans="1:16" ht="15" customHeight="1" x14ac:dyDescent="0.3">
      <c r="A26" s="192"/>
      <c r="B26" s="1176"/>
      <c r="C26" s="1172"/>
      <c r="D26" s="1172"/>
      <c r="E26" s="1175" t="str">
        <f t="shared" si="2"/>
        <v/>
      </c>
      <c r="F26" s="1175" t="str">
        <f t="shared" si="3"/>
        <v/>
      </c>
      <c r="G26" s="193"/>
      <c r="H26" s="896"/>
      <c r="I26" s="1176"/>
      <c r="J26" s="1176"/>
      <c r="K26" s="1176"/>
      <c r="L26" s="1176"/>
      <c r="M26" s="1176"/>
      <c r="N26" s="1176"/>
      <c r="O26" s="194" t="str">
        <f t="shared" si="0"/>
        <v/>
      </c>
      <c r="P26" s="195" t="str">
        <f t="shared" si="1"/>
        <v/>
      </c>
    </row>
    <row r="27" spans="1:16" ht="15" customHeight="1" x14ac:dyDescent="0.3">
      <c r="A27" s="192"/>
      <c r="B27" s="1176"/>
      <c r="C27" s="1172"/>
      <c r="D27" s="1172"/>
      <c r="E27" s="1175" t="str">
        <f t="shared" si="2"/>
        <v/>
      </c>
      <c r="F27" s="1175" t="str">
        <f t="shared" si="3"/>
        <v/>
      </c>
      <c r="G27" s="193"/>
      <c r="H27" s="896"/>
      <c r="I27" s="1176"/>
      <c r="J27" s="1176"/>
      <c r="K27" s="1176"/>
      <c r="L27" s="1176"/>
      <c r="M27" s="1176"/>
      <c r="N27" s="1176"/>
      <c r="O27" s="194" t="str">
        <f t="shared" si="0"/>
        <v/>
      </c>
      <c r="P27" s="195" t="str">
        <f t="shared" si="1"/>
        <v/>
      </c>
    </row>
    <row r="28" spans="1:16" ht="15" customHeight="1" x14ac:dyDescent="0.3">
      <c r="A28" s="192"/>
      <c r="B28" s="1176"/>
      <c r="C28" s="1172"/>
      <c r="D28" s="1172"/>
      <c r="E28" s="1175" t="str">
        <f t="shared" si="2"/>
        <v/>
      </c>
      <c r="F28" s="1175" t="str">
        <f t="shared" si="3"/>
        <v/>
      </c>
      <c r="G28" s="193"/>
      <c r="H28" s="896"/>
      <c r="I28" s="1176"/>
      <c r="J28" s="1176"/>
      <c r="K28" s="1176"/>
      <c r="L28" s="1176"/>
      <c r="M28" s="1176"/>
      <c r="N28" s="1176"/>
      <c r="O28" s="194" t="str">
        <f t="shared" si="0"/>
        <v/>
      </c>
      <c r="P28" s="195" t="str">
        <f t="shared" si="1"/>
        <v/>
      </c>
    </row>
    <row r="29" spans="1:16" ht="15" customHeight="1" x14ac:dyDescent="0.3">
      <c r="A29" s="192"/>
      <c r="B29" s="1176"/>
      <c r="C29" s="1172"/>
      <c r="D29" s="1172"/>
      <c r="E29" s="1175" t="str">
        <f t="shared" si="2"/>
        <v/>
      </c>
      <c r="F29" s="1175" t="str">
        <f t="shared" si="3"/>
        <v/>
      </c>
      <c r="G29" s="193"/>
      <c r="H29" s="896"/>
      <c r="I29" s="1176"/>
      <c r="J29" s="1176"/>
      <c r="K29" s="1176"/>
      <c r="L29" s="1176"/>
      <c r="M29" s="1176"/>
      <c r="N29" s="1176"/>
      <c r="O29" s="194" t="str">
        <f t="shared" si="0"/>
        <v/>
      </c>
      <c r="P29" s="195" t="str">
        <f t="shared" si="1"/>
        <v/>
      </c>
    </row>
    <row r="30" spans="1:16" ht="15" customHeight="1" x14ac:dyDescent="0.3">
      <c r="A30" s="192"/>
      <c r="B30" s="1176"/>
      <c r="C30" s="1172"/>
      <c r="D30" s="1172"/>
      <c r="E30" s="1175" t="str">
        <f t="shared" si="2"/>
        <v/>
      </c>
      <c r="F30" s="1175" t="str">
        <f t="shared" si="3"/>
        <v/>
      </c>
      <c r="G30" s="193"/>
      <c r="H30" s="896"/>
      <c r="I30" s="1176"/>
      <c r="J30" s="1176"/>
      <c r="K30" s="1176"/>
      <c r="L30" s="1176"/>
      <c r="M30" s="1176"/>
      <c r="N30" s="1176"/>
      <c r="O30" s="194" t="str">
        <f t="shared" si="0"/>
        <v/>
      </c>
      <c r="P30" s="195" t="str">
        <f t="shared" si="1"/>
        <v/>
      </c>
    </row>
    <row r="31" spans="1:16" ht="15" customHeight="1" x14ac:dyDescent="0.3">
      <c r="A31" s="192"/>
      <c r="B31" s="1176"/>
      <c r="C31" s="1171"/>
      <c r="D31" s="1171"/>
      <c r="E31" s="1175" t="str">
        <f t="shared" si="2"/>
        <v/>
      </c>
      <c r="F31" s="1175" t="str">
        <f t="shared" si="3"/>
        <v/>
      </c>
      <c r="G31" s="193"/>
      <c r="H31" s="896"/>
      <c r="I31" s="1177"/>
      <c r="J31" s="1177"/>
      <c r="K31" s="1177"/>
      <c r="L31" s="1177"/>
      <c r="M31" s="1177"/>
      <c r="N31" s="1177"/>
      <c r="O31" s="194" t="str">
        <f t="shared" si="0"/>
        <v/>
      </c>
      <c r="P31" s="195" t="str">
        <f t="shared" si="1"/>
        <v/>
      </c>
    </row>
    <row r="32" spans="1:16" ht="15" customHeight="1" x14ac:dyDescent="0.3">
      <c r="A32" s="192"/>
      <c r="B32" s="1177"/>
      <c r="C32" s="1171"/>
      <c r="D32" s="1171"/>
      <c r="E32" s="1175" t="str">
        <f t="shared" si="2"/>
        <v/>
      </c>
      <c r="F32" s="1175" t="str">
        <f t="shared" si="3"/>
        <v/>
      </c>
      <c r="G32" s="193"/>
      <c r="H32" s="896"/>
      <c r="I32" s="1177"/>
      <c r="J32" s="1177"/>
      <c r="K32" s="1177"/>
      <c r="L32" s="1177"/>
      <c r="M32" s="1177"/>
      <c r="N32" s="1177"/>
      <c r="O32" s="194" t="str">
        <f t="shared" ref="O32:O44" si="4">IF(AND(ISBLANK(I32),ISBLANK(J32),ISBLANK(K32),ISBLANK(L32),ISBLANK(M32),ISBLANK(N32)),"",IF(IF(ISBLANK(I32),0,IF(OR(I32&lt;E32,I32&gt;F32),1,0))+IF(ISBLANK(J32),0,IF(OR(J32&lt;E32,J32&gt;F32),1,0))+IF(ISBLANK(K32),0,IF(OR(K32&lt;E32,K32&gt;F32),1,0))+IF(ISBLANK(L32),0,IF(OR(L32&lt;E32,L32&gt;F32),1,0))+IF(ISBLANK(M32),0,IF(OR(M32&lt;E32,M32&gt;F32),1,0))+IF(ISBLANK(N32),0,IF(OR(N32&lt;E32,N32&gt;F32),1,0))&gt;0,"-","X"))</f>
        <v/>
      </c>
      <c r="P32" s="195" t="str">
        <f t="shared" ref="P32:P38" si="5">IF(O32="","",IF(O32="X","-","X"))</f>
        <v/>
      </c>
    </row>
    <row r="33" spans="1:16" ht="15" customHeight="1" x14ac:dyDescent="0.3">
      <c r="A33" s="192"/>
      <c r="B33" s="1177"/>
      <c r="C33" s="1171"/>
      <c r="D33" s="1171"/>
      <c r="E33" s="1175" t="str">
        <f t="shared" si="2"/>
        <v/>
      </c>
      <c r="F33" s="1175" t="str">
        <f t="shared" si="3"/>
        <v/>
      </c>
      <c r="G33" s="193"/>
      <c r="H33" s="896"/>
      <c r="I33" s="1177"/>
      <c r="J33" s="1177"/>
      <c r="K33" s="1177"/>
      <c r="L33" s="1177"/>
      <c r="M33" s="1177"/>
      <c r="N33" s="1177"/>
      <c r="O33" s="194" t="str">
        <f t="shared" si="4"/>
        <v/>
      </c>
      <c r="P33" s="195" t="str">
        <f t="shared" si="5"/>
        <v/>
      </c>
    </row>
    <row r="34" spans="1:16" ht="15" customHeight="1" x14ac:dyDescent="0.3">
      <c r="A34" s="192"/>
      <c r="B34" s="1177"/>
      <c r="C34" s="1171"/>
      <c r="D34" s="1171"/>
      <c r="E34" s="1175" t="str">
        <f t="shared" si="2"/>
        <v/>
      </c>
      <c r="F34" s="1175" t="str">
        <f t="shared" si="3"/>
        <v/>
      </c>
      <c r="G34" s="193"/>
      <c r="H34" s="896"/>
      <c r="I34" s="1177"/>
      <c r="J34" s="1177"/>
      <c r="K34" s="1177"/>
      <c r="L34" s="1177"/>
      <c r="M34" s="1177"/>
      <c r="N34" s="1177"/>
      <c r="O34" s="194" t="str">
        <f t="shared" si="4"/>
        <v/>
      </c>
      <c r="P34" s="195" t="str">
        <f t="shared" si="5"/>
        <v/>
      </c>
    </row>
    <row r="35" spans="1:16" ht="15" customHeight="1" x14ac:dyDescent="0.3">
      <c r="A35" s="192"/>
      <c r="B35" s="1177"/>
      <c r="C35" s="1171"/>
      <c r="D35" s="1171"/>
      <c r="E35" s="1175" t="str">
        <f t="shared" si="2"/>
        <v/>
      </c>
      <c r="F35" s="1175" t="str">
        <f t="shared" si="3"/>
        <v/>
      </c>
      <c r="G35" s="193"/>
      <c r="H35" s="896"/>
      <c r="I35" s="1177"/>
      <c r="J35" s="1177"/>
      <c r="K35" s="1177"/>
      <c r="L35" s="1177"/>
      <c r="M35" s="1177"/>
      <c r="N35" s="1177"/>
      <c r="O35" s="194" t="str">
        <f t="shared" si="4"/>
        <v/>
      </c>
      <c r="P35" s="195" t="str">
        <f t="shared" si="5"/>
        <v/>
      </c>
    </row>
    <row r="36" spans="1:16" ht="15" customHeight="1" x14ac:dyDescent="0.3">
      <c r="A36" s="192"/>
      <c r="B36" s="1177"/>
      <c r="C36" s="1171"/>
      <c r="D36" s="1171"/>
      <c r="E36" s="1175" t="str">
        <f t="shared" si="2"/>
        <v/>
      </c>
      <c r="F36" s="1175" t="str">
        <f t="shared" si="3"/>
        <v/>
      </c>
      <c r="G36" s="193"/>
      <c r="H36" s="896"/>
      <c r="I36" s="1177"/>
      <c r="J36" s="1177"/>
      <c r="K36" s="1177"/>
      <c r="L36" s="1177"/>
      <c r="M36" s="1177"/>
      <c r="N36" s="1177"/>
      <c r="O36" s="194" t="str">
        <f t="shared" si="4"/>
        <v/>
      </c>
      <c r="P36" s="195" t="str">
        <f t="shared" si="5"/>
        <v/>
      </c>
    </row>
    <row r="37" spans="1:16" ht="15" customHeight="1" x14ac:dyDescent="0.3">
      <c r="A37" s="192"/>
      <c r="B37" s="1177"/>
      <c r="C37" s="1171"/>
      <c r="D37" s="1171"/>
      <c r="E37" s="1175" t="str">
        <f t="shared" si="2"/>
        <v/>
      </c>
      <c r="F37" s="1175" t="str">
        <f t="shared" si="3"/>
        <v/>
      </c>
      <c r="G37" s="193"/>
      <c r="H37" s="896"/>
      <c r="I37" s="1177"/>
      <c r="J37" s="1177"/>
      <c r="K37" s="1177"/>
      <c r="L37" s="1177"/>
      <c r="M37" s="1177"/>
      <c r="N37" s="1177"/>
      <c r="O37" s="194" t="str">
        <f t="shared" si="4"/>
        <v/>
      </c>
      <c r="P37" s="195" t="str">
        <f t="shared" si="5"/>
        <v/>
      </c>
    </row>
    <row r="38" spans="1:16" ht="15" customHeight="1" x14ac:dyDescent="0.3">
      <c r="A38" s="192"/>
      <c r="B38" s="1177"/>
      <c r="C38" s="1171"/>
      <c r="D38" s="1171"/>
      <c r="E38" s="1175" t="str">
        <f t="shared" si="2"/>
        <v/>
      </c>
      <c r="F38" s="1175" t="str">
        <f t="shared" si="3"/>
        <v/>
      </c>
      <c r="G38" s="193"/>
      <c r="H38" s="896"/>
      <c r="I38" s="1177"/>
      <c r="J38" s="1177"/>
      <c r="K38" s="1177"/>
      <c r="L38" s="1177"/>
      <c r="M38" s="1177"/>
      <c r="N38" s="1177"/>
      <c r="O38" s="194" t="str">
        <f t="shared" si="4"/>
        <v/>
      </c>
      <c r="P38" s="195" t="str">
        <f t="shared" si="5"/>
        <v/>
      </c>
    </row>
    <row r="39" spans="1:16" ht="15" customHeight="1" x14ac:dyDescent="0.3">
      <c r="A39" s="192"/>
      <c r="B39" s="1177"/>
      <c r="C39" s="1171"/>
      <c r="D39" s="1171"/>
      <c r="E39" s="1175" t="str">
        <f t="shared" si="2"/>
        <v/>
      </c>
      <c r="F39" s="1175" t="str">
        <f t="shared" si="3"/>
        <v/>
      </c>
      <c r="G39" s="193"/>
      <c r="H39" s="896"/>
      <c r="I39" s="1177"/>
      <c r="J39" s="1177"/>
      <c r="K39" s="1177"/>
      <c r="L39" s="1177"/>
      <c r="M39" s="1177"/>
      <c r="N39" s="1177"/>
      <c r="O39" s="194" t="str">
        <f t="shared" si="4"/>
        <v/>
      </c>
      <c r="P39" s="195" t="str">
        <f t="shared" ref="P39:P87" si="6">IF(O39="","",IF(O39="X","-","X"))</f>
        <v/>
      </c>
    </row>
    <row r="40" spans="1:16" ht="15" customHeight="1" x14ac:dyDescent="0.3">
      <c r="A40" s="192"/>
      <c r="B40" s="1177"/>
      <c r="C40" s="1171"/>
      <c r="D40" s="1171"/>
      <c r="E40" s="1175" t="str">
        <f t="shared" si="2"/>
        <v/>
      </c>
      <c r="F40" s="1175" t="str">
        <f t="shared" si="3"/>
        <v/>
      </c>
      <c r="G40" s="193"/>
      <c r="H40" s="896"/>
      <c r="I40" s="1177"/>
      <c r="J40" s="1177"/>
      <c r="K40" s="1177"/>
      <c r="L40" s="1177"/>
      <c r="M40" s="1177"/>
      <c r="N40" s="1177"/>
      <c r="O40" s="194" t="str">
        <f t="shared" si="4"/>
        <v/>
      </c>
      <c r="P40" s="195" t="str">
        <f t="shared" si="6"/>
        <v/>
      </c>
    </row>
    <row r="41" spans="1:16" ht="15" customHeight="1" x14ac:dyDescent="0.3">
      <c r="A41" s="192"/>
      <c r="B41" s="1177"/>
      <c r="C41" s="1171"/>
      <c r="D41" s="1171"/>
      <c r="E41" s="1175" t="str">
        <f t="shared" si="2"/>
        <v/>
      </c>
      <c r="F41" s="1175" t="str">
        <f t="shared" si="3"/>
        <v/>
      </c>
      <c r="G41" s="193"/>
      <c r="H41" s="896"/>
      <c r="I41" s="1177"/>
      <c r="J41" s="1177"/>
      <c r="K41" s="1177"/>
      <c r="L41" s="1177"/>
      <c r="M41" s="1177"/>
      <c r="N41" s="1177"/>
      <c r="O41" s="194" t="str">
        <f t="shared" si="4"/>
        <v/>
      </c>
      <c r="P41" s="195" t="str">
        <f t="shared" si="6"/>
        <v/>
      </c>
    </row>
    <row r="42" spans="1:16" ht="15" customHeight="1" x14ac:dyDescent="0.3">
      <c r="A42" s="192"/>
      <c r="B42" s="1177"/>
      <c r="C42" s="1171"/>
      <c r="D42" s="1171"/>
      <c r="E42" s="1175" t="str">
        <f t="shared" si="2"/>
        <v/>
      </c>
      <c r="F42" s="1175" t="str">
        <f t="shared" si="3"/>
        <v/>
      </c>
      <c r="G42" s="193"/>
      <c r="H42" s="896"/>
      <c r="I42" s="1177"/>
      <c r="J42" s="1177"/>
      <c r="K42" s="1177"/>
      <c r="L42" s="1177"/>
      <c r="M42" s="1177"/>
      <c r="N42" s="1177"/>
      <c r="O42" s="194" t="str">
        <f t="shared" si="4"/>
        <v/>
      </c>
      <c r="P42" s="195" t="str">
        <f t="shared" si="6"/>
        <v/>
      </c>
    </row>
    <row r="43" spans="1:16" ht="15" customHeight="1" x14ac:dyDescent="0.3">
      <c r="A43" s="192"/>
      <c r="B43" s="1177"/>
      <c r="C43" s="1171"/>
      <c r="D43" s="1171"/>
      <c r="E43" s="1175" t="str">
        <f t="shared" si="2"/>
        <v/>
      </c>
      <c r="F43" s="1175" t="str">
        <f t="shared" si="3"/>
        <v/>
      </c>
      <c r="G43" s="193"/>
      <c r="H43" s="896"/>
      <c r="I43" s="1177"/>
      <c r="J43" s="1177"/>
      <c r="K43" s="1177"/>
      <c r="L43" s="1177"/>
      <c r="M43" s="1177"/>
      <c r="N43" s="1177"/>
      <c r="O43" s="194" t="str">
        <f t="shared" si="4"/>
        <v/>
      </c>
      <c r="P43" s="195" t="str">
        <f t="shared" si="6"/>
        <v/>
      </c>
    </row>
    <row r="44" spans="1:16" ht="15" customHeight="1" x14ac:dyDescent="0.3">
      <c r="A44" s="192"/>
      <c r="B44" s="1177"/>
      <c r="C44" s="1171"/>
      <c r="D44" s="1171"/>
      <c r="E44" s="1175" t="str">
        <f t="shared" si="2"/>
        <v/>
      </c>
      <c r="F44" s="1175" t="str">
        <f t="shared" si="3"/>
        <v/>
      </c>
      <c r="G44" s="193"/>
      <c r="H44" s="896"/>
      <c r="I44" s="1177"/>
      <c r="J44" s="1177"/>
      <c r="K44" s="1177"/>
      <c r="L44" s="1177"/>
      <c r="M44" s="1177"/>
      <c r="N44" s="1177"/>
      <c r="O44" s="194" t="str">
        <f t="shared" si="4"/>
        <v/>
      </c>
      <c r="P44" s="195" t="str">
        <f t="shared" si="6"/>
        <v/>
      </c>
    </row>
    <row r="45" spans="1:16" ht="15" customHeight="1" x14ac:dyDescent="0.3">
      <c r="A45" s="192"/>
      <c r="B45" s="1177"/>
      <c r="C45" s="1171"/>
      <c r="D45" s="1171"/>
      <c r="E45" s="1175" t="str">
        <f t="shared" si="2"/>
        <v/>
      </c>
      <c r="F45" s="1175" t="str">
        <f t="shared" si="3"/>
        <v/>
      </c>
      <c r="G45" s="193"/>
      <c r="H45" s="896"/>
      <c r="I45" s="1177"/>
      <c r="J45" s="1177"/>
      <c r="K45" s="1177"/>
      <c r="L45" s="1177"/>
      <c r="M45" s="1177"/>
      <c r="N45" s="1177"/>
      <c r="O45" s="194" t="str">
        <f t="shared" ref="O45:O87" si="7">IF(AND(ISBLANK(I45),ISBLANK(J45),ISBLANK(K45),ISBLANK(L45),ISBLANK(M45),ISBLANK(N45)),"",IF(IF(ISBLANK(I45),0,IF(OR(I45&lt;E45,I45&gt;F45),1,0))+IF(ISBLANK(J45),0,IF(OR(J45&lt;E45,J45&gt;F45),1,0))+IF(ISBLANK(K45),0,IF(OR(K45&lt;E45,K45&gt;F45),1,0))+IF(ISBLANK(L45),0,IF(OR(L45&lt;E45,L45&gt;F45),1,0))+IF(ISBLANK(M45),0,IF(OR(M45&lt;E45,M45&gt;F45),1,0))+IF(ISBLANK(N45),0,IF(OR(N45&lt;E45,N45&gt;F45),1,0))&gt;0,"-","X"))</f>
        <v/>
      </c>
      <c r="P45" s="195" t="str">
        <f t="shared" si="6"/>
        <v/>
      </c>
    </row>
    <row r="46" spans="1:16" ht="15" customHeight="1" x14ac:dyDescent="0.3">
      <c r="A46" s="192"/>
      <c r="B46" s="1177"/>
      <c r="C46" s="1171"/>
      <c r="D46" s="1171"/>
      <c r="E46" s="1175" t="str">
        <f t="shared" si="2"/>
        <v/>
      </c>
      <c r="F46" s="1175" t="str">
        <f t="shared" si="3"/>
        <v/>
      </c>
      <c r="G46" s="193"/>
      <c r="H46" s="896"/>
      <c r="I46" s="1177"/>
      <c r="J46" s="1177"/>
      <c r="K46" s="1177"/>
      <c r="L46" s="1177"/>
      <c r="M46" s="1177"/>
      <c r="N46" s="1177"/>
      <c r="O46" s="194" t="str">
        <f t="shared" si="7"/>
        <v/>
      </c>
      <c r="P46" s="195" t="str">
        <f t="shared" si="6"/>
        <v/>
      </c>
    </row>
    <row r="47" spans="1:16" ht="15" customHeight="1" x14ac:dyDescent="0.3">
      <c r="A47" s="192"/>
      <c r="B47" s="1177"/>
      <c r="C47" s="1171"/>
      <c r="D47" s="1171"/>
      <c r="E47" s="1175" t="str">
        <f t="shared" si="2"/>
        <v/>
      </c>
      <c r="F47" s="1175" t="str">
        <f t="shared" si="3"/>
        <v/>
      </c>
      <c r="G47" s="193"/>
      <c r="H47" s="896"/>
      <c r="I47" s="1177"/>
      <c r="J47" s="1177"/>
      <c r="K47" s="1177"/>
      <c r="L47" s="1177"/>
      <c r="M47" s="1177"/>
      <c r="N47" s="1177"/>
      <c r="O47" s="194" t="str">
        <f t="shared" si="7"/>
        <v/>
      </c>
      <c r="P47" s="195" t="str">
        <f t="shared" si="6"/>
        <v/>
      </c>
    </row>
    <row r="48" spans="1:16" ht="15" customHeight="1" x14ac:dyDescent="0.3">
      <c r="A48" s="192"/>
      <c r="B48" s="1177"/>
      <c r="C48" s="1171"/>
      <c r="D48" s="1171"/>
      <c r="E48" s="1175" t="str">
        <f t="shared" si="2"/>
        <v/>
      </c>
      <c r="F48" s="1175" t="str">
        <f t="shared" si="3"/>
        <v/>
      </c>
      <c r="G48" s="193"/>
      <c r="H48" s="896"/>
      <c r="I48" s="1177"/>
      <c r="J48" s="1177"/>
      <c r="K48" s="1177"/>
      <c r="L48" s="1177"/>
      <c r="M48" s="1177"/>
      <c r="N48" s="1177"/>
      <c r="O48" s="194" t="str">
        <f t="shared" si="7"/>
        <v/>
      </c>
      <c r="P48" s="195" t="str">
        <f t="shared" si="6"/>
        <v/>
      </c>
    </row>
    <row r="49" spans="1:16" ht="15" customHeight="1" x14ac:dyDescent="0.3">
      <c r="A49" s="192"/>
      <c r="B49" s="1177"/>
      <c r="C49" s="1171"/>
      <c r="D49" s="1171"/>
      <c r="E49" s="1175" t="str">
        <f t="shared" si="2"/>
        <v/>
      </c>
      <c r="F49" s="1175" t="str">
        <f t="shared" si="3"/>
        <v/>
      </c>
      <c r="G49" s="193"/>
      <c r="H49" s="896"/>
      <c r="I49" s="1177"/>
      <c r="J49" s="1177"/>
      <c r="K49" s="1177"/>
      <c r="L49" s="1177"/>
      <c r="M49" s="1177"/>
      <c r="N49" s="1177"/>
      <c r="O49" s="194" t="str">
        <f t="shared" si="7"/>
        <v/>
      </c>
      <c r="P49" s="195" t="str">
        <f t="shared" si="6"/>
        <v/>
      </c>
    </row>
    <row r="50" spans="1:16" ht="15" customHeight="1" x14ac:dyDescent="0.3">
      <c r="A50" s="192"/>
      <c r="B50" s="1177"/>
      <c r="C50" s="1171"/>
      <c r="D50" s="1171"/>
      <c r="E50" s="1175" t="str">
        <f t="shared" si="2"/>
        <v/>
      </c>
      <c r="F50" s="1175" t="str">
        <f t="shared" si="3"/>
        <v/>
      </c>
      <c r="G50" s="193"/>
      <c r="H50" s="896"/>
      <c r="I50" s="1177"/>
      <c r="J50" s="1177"/>
      <c r="K50" s="1177"/>
      <c r="L50" s="1177"/>
      <c r="M50" s="1177"/>
      <c r="N50" s="1177"/>
      <c r="O50" s="194" t="str">
        <f t="shared" si="7"/>
        <v/>
      </c>
      <c r="P50" s="195" t="str">
        <f t="shared" si="6"/>
        <v/>
      </c>
    </row>
    <row r="51" spans="1:16" ht="15" customHeight="1" x14ac:dyDescent="0.3">
      <c r="A51" s="192"/>
      <c r="B51" s="1177"/>
      <c r="C51" s="1171"/>
      <c r="D51" s="1171"/>
      <c r="E51" s="1175" t="str">
        <f t="shared" si="2"/>
        <v/>
      </c>
      <c r="F51" s="1175" t="str">
        <f t="shared" si="3"/>
        <v/>
      </c>
      <c r="G51" s="193"/>
      <c r="H51" s="896"/>
      <c r="I51" s="1177"/>
      <c r="J51" s="1177"/>
      <c r="K51" s="1177"/>
      <c r="L51" s="1177"/>
      <c r="M51" s="1177"/>
      <c r="N51" s="1177"/>
      <c r="O51" s="194" t="str">
        <f t="shared" si="7"/>
        <v/>
      </c>
      <c r="P51" s="195" t="str">
        <f t="shared" si="6"/>
        <v/>
      </c>
    </row>
    <row r="52" spans="1:16" ht="15" customHeight="1" x14ac:dyDescent="0.3">
      <c r="A52" s="192"/>
      <c r="B52" s="1177"/>
      <c r="C52" s="1171"/>
      <c r="D52" s="1171"/>
      <c r="E52" s="1175" t="str">
        <f t="shared" si="2"/>
        <v/>
      </c>
      <c r="F52" s="1175" t="str">
        <f t="shared" si="3"/>
        <v/>
      </c>
      <c r="G52" s="193"/>
      <c r="H52" s="896"/>
      <c r="I52" s="1177"/>
      <c r="J52" s="1177"/>
      <c r="K52" s="1177"/>
      <c r="L52" s="1177"/>
      <c r="M52" s="1177"/>
      <c r="N52" s="1177"/>
      <c r="O52" s="194" t="str">
        <f t="shared" si="7"/>
        <v/>
      </c>
      <c r="P52" s="195" t="str">
        <f t="shared" si="6"/>
        <v/>
      </c>
    </row>
    <row r="53" spans="1:16" ht="15" customHeight="1" x14ac:dyDescent="0.3">
      <c r="A53" s="192"/>
      <c r="B53" s="1177"/>
      <c r="C53" s="1171"/>
      <c r="D53" s="1171"/>
      <c r="E53" s="1175" t="str">
        <f t="shared" si="2"/>
        <v/>
      </c>
      <c r="F53" s="1175" t="str">
        <f t="shared" si="3"/>
        <v/>
      </c>
      <c r="G53" s="193"/>
      <c r="H53" s="896"/>
      <c r="I53" s="1177"/>
      <c r="J53" s="1177"/>
      <c r="K53" s="1177"/>
      <c r="L53" s="1177"/>
      <c r="M53" s="1177"/>
      <c r="N53" s="1177"/>
      <c r="O53" s="194" t="str">
        <f t="shared" si="7"/>
        <v/>
      </c>
      <c r="P53" s="195" t="str">
        <f t="shared" si="6"/>
        <v/>
      </c>
    </row>
    <row r="54" spans="1:16" ht="15" customHeight="1" x14ac:dyDescent="0.3">
      <c r="A54" s="192"/>
      <c r="B54" s="1177"/>
      <c r="C54" s="1171"/>
      <c r="D54" s="1171"/>
      <c r="E54" s="1175" t="str">
        <f t="shared" si="2"/>
        <v/>
      </c>
      <c r="F54" s="1175" t="str">
        <f t="shared" si="3"/>
        <v/>
      </c>
      <c r="G54" s="193"/>
      <c r="H54" s="896"/>
      <c r="I54" s="1177"/>
      <c r="J54" s="1177"/>
      <c r="K54" s="1177"/>
      <c r="L54" s="1177"/>
      <c r="M54" s="1177"/>
      <c r="N54" s="1177"/>
      <c r="O54" s="194" t="str">
        <f t="shared" si="7"/>
        <v/>
      </c>
      <c r="P54" s="195" t="str">
        <f t="shared" si="6"/>
        <v/>
      </c>
    </row>
    <row r="55" spans="1:16" ht="15" customHeight="1" x14ac:dyDescent="0.3">
      <c r="A55" s="192"/>
      <c r="B55" s="1177"/>
      <c r="C55" s="1171"/>
      <c r="D55" s="1171"/>
      <c r="E55" s="1175" t="str">
        <f t="shared" si="2"/>
        <v/>
      </c>
      <c r="F55" s="1175" t="str">
        <f t="shared" si="3"/>
        <v/>
      </c>
      <c r="G55" s="193"/>
      <c r="H55" s="896"/>
      <c r="I55" s="1177"/>
      <c r="J55" s="1177"/>
      <c r="K55" s="1177"/>
      <c r="L55" s="1177"/>
      <c r="M55" s="1177"/>
      <c r="N55" s="1177"/>
      <c r="O55" s="194" t="str">
        <f t="shared" si="7"/>
        <v/>
      </c>
      <c r="P55" s="195" t="str">
        <f t="shared" si="6"/>
        <v/>
      </c>
    </row>
    <row r="56" spans="1:16" ht="15" customHeight="1" x14ac:dyDescent="0.3">
      <c r="A56" s="192"/>
      <c r="B56" s="1177"/>
      <c r="C56" s="1171"/>
      <c r="D56" s="1171"/>
      <c r="E56" s="1175" t="str">
        <f t="shared" si="2"/>
        <v/>
      </c>
      <c r="F56" s="1175" t="str">
        <f t="shared" si="3"/>
        <v/>
      </c>
      <c r="G56" s="193"/>
      <c r="H56" s="896"/>
      <c r="I56" s="1177"/>
      <c r="J56" s="1177"/>
      <c r="K56" s="1177"/>
      <c r="L56" s="1177"/>
      <c r="M56" s="1177"/>
      <c r="N56" s="1177"/>
      <c r="O56" s="194" t="str">
        <f t="shared" si="7"/>
        <v/>
      </c>
      <c r="P56" s="195" t="str">
        <f t="shared" si="6"/>
        <v/>
      </c>
    </row>
    <row r="57" spans="1:16" ht="15" customHeight="1" x14ac:dyDescent="0.3">
      <c r="A57" s="192"/>
      <c r="B57" s="1177"/>
      <c r="C57" s="1171"/>
      <c r="D57" s="1171"/>
      <c r="E57" s="1175" t="str">
        <f t="shared" si="2"/>
        <v/>
      </c>
      <c r="F57" s="1175" t="str">
        <f t="shared" si="3"/>
        <v/>
      </c>
      <c r="G57" s="193"/>
      <c r="H57" s="896"/>
      <c r="I57" s="1177"/>
      <c r="J57" s="1177"/>
      <c r="K57" s="1177"/>
      <c r="L57" s="1177"/>
      <c r="M57" s="1177"/>
      <c r="N57" s="1177"/>
      <c r="O57" s="194" t="str">
        <f t="shared" si="7"/>
        <v/>
      </c>
      <c r="P57" s="195" t="str">
        <f t="shared" si="6"/>
        <v/>
      </c>
    </row>
    <row r="58" spans="1:16" ht="15" customHeight="1" x14ac:dyDescent="0.3">
      <c r="A58" s="192"/>
      <c r="B58" s="1177"/>
      <c r="C58" s="1171"/>
      <c r="D58" s="1171"/>
      <c r="E58" s="1175" t="str">
        <f t="shared" si="2"/>
        <v/>
      </c>
      <c r="F58" s="1175" t="str">
        <f t="shared" si="3"/>
        <v/>
      </c>
      <c r="G58" s="193"/>
      <c r="H58" s="896"/>
      <c r="I58" s="1177"/>
      <c r="J58" s="1177"/>
      <c r="K58" s="1177"/>
      <c r="L58" s="1177"/>
      <c r="M58" s="1177"/>
      <c r="N58" s="1177"/>
      <c r="O58" s="194" t="str">
        <f t="shared" si="7"/>
        <v/>
      </c>
      <c r="P58" s="195" t="str">
        <f t="shared" si="6"/>
        <v/>
      </c>
    </row>
    <row r="59" spans="1:16" ht="15" customHeight="1" x14ac:dyDescent="0.3">
      <c r="A59" s="192"/>
      <c r="B59" s="1177"/>
      <c r="C59" s="1171"/>
      <c r="D59" s="1171"/>
      <c r="E59" s="1175" t="str">
        <f t="shared" si="2"/>
        <v/>
      </c>
      <c r="F59" s="1175" t="str">
        <f t="shared" si="3"/>
        <v/>
      </c>
      <c r="G59" s="193"/>
      <c r="H59" s="896"/>
      <c r="I59" s="1177"/>
      <c r="J59" s="1177"/>
      <c r="K59" s="1177"/>
      <c r="L59" s="1177"/>
      <c r="M59" s="1177"/>
      <c r="N59" s="1177"/>
      <c r="O59" s="194" t="str">
        <f t="shared" si="7"/>
        <v/>
      </c>
      <c r="P59" s="195" t="str">
        <f t="shared" si="6"/>
        <v/>
      </c>
    </row>
    <row r="60" spans="1:16" ht="15" customHeight="1" x14ac:dyDescent="0.3">
      <c r="A60" s="192"/>
      <c r="B60" s="1177"/>
      <c r="C60" s="1171"/>
      <c r="D60" s="1171"/>
      <c r="E60" s="1175" t="str">
        <f t="shared" si="2"/>
        <v/>
      </c>
      <c r="F60" s="1175" t="str">
        <f t="shared" si="3"/>
        <v/>
      </c>
      <c r="G60" s="193"/>
      <c r="H60" s="896"/>
      <c r="I60" s="1177"/>
      <c r="J60" s="1177"/>
      <c r="K60" s="1177"/>
      <c r="L60" s="1177"/>
      <c r="M60" s="1177"/>
      <c r="N60" s="1177"/>
      <c r="O60" s="194" t="str">
        <f t="shared" si="7"/>
        <v/>
      </c>
      <c r="P60" s="195" t="str">
        <f t="shared" si="6"/>
        <v/>
      </c>
    </row>
    <row r="61" spans="1:16" ht="15" customHeight="1" x14ac:dyDescent="0.3">
      <c r="A61" s="192"/>
      <c r="B61" s="1177"/>
      <c r="C61" s="1171"/>
      <c r="D61" s="1171"/>
      <c r="E61" s="1175" t="str">
        <f t="shared" si="2"/>
        <v/>
      </c>
      <c r="F61" s="1175" t="str">
        <f t="shared" si="3"/>
        <v/>
      </c>
      <c r="G61" s="193"/>
      <c r="H61" s="896"/>
      <c r="I61" s="1177"/>
      <c r="J61" s="1177"/>
      <c r="K61" s="1177"/>
      <c r="L61" s="1177"/>
      <c r="M61" s="1177"/>
      <c r="N61" s="1177"/>
      <c r="O61" s="194" t="str">
        <f t="shared" si="7"/>
        <v/>
      </c>
      <c r="P61" s="195" t="str">
        <f t="shared" si="6"/>
        <v/>
      </c>
    </row>
    <row r="62" spans="1:16" ht="15" customHeight="1" x14ac:dyDescent="0.3">
      <c r="A62" s="192"/>
      <c r="B62" s="1177"/>
      <c r="C62" s="1171"/>
      <c r="D62" s="1171"/>
      <c r="E62" s="1175" t="str">
        <f t="shared" si="2"/>
        <v/>
      </c>
      <c r="F62" s="1175" t="str">
        <f t="shared" si="3"/>
        <v/>
      </c>
      <c r="G62" s="193"/>
      <c r="H62" s="896"/>
      <c r="I62" s="1177"/>
      <c r="J62" s="1177"/>
      <c r="K62" s="1177"/>
      <c r="L62" s="1177"/>
      <c r="M62" s="1177"/>
      <c r="N62" s="1177"/>
      <c r="O62" s="194" t="str">
        <f t="shared" si="7"/>
        <v/>
      </c>
      <c r="P62" s="195" t="str">
        <f t="shared" si="6"/>
        <v/>
      </c>
    </row>
    <row r="63" spans="1:16" ht="15" customHeight="1" x14ac:dyDescent="0.3">
      <c r="A63" s="192"/>
      <c r="B63" s="1177"/>
      <c r="C63" s="1171"/>
      <c r="D63" s="1171"/>
      <c r="E63" s="1175" t="str">
        <f t="shared" si="2"/>
        <v/>
      </c>
      <c r="F63" s="1175" t="str">
        <f t="shared" si="3"/>
        <v/>
      </c>
      <c r="G63" s="193"/>
      <c r="H63" s="896"/>
      <c r="I63" s="1177"/>
      <c r="J63" s="1177"/>
      <c r="K63" s="1177"/>
      <c r="L63" s="1177"/>
      <c r="M63" s="1177"/>
      <c r="N63" s="1177"/>
      <c r="O63" s="194" t="str">
        <f t="shared" si="7"/>
        <v/>
      </c>
      <c r="P63" s="195" t="str">
        <f t="shared" si="6"/>
        <v/>
      </c>
    </row>
    <row r="64" spans="1:16" ht="15" customHeight="1" x14ac:dyDescent="0.3">
      <c r="A64" s="192"/>
      <c r="B64" s="1177"/>
      <c r="C64" s="1171"/>
      <c r="D64" s="1171"/>
      <c r="E64" s="1175" t="str">
        <f t="shared" si="2"/>
        <v/>
      </c>
      <c r="F64" s="1175" t="str">
        <f t="shared" si="3"/>
        <v/>
      </c>
      <c r="G64" s="193"/>
      <c r="H64" s="896"/>
      <c r="I64" s="1177"/>
      <c r="J64" s="1177"/>
      <c r="K64" s="1177"/>
      <c r="L64" s="1177"/>
      <c r="M64" s="1177"/>
      <c r="N64" s="1177"/>
      <c r="O64" s="194" t="str">
        <f t="shared" si="7"/>
        <v/>
      </c>
      <c r="P64" s="195" t="str">
        <f t="shared" si="6"/>
        <v/>
      </c>
    </row>
    <row r="65" spans="1:16" ht="15" customHeight="1" x14ac:dyDescent="0.3">
      <c r="A65" s="192"/>
      <c r="B65" s="1177"/>
      <c r="C65" s="1171"/>
      <c r="D65" s="1171"/>
      <c r="E65" s="1175" t="str">
        <f t="shared" si="2"/>
        <v/>
      </c>
      <c r="F65" s="1175" t="str">
        <f t="shared" si="3"/>
        <v/>
      </c>
      <c r="G65" s="193"/>
      <c r="H65" s="896"/>
      <c r="I65" s="1177"/>
      <c r="J65" s="1177"/>
      <c r="K65" s="1177"/>
      <c r="L65" s="1177"/>
      <c r="M65" s="1177"/>
      <c r="N65" s="1177"/>
      <c r="O65" s="194" t="str">
        <f t="shared" si="7"/>
        <v/>
      </c>
      <c r="P65" s="195" t="str">
        <f t="shared" si="6"/>
        <v/>
      </c>
    </row>
    <row r="66" spans="1:16" ht="15" customHeight="1" x14ac:dyDescent="0.3">
      <c r="A66" s="192"/>
      <c r="B66" s="1177"/>
      <c r="C66" s="1171"/>
      <c r="D66" s="1171"/>
      <c r="E66" s="1175" t="str">
        <f t="shared" si="2"/>
        <v/>
      </c>
      <c r="F66" s="1175" t="str">
        <f t="shared" si="3"/>
        <v/>
      </c>
      <c r="G66" s="193"/>
      <c r="H66" s="896"/>
      <c r="I66" s="1177"/>
      <c r="J66" s="1177"/>
      <c r="K66" s="1177"/>
      <c r="L66" s="1177"/>
      <c r="M66" s="1177"/>
      <c r="N66" s="1177"/>
      <c r="O66" s="194" t="str">
        <f>IF(AND(ISBLANK(I66),ISBLANK(J66),ISBLANK(K66),ISBLANK(L66),ISBLANK(M66),ISBLANK(N66)),"",IF(IF(ISBLANK(I66),0,IF(OR(I66&lt;E66,I66&gt;F66),1,0))+IF(ISBLANK(J66),0,IF(OR(J66&lt;E66,J66&gt;F66),1,0))+IF(ISBLANK(K66),0,IF(OR(K66&lt;E66,K66&gt;F66),1,0))+IF(ISBLANK(L66),0,IF(OR(L66&lt;E66,L66&gt;F66),1,0))+IF(ISBLANK(M66),0,IF(OR(M66&lt;E66,M66&gt;F66),1,0))+IF(ISBLANK(N66),0,IF(OR(N66&lt;E66,N66&gt;F66),1,0))&gt;0,"-","X"))</f>
        <v/>
      </c>
      <c r="P66" s="195" t="str">
        <f>IF(O66="","",IF(O66="X","-","X"))</f>
        <v/>
      </c>
    </row>
    <row r="67" spans="1:16" ht="15" customHeight="1" x14ac:dyDescent="0.3">
      <c r="A67" s="192"/>
      <c r="B67" s="1177"/>
      <c r="C67" s="1171"/>
      <c r="D67" s="1171"/>
      <c r="E67" s="1175" t="str">
        <f t="shared" si="2"/>
        <v/>
      </c>
      <c r="F67" s="1175" t="str">
        <f t="shared" si="3"/>
        <v/>
      </c>
      <c r="G67" s="193"/>
      <c r="H67" s="896"/>
      <c r="I67" s="1177"/>
      <c r="J67" s="1177"/>
      <c r="K67" s="1177"/>
      <c r="L67" s="1177"/>
      <c r="M67" s="1177"/>
      <c r="N67" s="1177"/>
      <c r="O67" s="194" t="str">
        <f>IF(AND(ISBLANK(I67),ISBLANK(J67),ISBLANK(K67),ISBLANK(L67),ISBLANK(M67),ISBLANK(N67)),"",IF(IF(ISBLANK(I67),0,IF(OR(I67&lt;E67,I67&gt;F67),1,0))+IF(ISBLANK(J67),0,IF(OR(J67&lt;E67,J67&gt;F67),1,0))+IF(ISBLANK(K67),0,IF(OR(K67&lt;E67,K67&gt;F67),1,0))+IF(ISBLANK(L67),0,IF(OR(L67&lt;E67,L67&gt;F67),1,0))+IF(ISBLANK(M67),0,IF(OR(M67&lt;E67,M67&gt;F67),1,0))+IF(ISBLANK(N67),0,IF(OR(N67&lt;E67,N67&gt;F67),1,0))&gt;0,"-","X"))</f>
        <v/>
      </c>
      <c r="P67" s="195" t="str">
        <f>IF(O67="","",IF(O67="X","-","X"))</f>
        <v/>
      </c>
    </row>
    <row r="68" spans="1:16" ht="15" customHeight="1" x14ac:dyDescent="0.3">
      <c r="A68" s="192"/>
      <c r="B68" s="1177"/>
      <c r="C68" s="1171"/>
      <c r="D68" s="1171"/>
      <c r="E68" s="1175" t="str">
        <f t="shared" si="2"/>
        <v/>
      </c>
      <c r="F68" s="1175" t="str">
        <f t="shared" si="3"/>
        <v/>
      </c>
      <c r="G68" s="193"/>
      <c r="H68" s="896"/>
      <c r="I68" s="1177"/>
      <c r="J68" s="1177"/>
      <c r="K68" s="1177"/>
      <c r="L68" s="1177"/>
      <c r="M68" s="1177"/>
      <c r="N68" s="1177"/>
      <c r="O68" s="194" t="str">
        <f>IF(AND(ISBLANK(I68),ISBLANK(J68),ISBLANK(K68),ISBLANK(L68),ISBLANK(M68),ISBLANK(N68)),"",IF(IF(ISBLANK(I68),0,IF(OR(I68&lt;E68,I68&gt;F68),1,0))+IF(ISBLANK(J68),0,IF(OR(J68&lt;E68,J68&gt;F68),1,0))+IF(ISBLANK(K68),0,IF(OR(K68&lt;E68,K68&gt;F68),1,0))+IF(ISBLANK(L68),0,IF(OR(L68&lt;E68,L68&gt;F68),1,0))+IF(ISBLANK(M68),0,IF(OR(M68&lt;E68,M68&gt;F68),1,0))+IF(ISBLANK(N68),0,IF(OR(N68&lt;E68,N68&gt;F68),1,0))&gt;0,"-","X"))</f>
        <v/>
      </c>
      <c r="P68" s="195" t="str">
        <f>IF(O68="","",IF(O68="X","-","X"))</f>
        <v/>
      </c>
    </row>
    <row r="69" spans="1:16" ht="15" customHeight="1" x14ac:dyDescent="0.3">
      <c r="A69" s="192"/>
      <c r="B69" s="1176"/>
      <c r="C69" s="1172"/>
      <c r="D69" s="1172"/>
      <c r="E69" s="1175" t="str">
        <f t="shared" si="2"/>
        <v/>
      </c>
      <c r="F69" s="1175" t="str">
        <f t="shared" si="3"/>
        <v/>
      </c>
      <c r="G69" s="256"/>
      <c r="H69" s="897"/>
      <c r="I69" s="1177"/>
      <c r="J69" s="1177"/>
      <c r="K69" s="1177"/>
      <c r="L69" s="1177"/>
      <c r="M69" s="1177"/>
      <c r="N69" s="1177"/>
      <c r="O69" s="194" t="str">
        <f>IF(AND(ISBLANK(I69),ISBLANK(J69),ISBLANK(K69),ISBLANK(L69),ISBLANK(M69),ISBLANK(N69)),"",IF(IF(ISBLANK(I69),0,IF(OR(I69&lt;E69,I69&gt;F69),1,0))+IF(ISBLANK(J69),0,IF(OR(J69&lt;E69,J69&gt;F69),1,0))+IF(ISBLANK(K69),0,IF(OR(K69&lt;E69,K69&gt;F69),1,0))+IF(ISBLANK(L69),0,IF(OR(L69&lt;E69,L69&gt;F69),1,0))+IF(ISBLANK(M69),0,IF(OR(M69&lt;E69,M69&gt;F69),1,0))+IF(ISBLANK(N69),0,IF(OR(N69&lt;E69,N69&gt;F69),1,0))&gt;0,"-","X"))</f>
        <v/>
      </c>
      <c r="P69" s="195" t="str">
        <f>IF(O69="","",IF(O69="X","-","X"))</f>
        <v/>
      </c>
    </row>
    <row r="70" spans="1:16" ht="15" customHeight="1" x14ac:dyDescent="0.3">
      <c r="A70" s="192"/>
      <c r="B70" s="1176"/>
      <c r="C70" s="1172"/>
      <c r="D70" s="1172"/>
      <c r="E70" s="1175" t="str">
        <f t="shared" si="2"/>
        <v/>
      </c>
      <c r="F70" s="1175" t="str">
        <f t="shared" si="3"/>
        <v/>
      </c>
      <c r="G70" s="256"/>
      <c r="H70" s="897"/>
      <c r="I70" s="1177"/>
      <c r="J70" s="1177"/>
      <c r="K70" s="1177"/>
      <c r="L70" s="1177"/>
      <c r="M70" s="1177"/>
      <c r="N70" s="1177"/>
      <c r="O70" s="194" t="str">
        <f t="shared" ref="O70:O81" si="8">IF(AND(ISBLANK(I70),ISBLANK(J70),ISBLANK(K70),ISBLANK(L70),ISBLANK(M70),ISBLANK(N70)),"",IF(IF(ISBLANK(I70),0,IF(OR(I70&lt;E70,I70&gt;F70),1,0))+IF(ISBLANK(J70),0,IF(OR(J70&lt;E70,J70&gt;F70),1,0))+IF(ISBLANK(K70),0,IF(OR(K70&lt;E70,K70&gt;F70),1,0))+IF(ISBLANK(L70),0,IF(OR(L70&lt;E70,L70&gt;F70),1,0))+IF(ISBLANK(M70),0,IF(OR(M70&lt;E70,M70&gt;F70),1,0))+IF(ISBLANK(N70),0,IF(OR(N70&lt;E70,N70&gt;F70),1,0))&gt;0,"-","X"))</f>
        <v/>
      </c>
      <c r="P70" s="195" t="str">
        <f t="shared" ref="P70:P81" si="9">IF(O70="","",IF(O70="X","-","X"))</f>
        <v/>
      </c>
    </row>
    <row r="71" spans="1:16" ht="15" customHeight="1" x14ac:dyDescent="0.3">
      <c r="A71" s="192"/>
      <c r="B71" s="1176"/>
      <c r="C71" s="1172"/>
      <c r="D71" s="1172"/>
      <c r="E71" s="1175" t="str">
        <f t="shared" si="2"/>
        <v/>
      </c>
      <c r="F71" s="1175" t="str">
        <f t="shared" si="3"/>
        <v/>
      </c>
      <c r="G71" s="256"/>
      <c r="H71" s="897"/>
      <c r="I71" s="1177"/>
      <c r="J71" s="1177"/>
      <c r="K71" s="1177"/>
      <c r="L71" s="1177"/>
      <c r="M71" s="1177"/>
      <c r="N71" s="1177"/>
      <c r="O71" s="194" t="str">
        <f t="shared" si="8"/>
        <v/>
      </c>
      <c r="P71" s="195" t="str">
        <f t="shared" si="9"/>
        <v/>
      </c>
    </row>
    <row r="72" spans="1:16" ht="15" customHeight="1" x14ac:dyDescent="0.3">
      <c r="A72" s="192"/>
      <c r="B72" s="1176"/>
      <c r="C72" s="1172"/>
      <c r="D72" s="1172"/>
      <c r="E72" s="1175" t="str">
        <f t="shared" si="2"/>
        <v/>
      </c>
      <c r="F72" s="1175" t="str">
        <f t="shared" si="3"/>
        <v/>
      </c>
      <c r="G72" s="256"/>
      <c r="H72" s="897"/>
      <c r="I72" s="1177"/>
      <c r="J72" s="1177"/>
      <c r="K72" s="1177"/>
      <c r="L72" s="1177"/>
      <c r="M72" s="1177"/>
      <c r="N72" s="1177"/>
      <c r="O72" s="194" t="str">
        <f t="shared" si="8"/>
        <v/>
      </c>
      <c r="P72" s="195" t="str">
        <f t="shared" si="9"/>
        <v/>
      </c>
    </row>
    <row r="73" spans="1:16" ht="15" customHeight="1" x14ac:dyDescent="0.3">
      <c r="A73" s="192"/>
      <c r="B73" s="1179"/>
      <c r="C73" s="1172"/>
      <c r="D73" s="1172"/>
      <c r="E73" s="1175" t="str">
        <f t="shared" si="2"/>
        <v/>
      </c>
      <c r="F73" s="1175" t="str">
        <f t="shared" si="3"/>
        <v/>
      </c>
      <c r="G73" s="256"/>
      <c r="H73" s="897"/>
      <c r="I73" s="1177"/>
      <c r="J73" s="1177"/>
      <c r="K73" s="1177"/>
      <c r="L73" s="1177"/>
      <c r="M73" s="1177"/>
      <c r="N73" s="1177"/>
      <c r="O73" s="194" t="str">
        <f t="shared" si="8"/>
        <v/>
      </c>
      <c r="P73" s="195" t="str">
        <f t="shared" si="9"/>
        <v/>
      </c>
    </row>
    <row r="74" spans="1:16" ht="15" customHeight="1" x14ac:dyDescent="0.3">
      <c r="A74" s="192"/>
      <c r="B74" s="1176"/>
      <c r="C74" s="1172"/>
      <c r="D74" s="1172"/>
      <c r="E74" s="1175" t="str">
        <f t="shared" si="2"/>
        <v/>
      </c>
      <c r="F74" s="1175" t="str">
        <f t="shared" si="3"/>
        <v/>
      </c>
      <c r="G74" s="256"/>
      <c r="H74" s="897"/>
      <c r="I74" s="1177"/>
      <c r="J74" s="1177"/>
      <c r="K74" s="1177"/>
      <c r="L74" s="1177"/>
      <c r="M74" s="1177"/>
      <c r="N74" s="1177"/>
      <c r="O74" s="194" t="str">
        <f t="shared" si="8"/>
        <v/>
      </c>
      <c r="P74" s="195" t="str">
        <f t="shared" si="9"/>
        <v/>
      </c>
    </row>
    <row r="75" spans="1:16" ht="15" customHeight="1" x14ac:dyDescent="0.3">
      <c r="A75" s="192"/>
      <c r="B75" s="1176"/>
      <c r="C75" s="1172"/>
      <c r="D75" s="1172"/>
      <c r="E75" s="1175" t="str">
        <f t="shared" ref="E75:E87" si="10">IF(OR(ISBLANK(B75),ISBLANK(C75),ISBLANK(D75)),"",B75-C75)</f>
        <v/>
      </c>
      <c r="F75" s="1175" t="str">
        <f t="shared" ref="F75:F87" si="11">IF(OR(ISBLANK(B75),ISBLANK(C75),ISBLANK(D75)),"",B75+D75)</f>
        <v/>
      </c>
      <c r="G75" s="256"/>
      <c r="H75" s="897"/>
      <c r="I75" s="1177"/>
      <c r="J75" s="1177"/>
      <c r="K75" s="1177"/>
      <c r="L75" s="1177"/>
      <c r="M75" s="1177"/>
      <c r="N75" s="1177"/>
      <c r="O75" s="194" t="str">
        <f t="shared" si="8"/>
        <v/>
      </c>
      <c r="P75" s="195" t="str">
        <f t="shared" si="9"/>
        <v/>
      </c>
    </row>
    <row r="76" spans="1:16" ht="15" customHeight="1" x14ac:dyDescent="0.3">
      <c r="A76" s="192"/>
      <c r="B76" s="1176"/>
      <c r="C76" s="1172"/>
      <c r="D76" s="1172"/>
      <c r="E76" s="1175" t="str">
        <f t="shared" si="10"/>
        <v/>
      </c>
      <c r="F76" s="1175" t="str">
        <f t="shared" si="11"/>
        <v/>
      </c>
      <c r="G76" s="256"/>
      <c r="H76" s="897"/>
      <c r="I76" s="1177"/>
      <c r="J76" s="1177"/>
      <c r="K76" s="1177"/>
      <c r="L76" s="1177"/>
      <c r="M76" s="1177"/>
      <c r="N76" s="1177"/>
      <c r="O76" s="194" t="str">
        <f t="shared" si="8"/>
        <v/>
      </c>
      <c r="P76" s="195" t="str">
        <f t="shared" si="9"/>
        <v/>
      </c>
    </row>
    <row r="77" spans="1:16" ht="15" customHeight="1" x14ac:dyDescent="0.3">
      <c r="A77" s="192"/>
      <c r="B77" s="1176"/>
      <c r="C77" s="1172"/>
      <c r="D77" s="1172"/>
      <c r="E77" s="1175" t="str">
        <f t="shared" si="10"/>
        <v/>
      </c>
      <c r="F77" s="1175" t="str">
        <f t="shared" si="11"/>
        <v/>
      </c>
      <c r="G77" s="256"/>
      <c r="H77" s="897"/>
      <c r="I77" s="1177"/>
      <c r="J77" s="1177"/>
      <c r="K77" s="1177"/>
      <c r="L77" s="1177"/>
      <c r="M77" s="1177"/>
      <c r="N77" s="1177"/>
      <c r="O77" s="194" t="str">
        <f t="shared" si="8"/>
        <v/>
      </c>
      <c r="P77" s="195" t="str">
        <f t="shared" si="9"/>
        <v/>
      </c>
    </row>
    <row r="78" spans="1:16" ht="15" customHeight="1" x14ac:dyDescent="0.3">
      <c r="A78" s="192"/>
      <c r="B78" s="1176"/>
      <c r="C78" s="1172"/>
      <c r="D78" s="1172"/>
      <c r="E78" s="1175" t="str">
        <f t="shared" si="10"/>
        <v/>
      </c>
      <c r="F78" s="1175" t="str">
        <f t="shared" si="11"/>
        <v/>
      </c>
      <c r="G78" s="256"/>
      <c r="H78" s="897"/>
      <c r="I78" s="1177"/>
      <c r="J78" s="1177"/>
      <c r="K78" s="1177"/>
      <c r="L78" s="1177"/>
      <c r="M78" s="1177"/>
      <c r="N78" s="1177"/>
      <c r="O78" s="194" t="str">
        <f t="shared" si="8"/>
        <v/>
      </c>
      <c r="P78" s="195" t="str">
        <f t="shared" si="9"/>
        <v/>
      </c>
    </row>
    <row r="79" spans="1:16" ht="15" customHeight="1" x14ac:dyDescent="0.3">
      <c r="A79" s="192"/>
      <c r="B79" s="1176"/>
      <c r="C79" s="1172"/>
      <c r="D79" s="1172"/>
      <c r="E79" s="1175" t="str">
        <f t="shared" si="10"/>
        <v/>
      </c>
      <c r="F79" s="1175" t="str">
        <f t="shared" si="11"/>
        <v/>
      </c>
      <c r="G79" s="256"/>
      <c r="H79" s="897"/>
      <c r="I79" s="1177"/>
      <c r="J79" s="1177"/>
      <c r="K79" s="1177"/>
      <c r="L79" s="1177"/>
      <c r="M79" s="1177"/>
      <c r="N79" s="1177"/>
      <c r="O79" s="194" t="str">
        <f t="shared" si="8"/>
        <v/>
      </c>
      <c r="P79" s="195" t="str">
        <f t="shared" si="9"/>
        <v/>
      </c>
    </row>
    <row r="80" spans="1:16" ht="15" customHeight="1" x14ac:dyDescent="0.3">
      <c r="A80" s="192"/>
      <c r="B80" s="1176"/>
      <c r="C80" s="1172"/>
      <c r="D80" s="1172"/>
      <c r="E80" s="1175" t="str">
        <f t="shared" si="10"/>
        <v/>
      </c>
      <c r="F80" s="1175" t="str">
        <f t="shared" si="11"/>
        <v/>
      </c>
      <c r="G80" s="256"/>
      <c r="H80" s="897"/>
      <c r="I80" s="1177"/>
      <c r="J80" s="1177"/>
      <c r="K80" s="1177"/>
      <c r="L80" s="1177"/>
      <c r="M80" s="1177"/>
      <c r="N80" s="1177"/>
      <c r="O80" s="194" t="str">
        <f t="shared" si="8"/>
        <v/>
      </c>
      <c r="P80" s="195" t="str">
        <f t="shared" si="9"/>
        <v/>
      </c>
    </row>
    <row r="81" spans="1:16" ht="15" customHeight="1" x14ac:dyDescent="0.3">
      <c r="A81" s="192"/>
      <c r="B81" s="1179"/>
      <c r="C81" s="1172"/>
      <c r="D81" s="1172"/>
      <c r="E81" s="1175" t="str">
        <f t="shared" si="10"/>
        <v/>
      </c>
      <c r="F81" s="1175" t="str">
        <f t="shared" si="11"/>
        <v/>
      </c>
      <c r="G81" s="256"/>
      <c r="H81" s="897"/>
      <c r="I81" s="1176"/>
      <c r="J81" s="1176"/>
      <c r="K81" s="1176"/>
      <c r="L81" s="1177"/>
      <c r="M81" s="1177"/>
      <c r="N81" s="1177"/>
      <c r="O81" s="194" t="str">
        <f t="shared" si="8"/>
        <v/>
      </c>
      <c r="P81" s="195" t="str">
        <f t="shared" si="9"/>
        <v/>
      </c>
    </row>
    <row r="82" spans="1:16" ht="15" customHeight="1" x14ac:dyDescent="0.3">
      <c r="A82" s="192"/>
      <c r="B82" s="1178"/>
      <c r="C82" s="1173"/>
      <c r="D82" s="1173"/>
      <c r="E82" s="1175" t="str">
        <f t="shared" si="10"/>
        <v/>
      </c>
      <c r="F82" s="1175" t="str">
        <f t="shared" si="11"/>
        <v/>
      </c>
      <c r="G82" s="257"/>
      <c r="H82" s="896"/>
      <c r="I82" s="1178"/>
      <c r="J82" s="1178"/>
      <c r="K82" s="1178"/>
      <c r="L82" s="1177"/>
      <c r="M82" s="1177"/>
      <c r="N82" s="1177"/>
      <c r="O82" s="194" t="str">
        <f>IF(AND(ISBLANK(I82),ISBLANK(J82),ISBLANK(K82),ISBLANK(L82),ISBLANK(M82),ISBLANK(N82)),"",IF(IF(ISBLANK(I82),0,IF(OR(I82&lt;E82,I82&gt;F82),1,0))+IF(ISBLANK(J82),0,IF(OR(J82&lt;E82,J82&gt;F82),1,0))+IF(ISBLANK(K82),0,IF(OR(K82&lt;E82,K82&gt;F82),1,0))+IF(ISBLANK(L82),0,IF(OR(L82&lt;E82,L82&gt;F82),1,0))+IF(ISBLANK(M82),0,IF(OR(M82&lt;E82,M82&gt;F82),1,0))+IF(ISBLANK(N82),0,IF(OR(N82&lt;E82,N82&gt;F82),1,0))&gt;0,"-","X"))</f>
        <v/>
      </c>
      <c r="P82" s="195" t="str">
        <f>IF(O82="","",IF(O82="X","-","X"))</f>
        <v/>
      </c>
    </row>
    <row r="83" spans="1:16" ht="15" customHeight="1" x14ac:dyDescent="0.3">
      <c r="A83" s="192"/>
      <c r="B83" s="1178"/>
      <c r="C83" s="1173"/>
      <c r="D83" s="1173"/>
      <c r="E83" s="1175" t="str">
        <f t="shared" si="10"/>
        <v/>
      </c>
      <c r="F83" s="1175" t="str">
        <f t="shared" si="11"/>
        <v/>
      </c>
      <c r="G83" s="257"/>
      <c r="H83" s="896"/>
      <c r="I83" s="1178"/>
      <c r="J83" s="1178"/>
      <c r="K83" s="1178"/>
      <c r="L83" s="1177"/>
      <c r="M83" s="1177"/>
      <c r="N83" s="1177"/>
      <c r="O83" s="194" t="str">
        <f t="shared" si="7"/>
        <v/>
      </c>
      <c r="P83" s="195" t="str">
        <f t="shared" si="6"/>
        <v/>
      </c>
    </row>
    <row r="84" spans="1:16" ht="15" customHeight="1" x14ac:dyDescent="0.3">
      <c r="A84" s="192"/>
      <c r="B84" s="1176"/>
      <c r="C84" s="1172"/>
      <c r="D84" s="1172"/>
      <c r="E84" s="1175" t="str">
        <f t="shared" si="10"/>
        <v/>
      </c>
      <c r="F84" s="1175" t="str">
        <f t="shared" si="11"/>
        <v/>
      </c>
      <c r="G84" s="256"/>
      <c r="H84" s="897"/>
      <c r="I84" s="1177"/>
      <c r="J84" s="1177"/>
      <c r="K84" s="1177"/>
      <c r="L84" s="1177"/>
      <c r="M84" s="1177"/>
      <c r="N84" s="1177"/>
      <c r="O84" s="194" t="str">
        <f t="shared" si="7"/>
        <v/>
      </c>
      <c r="P84" s="195" t="str">
        <f t="shared" si="6"/>
        <v/>
      </c>
    </row>
    <row r="85" spans="1:16" ht="15" customHeight="1" x14ac:dyDescent="0.3">
      <c r="A85" s="192"/>
      <c r="B85" s="1179"/>
      <c r="C85" s="1172"/>
      <c r="D85" s="1172"/>
      <c r="E85" s="1175" t="str">
        <f t="shared" si="10"/>
        <v/>
      </c>
      <c r="F85" s="1175" t="str">
        <f t="shared" si="11"/>
        <v/>
      </c>
      <c r="G85" s="256"/>
      <c r="H85" s="897"/>
      <c r="I85" s="1177"/>
      <c r="J85" s="1177"/>
      <c r="K85" s="1177"/>
      <c r="L85" s="1177"/>
      <c r="M85" s="1177"/>
      <c r="N85" s="1177"/>
      <c r="O85" s="194" t="str">
        <f t="shared" si="7"/>
        <v/>
      </c>
      <c r="P85" s="195" t="str">
        <f t="shared" si="6"/>
        <v/>
      </c>
    </row>
    <row r="86" spans="1:16" ht="15" customHeight="1" x14ac:dyDescent="0.3">
      <c r="A86" s="192"/>
      <c r="B86" s="1176"/>
      <c r="C86" s="1172"/>
      <c r="D86" s="1172"/>
      <c r="E86" s="1175" t="str">
        <f t="shared" si="10"/>
        <v/>
      </c>
      <c r="F86" s="1175" t="str">
        <f t="shared" si="11"/>
        <v/>
      </c>
      <c r="G86" s="256"/>
      <c r="H86" s="897"/>
      <c r="I86" s="1177"/>
      <c r="J86" s="1177"/>
      <c r="K86" s="1177"/>
      <c r="L86" s="1177"/>
      <c r="M86" s="1177"/>
      <c r="N86" s="1177"/>
      <c r="O86" s="194" t="str">
        <f>IF(AND(ISBLANK(I86),ISBLANK(J86),ISBLANK(K86),ISBLANK(L86),ISBLANK(M86),ISBLANK(N86)),"",IF(IF(ISBLANK(I86),0,IF(OR(I86&lt;E86,I86&gt;F86),1,0))+IF(ISBLANK(J86),0,IF(OR(J86&lt;E86,J86&gt;F86),1,0))+IF(ISBLANK(K86),0,IF(OR(K86&lt;E86,K86&gt;F86),1,0))+IF(ISBLANK(L86),0,IF(OR(L86&lt;E86,L86&gt;F86),1,0))+IF(ISBLANK(M86),0,IF(OR(M86&lt;E86,M86&gt;F86),1,0))+IF(ISBLANK(N86),0,IF(OR(N86&lt;E86,N86&gt;F86),1,0))&gt;0,"-","X"))</f>
        <v/>
      </c>
      <c r="P86" s="195" t="str">
        <f>IF(O86="","",IF(O86="X","-","X"))</f>
        <v/>
      </c>
    </row>
    <row r="87" spans="1:16" ht="15" customHeight="1" thickBot="1" x14ac:dyDescent="0.35">
      <c r="A87" s="192"/>
      <c r="B87" s="1180"/>
      <c r="C87" s="1174"/>
      <c r="D87" s="1174"/>
      <c r="E87" s="1175" t="str">
        <f t="shared" si="10"/>
        <v/>
      </c>
      <c r="F87" s="1175" t="str">
        <f t="shared" si="11"/>
        <v/>
      </c>
      <c r="G87" s="196"/>
      <c r="H87" s="896" t="str">
        <f>IF(ISBLANK(I87),"",1+IF(ISBLANK(J87),0,1)+IF(ISBLANK(K87),0,1)+IF(ISBLANK(L87),0,1)+IF(ISBLANK(M87),0,1)+IF(ISBLANK(N87),0,1))</f>
        <v/>
      </c>
      <c r="I87" s="1177"/>
      <c r="J87" s="1177"/>
      <c r="K87" s="1177"/>
      <c r="L87" s="1177"/>
      <c r="M87" s="1177"/>
      <c r="N87" s="1177"/>
      <c r="O87" s="194" t="str">
        <f t="shared" si="7"/>
        <v/>
      </c>
      <c r="P87" s="195" t="str">
        <f t="shared" si="6"/>
        <v/>
      </c>
    </row>
    <row r="88" spans="1:16" ht="16.2" thickBot="1" x14ac:dyDescent="0.35">
      <c r="A88" s="241" t="s">
        <v>106</v>
      </c>
      <c r="B88" s="241"/>
      <c r="C88" s="241"/>
      <c r="D88" s="241"/>
      <c r="F88" s="255" t="s">
        <v>107</v>
      </c>
      <c r="G88" s="238"/>
      <c r="H88" s="238"/>
      <c r="I88" s="238"/>
      <c r="J88" s="238"/>
      <c r="K88" s="238"/>
      <c r="L88" s="238"/>
      <c r="M88" s="238"/>
      <c r="N88" s="238"/>
      <c r="O88" s="238"/>
      <c r="P88" s="243"/>
    </row>
    <row r="89" spans="1:16" x14ac:dyDescent="0.3">
      <c r="A89" s="2"/>
      <c r="B89" s="2"/>
      <c r="C89" s="2"/>
      <c r="D89" s="2"/>
      <c r="E89" s="15"/>
      <c r="F89" s="15"/>
      <c r="G89" s="15"/>
      <c r="H89" s="2"/>
      <c r="I89" s="15"/>
      <c r="J89" s="15"/>
      <c r="K89" s="15"/>
      <c r="L89" s="15"/>
      <c r="M89" s="2"/>
      <c r="N89" s="2"/>
      <c r="O89" s="2"/>
      <c r="P89" s="2"/>
    </row>
    <row r="90" spans="1:16" x14ac:dyDescent="0.3">
      <c r="A90" s="2"/>
      <c r="B90" s="252" t="s">
        <v>108</v>
      </c>
      <c r="C90" s="253"/>
      <c r="D90" s="242"/>
      <c r="E90" s="253" t="s">
        <v>109</v>
      </c>
      <c r="F90" s="253"/>
      <c r="G90" s="253"/>
      <c r="H90" s="253" t="s">
        <v>110</v>
      </c>
      <c r="I90" s="253"/>
      <c r="J90" s="253"/>
      <c r="K90" s="253"/>
      <c r="L90" s="253"/>
      <c r="M90" s="253"/>
      <c r="N90" s="253" t="s">
        <v>111</v>
      </c>
      <c r="O90" s="254"/>
      <c r="P90" s="2"/>
    </row>
    <row r="91" spans="1:16" ht="15.6" x14ac:dyDescent="0.4">
      <c r="A91" s="2"/>
      <c r="B91" s="239" t="s">
        <v>483</v>
      </c>
      <c r="C91" s="240"/>
      <c r="D91" s="240"/>
      <c r="E91" s="258" t="s">
        <v>483</v>
      </c>
      <c r="F91" s="240"/>
      <c r="G91" s="240"/>
      <c r="H91" s="240" t="s">
        <v>490</v>
      </c>
      <c r="I91" s="240"/>
      <c r="J91" s="240"/>
      <c r="K91" s="240"/>
      <c r="L91" s="240"/>
      <c r="M91" s="240"/>
      <c r="N91" s="1660">
        <v>45043</v>
      </c>
      <c r="O91" s="1661"/>
      <c r="P91" s="2"/>
    </row>
  </sheetData>
  <sheetProtection algorithmName="SHA-512" hashValue="dSUNgr//LHsP5EkBws4uXgxZZi1F9+zWDkIC4MyDCMIDGnpAcuvPCyRFubVYwueVPDeacjpvsnXn+c5Kf+2C8A==" saltValue="J8OO9ToezPxWeCWTUqsOmw==" spinCount="100000" sheet="1" formatCells="0" formatColumns="0" formatRows="0" insertRows="0" selectLockedCells="1"/>
  <mergeCells count="24">
    <mergeCell ref="N91:O91"/>
    <mergeCell ref="A8:A9"/>
    <mergeCell ref="B8:B9"/>
    <mergeCell ref="C8:D8"/>
    <mergeCell ref="E8:F8"/>
    <mergeCell ref="G8:G9"/>
    <mergeCell ref="B6:D6"/>
    <mergeCell ref="A5:D5"/>
    <mergeCell ref="I6:N6"/>
    <mergeCell ref="O6:P6"/>
    <mergeCell ref="O5:P5"/>
    <mergeCell ref="J2:P2"/>
    <mergeCell ref="J3:P3"/>
    <mergeCell ref="H8:H9"/>
    <mergeCell ref="I8:N8"/>
    <mergeCell ref="O8:O9"/>
    <mergeCell ref="E5:I5"/>
    <mergeCell ref="P8:P9"/>
    <mergeCell ref="A2:B2"/>
    <mergeCell ref="A3:B3"/>
    <mergeCell ref="H2:I2"/>
    <mergeCell ref="H3:I3"/>
    <mergeCell ref="C2:F2"/>
    <mergeCell ref="C3:F3"/>
  </mergeCells>
  <conditionalFormatting sqref="P87 P83:P85 P10:P65">
    <cfRule type="cellIs" dxfId="42" priority="271" operator="equal">
      <formula>"X"</formula>
    </cfRule>
  </conditionalFormatting>
  <conditionalFormatting sqref="I87:N87 I75:K75 I82:K82 I83:N85 I10:N65">
    <cfRule type="cellIs" dxfId="41" priority="46" operator="greaterThan">
      <formula>$F10</formula>
    </cfRule>
    <cfRule type="cellIs" dxfId="40" priority="47" operator="lessThan">
      <formula>$E10</formula>
    </cfRule>
  </conditionalFormatting>
  <conditionalFormatting sqref="I87:N87 I75:K75 I82:K82 I83:N85 I10:N65">
    <cfRule type="expression" priority="43" stopIfTrue="1">
      <formula>ISBLANK(I10)</formula>
    </cfRule>
  </conditionalFormatting>
  <conditionalFormatting sqref="P86">
    <cfRule type="cellIs" dxfId="39" priority="42" operator="equal">
      <formula>"X"</formula>
    </cfRule>
  </conditionalFormatting>
  <conditionalFormatting sqref="I86:N86">
    <cfRule type="cellIs" dxfId="38" priority="40" operator="greaterThan">
      <formula>$F86</formula>
    </cfRule>
    <cfRule type="cellIs" dxfId="37" priority="41" operator="lessThan">
      <formula>$E86</formula>
    </cfRule>
  </conditionalFormatting>
  <conditionalFormatting sqref="I86:N86">
    <cfRule type="expression" priority="39" stopIfTrue="1">
      <formula>ISBLANK(I86)</formula>
    </cfRule>
  </conditionalFormatting>
  <conditionalFormatting sqref="P82 P66:P68">
    <cfRule type="cellIs" dxfId="36" priority="38" operator="equal">
      <formula>"X"</formula>
    </cfRule>
  </conditionalFormatting>
  <conditionalFormatting sqref="L82:N82 I66:N68">
    <cfRule type="cellIs" dxfId="35" priority="36" operator="greaterThan">
      <formula>$F66</formula>
    </cfRule>
    <cfRule type="cellIs" dxfId="34" priority="37" operator="lessThan">
      <formula>$E66</formula>
    </cfRule>
  </conditionalFormatting>
  <conditionalFormatting sqref="L82:N82 I66:N68">
    <cfRule type="expression" priority="35" stopIfTrue="1">
      <formula>ISBLANK(I66)</formula>
    </cfRule>
  </conditionalFormatting>
  <conditionalFormatting sqref="P69">
    <cfRule type="cellIs" dxfId="33" priority="34" operator="equal">
      <formula>"X"</formula>
    </cfRule>
  </conditionalFormatting>
  <conditionalFormatting sqref="I69:N69">
    <cfRule type="cellIs" dxfId="32" priority="32" operator="greaterThan">
      <formula>$F69</formula>
    </cfRule>
    <cfRule type="cellIs" dxfId="31" priority="33" operator="lessThan">
      <formula>$E69</formula>
    </cfRule>
  </conditionalFormatting>
  <conditionalFormatting sqref="I69:N69">
    <cfRule type="expression" priority="31" stopIfTrue="1">
      <formula>ISBLANK(I69)</formula>
    </cfRule>
  </conditionalFormatting>
  <conditionalFormatting sqref="P75 P71:P73">
    <cfRule type="cellIs" dxfId="30" priority="30" operator="equal">
      <formula>"X"</formula>
    </cfRule>
  </conditionalFormatting>
  <conditionalFormatting sqref="L75:N75 I73:N73 L71:N72">
    <cfRule type="cellIs" dxfId="29" priority="28" operator="greaterThan">
      <formula>$F71</formula>
    </cfRule>
    <cfRule type="cellIs" dxfId="28" priority="29" operator="lessThan">
      <formula>$E71</formula>
    </cfRule>
  </conditionalFormatting>
  <conditionalFormatting sqref="L75:N75 I73:N73 L71:N72">
    <cfRule type="expression" priority="27" stopIfTrue="1">
      <formula>ISBLANK(I71)</formula>
    </cfRule>
  </conditionalFormatting>
  <conditionalFormatting sqref="P74">
    <cfRule type="cellIs" dxfId="27" priority="26" operator="equal">
      <formula>"X"</formula>
    </cfRule>
  </conditionalFormatting>
  <conditionalFormatting sqref="I74:N74">
    <cfRule type="cellIs" dxfId="26" priority="24" operator="greaterThan">
      <formula>$F74</formula>
    </cfRule>
    <cfRule type="cellIs" dxfId="25" priority="25" operator="lessThan">
      <formula>$E74</formula>
    </cfRule>
  </conditionalFormatting>
  <conditionalFormatting sqref="I74:N74">
    <cfRule type="expression" priority="23" stopIfTrue="1">
      <formula>ISBLANK(I74)</formula>
    </cfRule>
  </conditionalFormatting>
  <conditionalFormatting sqref="P70">
    <cfRule type="cellIs" dxfId="24" priority="22" operator="equal">
      <formula>"X"</formula>
    </cfRule>
  </conditionalFormatting>
  <conditionalFormatting sqref="I70:N70">
    <cfRule type="cellIs" dxfId="23" priority="20" operator="greaterThan">
      <formula>$F70</formula>
    </cfRule>
    <cfRule type="cellIs" dxfId="22" priority="21" operator="lessThan">
      <formula>$E70</formula>
    </cfRule>
  </conditionalFormatting>
  <conditionalFormatting sqref="I70:N70">
    <cfRule type="expression" priority="19" stopIfTrue="1">
      <formula>ISBLANK(I70)</formula>
    </cfRule>
  </conditionalFormatting>
  <conditionalFormatting sqref="I71:K71">
    <cfRule type="cellIs" dxfId="21" priority="17" operator="greaterThan">
      <formula>$F71</formula>
    </cfRule>
    <cfRule type="cellIs" dxfId="20" priority="18" operator="lessThan">
      <formula>$E71</formula>
    </cfRule>
  </conditionalFormatting>
  <conditionalFormatting sqref="I71:K71">
    <cfRule type="expression" priority="16" stopIfTrue="1">
      <formula>ISBLANK(I71)</formula>
    </cfRule>
  </conditionalFormatting>
  <conditionalFormatting sqref="I72:K72">
    <cfRule type="cellIs" dxfId="19" priority="14" operator="greaterThan">
      <formula>$F72</formula>
    </cfRule>
    <cfRule type="cellIs" dxfId="18" priority="15" operator="lessThan">
      <formula>$E72</formula>
    </cfRule>
  </conditionalFormatting>
  <conditionalFormatting sqref="I72:K72">
    <cfRule type="expression" priority="13" stopIfTrue="1">
      <formula>ISBLANK(I72)</formula>
    </cfRule>
  </conditionalFormatting>
  <conditionalFormatting sqref="P81 P77:P79">
    <cfRule type="cellIs" dxfId="17" priority="12" operator="equal">
      <formula>"X"</formula>
    </cfRule>
  </conditionalFormatting>
  <conditionalFormatting sqref="I81:N81 I77:N79 I76:K76">
    <cfRule type="cellIs" dxfId="16" priority="10" operator="greaterThan">
      <formula>$F76</formula>
    </cfRule>
    <cfRule type="cellIs" dxfId="15" priority="11" operator="lessThan">
      <formula>$E76</formula>
    </cfRule>
  </conditionalFormatting>
  <conditionalFormatting sqref="I81:N81 I77:N79 I76:K76">
    <cfRule type="expression" priority="9" stopIfTrue="1">
      <formula>ISBLANK(I76)</formula>
    </cfRule>
  </conditionalFormatting>
  <conditionalFormatting sqref="P80">
    <cfRule type="cellIs" dxfId="14" priority="8" operator="equal">
      <formula>"X"</formula>
    </cfRule>
  </conditionalFormatting>
  <conditionalFormatting sqref="I80:N80">
    <cfRule type="cellIs" dxfId="13" priority="6" operator="greaterThan">
      <formula>$F80</formula>
    </cfRule>
    <cfRule type="cellIs" dxfId="12" priority="7" operator="lessThan">
      <formula>$E80</formula>
    </cfRule>
  </conditionalFormatting>
  <conditionalFormatting sqref="I80:N80">
    <cfRule type="expression" priority="5" stopIfTrue="1">
      <formula>ISBLANK(I80)</formula>
    </cfRule>
  </conditionalFormatting>
  <conditionalFormatting sqref="P76">
    <cfRule type="cellIs" dxfId="11" priority="4" operator="equal">
      <formula>"X"</formula>
    </cfRule>
  </conditionalFormatting>
  <conditionalFormatting sqref="L76:N76">
    <cfRule type="cellIs" dxfId="10" priority="2" operator="greaterThan">
      <formula>$F76</formula>
    </cfRule>
    <cfRule type="cellIs" dxfId="9" priority="3" operator="lessThan">
      <formula>$E76</formula>
    </cfRule>
  </conditionalFormatting>
  <conditionalFormatting sqref="L76:N76">
    <cfRule type="expression" priority="1" stopIfTrue="1">
      <formula>ISBLANK(L76)</formula>
    </cfRule>
  </conditionalFormatting>
  <printOptions horizontalCentered="1"/>
  <pageMargins left="0.25" right="0.25" top="0.75" bottom="0.75" header="0.3" footer="0.3"/>
  <pageSetup scale="81" fitToHeight="0" orientation="portrait" verticalDpi="1200" r:id="rId1"/>
  <headerFooter>
    <oddHeader>&amp;L&amp;G&amp;C&amp;"-,Bold"Dimensional Test Results</oddHeader>
    <oddFooter>&amp;L&amp;9 1AF0003 &amp;A&amp;C&amp;"-,Bold"&amp;9&amp;KFF0000Printed Copy Uncontrolled.  
Latest Edition on AMG Intranet Site (http://ride.amgeneralintranet.com)&amp;R&amp;9Rev &amp;D</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A1E65-A34C-4AD0-834B-96FA22718205}">
  <sheetPr codeName="Sheet22"/>
  <dimension ref="A1:V48"/>
  <sheetViews>
    <sheetView windowProtection="1" view="pageLayout" zoomScale="78" zoomScaleNormal="74" zoomScalePageLayoutView="78" workbookViewId="0">
      <selection activeCell="G11" sqref="G11"/>
    </sheetView>
  </sheetViews>
  <sheetFormatPr defaultColWidth="9.109375" defaultRowHeight="13.2" x14ac:dyDescent="0.25"/>
  <cols>
    <col min="1" max="1" width="7.33203125" style="331" customWidth="1"/>
    <col min="2" max="2" width="13.88671875" style="331" customWidth="1"/>
    <col min="3" max="3" width="8" style="331" customWidth="1"/>
    <col min="4" max="4" width="8.88671875" style="629" customWidth="1"/>
    <col min="5" max="5" width="10.88671875" style="629" customWidth="1"/>
    <col min="6" max="8" width="10.88671875" style="331" customWidth="1"/>
    <col min="9" max="10" width="9.109375" style="630" customWidth="1"/>
    <col min="11" max="16" width="9.109375" style="331" customWidth="1"/>
    <col min="17" max="17" width="11.88671875" style="331" customWidth="1"/>
    <col min="18" max="18" width="6.109375" style="331" customWidth="1"/>
    <col min="19" max="19" width="6.44140625" style="331" customWidth="1"/>
    <col min="20" max="16384" width="9.109375" style="15"/>
  </cols>
  <sheetData>
    <row r="1" spans="1:22" ht="34.950000000000003" customHeight="1" thickBot="1" x14ac:dyDescent="0.3"/>
    <row r="2" spans="1:22" ht="12" customHeight="1" x14ac:dyDescent="0.25">
      <c r="A2" s="1619" t="s">
        <v>439</v>
      </c>
      <c r="B2" s="1620"/>
      <c r="C2" s="1687">
        <f>Information!D2</f>
        <v>0</v>
      </c>
      <c r="D2" s="1688"/>
      <c r="E2" s="1688"/>
      <c r="F2" s="1689"/>
      <c r="G2" s="29"/>
      <c r="H2" s="1619" t="s">
        <v>89</v>
      </c>
      <c r="I2" s="1620"/>
      <c r="J2" s="1690" t="str">
        <f>IF(ISBLANK(Information!D19),"",Information!D19)</f>
        <v/>
      </c>
      <c r="K2" s="1691"/>
      <c r="L2" s="1691"/>
      <c r="M2" s="1691"/>
      <c r="N2" s="1691"/>
      <c r="O2" s="1691"/>
      <c r="P2" s="1692"/>
      <c r="Q2" s="729"/>
      <c r="R2" s="729"/>
      <c r="S2" s="730"/>
      <c r="U2" s="334"/>
      <c r="V2" s="347"/>
    </row>
    <row r="3" spans="1:22" ht="13.8" thickBot="1" x14ac:dyDescent="0.3">
      <c r="A3" s="1621" t="s">
        <v>442</v>
      </c>
      <c r="B3" s="1622"/>
      <c r="C3" s="1693" t="str">
        <f>IF(ISBLANK(Information!D3),"",Information!D3)</f>
        <v/>
      </c>
      <c r="D3" s="1694"/>
      <c r="E3" s="1694"/>
      <c r="F3" s="1695"/>
      <c r="G3" s="16"/>
      <c r="H3" s="1621" t="s">
        <v>90</v>
      </c>
      <c r="I3" s="1622"/>
      <c r="J3" s="1696" t="str">
        <f>IF(ISBLANK(Information!D18),"",Information!D18)</f>
        <v/>
      </c>
      <c r="K3" s="1697"/>
      <c r="L3" s="1697"/>
      <c r="M3" s="1697"/>
      <c r="N3" s="1697"/>
      <c r="O3" s="1697"/>
      <c r="P3" s="1698"/>
      <c r="Q3" s="731"/>
      <c r="R3" s="731"/>
      <c r="S3" s="732"/>
    </row>
    <row r="4" spans="1:22" ht="13.8" thickBot="1" x14ac:dyDescent="0.3">
      <c r="A4" s="17"/>
      <c r="B4" s="12"/>
      <c r="C4" s="18"/>
      <c r="D4" s="18"/>
      <c r="E4" s="18"/>
      <c r="F4" s="18"/>
      <c r="G4" s="18"/>
      <c r="H4" s="18"/>
      <c r="I4" s="19"/>
      <c r="J4" s="19"/>
      <c r="K4" s="19"/>
      <c r="L4" s="19"/>
      <c r="M4" s="20"/>
      <c r="N4" s="20"/>
      <c r="O4" s="20"/>
      <c r="P4" s="21"/>
      <c r="Q4" s="428"/>
      <c r="R4" s="428"/>
      <c r="S4" s="620"/>
    </row>
    <row r="5" spans="1:22" ht="12.75" customHeight="1" thickBot="1" x14ac:dyDescent="0.3">
      <c r="A5" s="1650" t="s">
        <v>91</v>
      </c>
      <c r="B5" s="1651"/>
      <c r="C5" s="1651"/>
      <c r="D5" s="1652"/>
      <c r="E5" s="1699">
        <f>Information!D2</f>
        <v>0</v>
      </c>
      <c r="F5" s="1700"/>
      <c r="G5" s="1700"/>
      <c r="H5" s="1700"/>
      <c r="I5" s="1701"/>
      <c r="J5" s="124"/>
      <c r="K5" s="124"/>
      <c r="L5" s="124"/>
      <c r="M5" s="27"/>
      <c r="N5" s="26" t="s">
        <v>443</v>
      </c>
      <c r="O5" s="1702" t="str">
        <f>IF(ISBLANK(Information!D20),"",Information!D20)</f>
        <v/>
      </c>
      <c r="P5" s="1703"/>
      <c r="Q5" s="1717">
        <f>Information!D24</f>
        <v>0</v>
      </c>
      <c r="R5" s="1718"/>
      <c r="S5" s="1719"/>
      <c r="U5" s="334"/>
      <c r="V5" s="397"/>
    </row>
    <row r="6" spans="1:22" ht="15" customHeight="1" thickBot="1" x14ac:dyDescent="0.3">
      <c r="A6" s="26" t="s">
        <v>92</v>
      </c>
      <c r="B6" s="1647"/>
      <c r="C6" s="1648"/>
      <c r="D6" s="1649"/>
      <c r="E6" s="28"/>
      <c r="F6" s="28"/>
      <c r="G6" s="28"/>
      <c r="H6" s="28"/>
      <c r="I6" s="1653"/>
      <c r="J6" s="1653"/>
      <c r="K6" s="1653"/>
      <c r="L6" s="1653"/>
      <c r="M6" s="1654"/>
      <c r="N6" s="1655"/>
      <c r="O6" s="1656"/>
      <c r="P6" s="1657"/>
      <c r="Q6" s="1720"/>
      <c r="R6" s="1721"/>
      <c r="S6" s="1722"/>
    </row>
    <row r="7" spans="1:22" s="398" customFormat="1" ht="13.8" thickBot="1" x14ac:dyDescent="0.3">
      <c r="A7" s="429" t="s">
        <v>609</v>
      </c>
      <c r="B7" s="430"/>
      <c r="C7" s="430"/>
      <c r="D7" s="430"/>
      <c r="E7" s="430"/>
      <c r="F7" s="430"/>
      <c r="G7" s="430"/>
      <c r="H7" s="430"/>
      <c r="I7" s="431"/>
      <c r="J7" s="431"/>
      <c r="K7" s="431"/>
      <c r="L7" s="431"/>
      <c r="M7" s="431"/>
      <c r="N7" s="431"/>
      <c r="O7" s="431"/>
      <c r="P7" s="431"/>
      <c r="Q7" s="431"/>
      <c r="R7" s="430"/>
      <c r="S7" s="621"/>
    </row>
    <row r="8" spans="1:22" ht="18.75" customHeight="1" thickBot="1" x14ac:dyDescent="0.3">
      <c r="A8" s="1707" t="s">
        <v>94</v>
      </c>
      <c r="B8" s="1710" t="s">
        <v>611</v>
      </c>
      <c r="C8" s="1710"/>
      <c r="D8" s="1710" t="s">
        <v>610</v>
      </c>
      <c r="E8" s="1710"/>
      <c r="F8" s="1710" t="s">
        <v>612</v>
      </c>
      <c r="G8" s="1710" t="s">
        <v>627</v>
      </c>
      <c r="H8" s="1704" t="s">
        <v>624</v>
      </c>
      <c r="I8" s="1714" t="s">
        <v>625</v>
      </c>
      <c r="J8" s="1715"/>
      <c r="K8" s="1715"/>
      <c r="L8" s="1715"/>
      <c r="M8" s="1715"/>
      <c r="N8" s="1715"/>
      <c r="O8" s="1715"/>
      <c r="P8" s="1715"/>
      <c r="Q8" s="1716"/>
      <c r="R8" s="1675" t="s">
        <v>101</v>
      </c>
      <c r="S8" s="1678" t="s">
        <v>102</v>
      </c>
    </row>
    <row r="9" spans="1:22" x14ac:dyDescent="0.25">
      <c r="A9" s="1708"/>
      <c r="B9" s="1711"/>
      <c r="C9" s="1711"/>
      <c r="D9" s="1711"/>
      <c r="E9" s="1711"/>
      <c r="F9" s="1711"/>
      <c r="G9" s="1711"/>
      <c r="H9" s="1705"/>
      <c r="I9" s="1681" t="s">
        <v>103</v>
      </c>
      <c r="J9" s="1682"/>
      <c r="K9" s="1683"/>
      <c r="L9" s="1684" t="s">
        <v>104</v>
      </c>
      <c r="M9" s="1685"/>
      <c r="N9" s="1686"/>
      <c r="O9" s="1684" t="s">
        <v>105</v>
      </c>
      <c r="P9" s="1685"/>
      <c r="Q9" s="1686"/>
      <c r="R9" s="1676"/>
      <c r="S9" s="1679"/>
    </row>
    <row r="10" spans="1:22" s="358" customFormat="1" ht="21.75" customHeight="1" thickBot="1" x14ac:dyDescent="0.3">
      <c r="A10" s="1709"/>
      <c r="B10" s="1712"/>
      <c r="C10" s="1712"/>
      <c r="D10" s="1712"/>
      <c r="E10" s="1712"/>
      <c r="F10" s="1713"/>
      <c r="G10" s="1712"/>
      <c r="H10" s="1706"/>
      <c r="I10" s="736" t="s">
        <v>672</v>
      </c>
      <c r="J10" s="733" t="s">
        <v>613</v>
      </c>
      <c r="K10" s="737" t="s">
        <v>614</v>
      </c>
      <c r="L10" s="736" t="s">
        <v>672</v>
      </c>
      <c r="M10" s="733" t="s">
        <v>613</v>
      </c>
      <c r="N10" s="737" t="s">
        <v>614</v>
      </c>
      <c r="O10" s="736" t="s">
        <v>672</v>
      </c>
      <c r="P10" s="733" t="s">
        <v>613</v>
      </c>
      <c r="Q10" s="737" t="s">
        <v>614</v>
      </c>
      <c r="R10" s="1677"/>
      <c r="S10" s="1680"/>
    </row>
    <row r="11" spans="1:22" s="401" customFormat="1" ht="15" x14ac:dyDescent="0.25">
      <c r="A11" s="622"/>
      <c r="B11" s="1674"/>
      <c r="C11" s="1674"/>
      <c r="D11" s="1674"/>
      <c r="E11" s="1674"/>
      <c r="F11" s="399"/>
      <c r="G11" s="399"/>
      <c r="H11" s="637"/>
      <c r="I11" s="738"/>
      <c r="J11" s="399"/>
      <c r="K11" s="400"/>
      <c r="L11" s="738"/>
      <c r="M11" s="399"/>
      <c r="N11" s="400"/>
      <c r="O11" s="738"/>
      <c r="P11" s="399"/>
      <c r="Q11" s="400"/>
      <c r="R11" s="771" t="str">
        <f t="shared" ref="R11:R43" si="0">IF(AND(K11="Pass",N11="Pass",Q11="Pass"),"X","-")</f>
        <v>-</v>
      </c>
      <c r="S11" s="770" t="e" cm="1">
        <f t="array" ref="S11">_xlfn.IFS(K11="Fail","X",N11="Fail","X",Q11="Fail","X",R11="X","-")</f>
        <v>#N/A</v>
      </c>
    </row>
    <row r="12" spans="1:22" s="401" customFormat="1" ht="15" x14ac:dyDescent="0.25">
      <c r="A12" s="402"/>
      <c r="B12" s="1671"/>
      <c r="C12" s="1671"/>
      <c r="D12" s="1671"/>
      <c r="E12" s="1671"/>
      <c r="F12" s="403"/>
      <c r="G12" s="403"/>
      <c r="H12" s="734"/>
      <c r="I12" s="402"/>
      <c r="J12" s="403"/>
      <c r="K12" s="404"/>
      <c r="L12" s="402"/>
      <c r="M12" s="403"/>
      <c r="N12" s="404"/>
      <c r="O12" s="402"/>
      <c r="P12" s="403"/>
      <c r="Q12" s="404"/>
      <c r="R12" s="771" t="str">
        <f t="shared" si="0"/>
        <v>-</v>
      </c>
      <c r="S12" s="772" t="e" cm="1">
        <f t="array" ref="S12">_xlfn.IFS(K12="Fail","X",N12="Fail","X",Q12="Fail","X",R12="X","-")</f>
        <v>#N/A</v>
      </c>
    </row>
    <row r="13" spans="1:22" s="401" customFormat="1" ht="15" x14ac:dyDescent="0.25">
      <c r="A13" s="402"/>
      <c r="B13" s="1671"/>
      <c r="C13" s="1671"/>
      <c r="D13" s="1671"/>
      <c r="E13" s="1671"/>
      <c r="F13" s="403"/>
      <c r="G13" s="403"/>
      <c r="H13" s="734"/>
      <c r="I13" s="402"/>
      <c r="J13" s="403"/>
      <c r="K13" s="404"/>
      <c r="L13" s="402"/>
      <c r="M13" s="403"/>
      <c r="N13" s="404"/>
      <c r="O13" s="402"/>
      <c r="P13" s="403"/>
      <c r="Q13" s="404"/>
      <c r="R13" s="771" t="str">
        <f t="shared" si="0"/>
        <v>-</v>
      </c>
      <c r="S13" s="770" t="e" cm="1">
        <f t="array" ref="S13">_xlfn.IFS(K13="Fail","X",N13="Fail","X",Q13="Fail","X",R13="X","-")</f>
        <v>#N/A</v>
      </c>
    </row>
    <row r="14" spans="1:22" s="401" customFormat="1" ht="15" x14ac:dyDescent="0.25">
      <c r="A14" s="402"/>
      <c r="B14" s="1671"/>
      <c r="C14" s="1671"/>
      <c r="D14" s="1671"/>
      <c r="E14" s="1671"/>
      <c r="F14" s="403"/>
      <c r="G14" s="403"/>
      <c r="H14" s="734"/>
      <c r="I14" s="402"/>
      <c r="J14" s="403"/>
      <c r="K14" s="404"/>
      <c r="L14" s="402"/>
      <c r="M14" s="403"/>
      <c r="N14" s="404"/>
      <c r="O14" s="402"/>
      <c r="P14" s="403"/>
      <c r="Q14" s="404"/>
      <c r="R14" s="771" t="str">
        <f t="shared" si="0"/>
        <v>-</v>
      </c>
      <c r="S14" s="772" t="e" cm="1">
        <f t="array" ref="S14">_xlfn.IFS(K14="Fail","X",N14="Fail","X",Q14="Fail","X",R14="X","-")</f>
        <v>#N/A</v>
      </c>
    </row>
    <row r="15" spans="1:22" s="401" customFormat="1" ht="15" x14ac:dyDescent="0.25">
      <c r="A15" s="402"/>
      <c r="B15" s="1671"/>
      <c r="C15" s="1671"/>
      <c r="D15" s="1671"/>
      <c r="E15" s="1671"/>
      <c r="F15" s="403"/>
      <c r="G15" s="403"/>
      <c r="H15" s="734"/>
      <c r="I15" s="402"/>
      <c r="J15" s="403"/>
      <c r="K15" s="404"/>
      <c r="L15" s="402"/>
      <c r="M15" s="403"/>
      <c r="N15" s="404"/>
      <c r="O15" s="402"/>
      <c r="P15" s="403"/>
      <c r="Q15" s="404"/>
      <c r="R15" s="771" t="str">
        <f t="shared" si="0"/>
        <v>-</v>
      </c>
      <c r="S15" s="770" t="e" cm="1">
        <f t="array" ref="S15">_xlfn.IFS(K15="Fail","X",N15="Fail","X",Q15="Fail","X",R15="X","-")</f>
        <v>#N/A</v>
      </c>
    </row>
    <row r="16" spans="1:22" s="401" customFormat="1" ht="15" x14ac:dyDescent="0.25">
      <c r="A16" s="402"/>
      <c r="B16" s="1671"/>
      <c r="C16" s="1671"/>
      <c r="D16" s="1671"/>
      <c r="E16" s="1671"/>
      <c r="F16" s="403"/>
      <c r="G16" s="403"/>
      <c r="H16" s="734"/>
      <c r="I16" s="402"/>
      <c r="J16" s="403"/>
      <c r="K16" s="404"/>
      <c r="L16" s="402"/>
      <c r="M16" s="403"/>
      <c r="N16" s="404"/>
      <c r="O16" s="402"/>
      <c r="P16" s="403"/>
      <c r="Q16" s="404"/>
      <c r="R16" s="771" t="str">
        <f t="shared" si="0"/>
        <v>-</v>
      </c>
      <c r="S16" s="772" t="e" cm="1">
        <f t="array" ref="S16">_xlfn.IFS(K16="Fail","X",N16="Fail","X",Q16="Fail","X",R16="X","-")</f>
        <v>#N/A</v>
      </c>
    </row>
    <row r="17" spans="1:19" s="401" customFormat="1" ht="15" x14ac:dyDescent="0.25">
      <c r="A17" s="402"/>
      <c r="B17" s="1671"/>
      <c r="C17" s="1671"/>
      <c r="D17" s="1673"/>
      <c r="E17" s="1673"/>
      <c r="F17" s="403"/>
      <c r="G17" s="403"/>
      <c r="H17" s="734"/>
      <c r="I17" s="402"/>
      <c r="J17" s="403"/>
      <c r="K17" s="404"/>
      <c r="L17" s="402"/>
      <c r="M17" s="403"/>
      <c r="N17" s="404"/>
      <c r="O17" s="402"/>
      <c r="P17" s="403"/>
      <c r="Q17" s="404"/>
      <c r="R17" s="771" t="str">
        <f t="shared" si="0"/>
        <v>-</v>
      </c>
      <c r="S17" s="770" t="e" cm="1">
        <f t="array" ref="S17">_xlfn.IFS(K17="Fail","X",N17="Fail","X",Q17="Fail","X",R17="X","-")</f>
        <v>#N/A</v>
      </c>
    </row>
    <row r="18" spans="1:19" s="401" customFormat="1" ht="15" x14ac:dyDescent="0.25">
      <c r="A18" s="402"/>
      <c r="B18" s="1671"/>
      <c r="C18" s="1671"/>
      <c r="D18" s="1673"/>
      <c r="E18" s="1673"/>
      <c r="F18" s="403"/>
      <c r="G18" s="403"/>
      <c r="H18" s="734"/>
      <c r="I18" s="402"/>
      <c r="J18" s="403"/>
      <c r="K18" s="404"/>
      <c r="L18" s="402"/>
      <c r="M18" s="403"/>
      <c r="N18" s="404"/>
      <c r="O18" s="402"/>
      <c r="P18" s="403"/>
      <c r="Q18" s="404"/>
      <c r="R18" s="771" t="str">
        <f t="shared" si="0"/>
        <v>-</v>
      </c>
      <c r="S18" s="772" t="e" cm="1">
        <f t="array" ref="S18">_xlfn.IFS(K18="Fail","X",N18="Fail","X",Q18="Fail","X",R18="X","-")</f>
        <v>#N/A</v>
      </c>
    </row>
    <row r="19" spans="1:19" s="401" customFormat="1" ht="15" x14ac:dyDescent="0.25">
      <c r="A19" s="402"/>
      <c r="B19" s="1671"/>
      <c r="C19" s="1671"/>
      <c r="D19" s="1671"/>
      <c r="E19" s="1671"/>
      <c r="F19" s="403"/>
      <c r="G19" s="403"/>
      <c r="H19" s="734"/>
      <c r="I19" s="402"/>
      <c r="J19" s="403"/>
      <c r="K19" s="404"/>
      <c r="L19" s="402"/>
      <c r="M19" s="403"/>
      <c r="N19" s="404"/>
      <c r="O19" s="402"/>
      <c r="P19" s="403"/>
      <c r="Q19" s="404"/>
      <c r="R19" s="771" t="str">
        <f t="shared" si="0"/>
        <v>-</v>
      </c>
      <c r="S19" s="770" t="e" cm="1">
        <f t="array" ref="S19">_xlfn.IFS(K19="Fail","X",N19="Fail","X",Q19="Fail","X",R19="X","-")</f>
        <v>#N/A</v>
      </c>
    </row>
    <row r="20" spans="1:19" s="401" customFormat="1" ht="15" x14ac:dyDescent="0.25">
      <c r="A20" s="402"/>
      <c r="B20" s="1671"/>
      <c r="C20" s="1671"/>
      <c r="D20" s="1671"/>
      <c r="E20" s="1671"/>
      <c r="F20" s="403"/>
      <c r="G20" s="403"/>
      <c r="H20" s="734"/>
      <c r="I20" s="402"/>
      <c r="J20" s="403"/>
      <c r="K20" s="404"/>
      <c r="L20" s="402"/>
      <c r="M20" s="403"/>
      <c r="N20" s="404"/>
      <c r="O20" s="402"/>
      <c r="P20" s="403"/>
      <c r="Q20" s="404"/>
      <c r="R20" s="771" t="str">
        <f t="shared" si="0"/>
        <v>-</v>
      </c>
      <c r="S20" s="772" t="e" cm="1">
        <f t="array" ref="S20">_xlfn.IFS(K20="Fail","X",N20="Fail","X",Q20="Fail","X",R20="X","-")</f>
        <v>#N/A</v>
      </c>
    </row>
    <row r="21" spans="1:19" s="401" customFormat="1" ht="15" x14ac:dyDescent="0.25">
      <c r="A21" s="402"/>
      <c r="B21" s="1671"/>
      <c r="C21" s="1671"/>
      <c r="D21" s="1671"/>
      <c r="E21" s="1671"/>
      <c r="F21" s="403"/>
      <c r="G21" s="403"/>
      <c r="H21" s="734"/>
      <c r="I21" s="402"/>
      <c r="J21" s="403"/>
      <c r="K21" s="404"/>
      <c r="L21" s="402"/>
      <c r="M21" s="403"/>
      <c r="N21" s="404"/>
      <c r="O21" s="402"/>
      <c r="P21" s="403"/>
      <c r="Q21" s="404"/>
      <c r="R21" s="771" t="str">
        <f t="shared" si="0"/>
        <v>-</v>
      </c>
      <c r="S21" s="770" t="e" cm="1">
        <f t="array" ref="S21">_xlfn.IFS(K21="Fail","X",N21="Fail","X",Q21="Fail","X",R21="X","-")</f>
        <v>#N/A</v>
      </c>
    </row>
    <row r="22" spans="1:19" s="401" customFormat="1" ht="15" x14ac:dyDescent="0.25">
      <c r="A22" s="402"/>
      <c r="B22" s="1671"/>
      <c r="C22" s="1671"/>
      <c r="D22" s="1671"/>
      <c r="E22" s="1671"/>
      <c r="F22" s="403"/>
      <c r="G22" s="403"/>
      <c r="H22" s="734"/>
      <c r="I22" s="402"/>
      <c r="J22" s="403"/>
      <c r="K22" s="404"/>
      <c r="L22" s="402"/>
      <c r="M22" s="403"/>
      <c r="N22" s="404"/>
      <c r="O22" s="402"/>
      <c r="P22" s="403"/>
      <c r="Q22" s="404"/>
      <c r="R22" s="771" t="str">
        <f t="shared" si="0"/>
        <v>-</v>
      </c>
      <c r="S22" s="772" t="e" cm="1">
        <f t="array" ref="S22">_xlfn.IFS(K22="Fail","X",N22="Fail","X",Q22="Fail","X",R22="X","-")</f>
        <v>#N/A</v>
      </c>
    </row>
    <row r="23" spans="1:19" s="401" customFormat="1" ht="15" x14ac:dyDescent="0.25">
      <c r="A23" s="402"/>
      <c r="B23" s="1671"/>
      <c r="C23" s="1671"/>
      <c r="D23" s="1671"/>
      <c r="E23" s="1671"/>
      <c r="F23" s="403"/>
      <c r="G23" s="403"/>
      <c r="H23" s="734"/>
      <c r="I23" s="402"/>
      <c r="J23" s="403"/>
      <c r="K23" s="404"/>
      <c r="L23" s="402"/>
      <c r="M23" s="403"/>
      <c r="N23" s="404"/>
      <c r="O23" s="402"/>
      <c r="P23" s="403"/>
      <c r="Q23" s="404"/>
      <c r="R23" s="771" t="str">
        <f t="shared" si="0"/>
        <v>-</v>
      </c>
      <c r="S23" s="770" t="e" cm="1">
        <f t="array" ref="S23">_xlfn.IFS(K23="Fail","X",N23="Fail","X",Q23="Fail","X",R23="X","-")</f>
        <v>#N/A</v>
      </c>
    </row>
    <row r="24" spans="1:19" s="401" customFormat="1" ht="15" x14ac:dyDescent="0.25">
      <c r="A24" s="402"/>
      <c r="B24" s="1671"/>
      <c r="C24" s="1671"/>
      <c r="D24" s="1671"/>
      <c r="E24" s="1671"/>
      <c r="F24" s="403"/>
      <c r="G24" s="403"/>
      <c r="H24" s="734"/>
      <c r="I24" s="402"/>
      <c r="J24" s="403"/>
      <c r="K24" s="404"/>
      <c r="L24" s="402"/>
      <c r="M24" s="403"/>
      <c r="N24" s="404"/>
      <c r="O24" s="402"/>
      <c r="P24" s="403"/>
      <c r="Q24" s="404"/>
      <c r="R24" s="771" t="str">
        <f t="shared" si="0"/>
        <v>-</v>
      </c>
      <c r="S24" s="772" t="e" cm="1">
        <f t="array" ref="S24">_xlfn.IFS(K24="Fail","X",N24="Fail","X",Q24="Fail","X",R24="X","-")</f>
        <v>#N/A</v>
      </c>
    </row>
    <row r="25" spans="1:19" s="401" customFormat="1" ht="15" x14ac:dyDescent="0.25">
      <c r="A25" s="402"/>
      <c r="B25" s="1671"/>
      <c r="C25" s="1671"/>
      <c r="D25" s="1671"/>
      <c r="E25" s="1671"/>
      <c r="F25" s="403"/>
      <c r="G25" s="403"/>
      <c r="H25" s="734"/>
      <c r="I25" s="402"/>
      <c r="J25" s="403"/>
      <c r="K25" s="404"/>
      <c r="L25" s="402"/>
      <c r="M25" s="403"/>
      <c r="N25" s="404"/>
      <c r="O25" s="402"/>
      <c r="P25" s="403"/>
      <c r="Q25" s="404"/>
      <c r="R25" s="771" t="str">
        <f t="shared" si="0"/>
        <v>-</v>
      </c>
      <c r="S25" s="770" t="e" cm="1">
        <f t="array" ref="S25">_xlfn.IFS(K25="Fail","X",N25="Fail","X",Q25="Fail","X",R25="X","-")</f>
        <v>#N/A</v>
      </c>
    </row>
    <row r="26" spans="1:19" s="401" customFormat="1" ht="15" x14ac:dyDescent="0.25">
      <c r="A26" s="402"/>
      <c r="B26" s="1671"/>
      <c r="C26" s="1671"/>
      <c r="D26" s="1671"/>
      <c r="E26" s="1671"/>
      <c r="F26" s="403"/>
      <c r="G26" s="403"/>
      <c r="H26" s="734"/>
      <c r="I26" s="402"/>
      <c r="J26" s="403"/>
      <c r="K26" s="404"/>
      <c r="L26" s="402"/>
      <c r="M26" s="403"/>
      <c r="N26" s="404"/>
      <c r="O26" s="402"/>
      <c r="P26" s="403"/>
      <c r="Q26" s="404"/>
      <c r="R26" s="771" t="str">
        <f t="shared" si="0"/>
        <v>-</v>
      </c>
      <c r="S26" s="772" t="e" cm="1">
        <f t="array" ref="S26">_xlfn.IFS(K26="Fail","X",N26="Fail","X",Q26="Fail","X",R26="X","-")</f>
        <v>#N/A</v>
      </c>
    </row>
    <row r="27" spans="1:19" s="401" customFormat="1" ht="15" x14ac:dyDescent="0.25">
      <c r="A27" s="402"/>
      <c r="B27" s="1671"/>
      <c r="C27" s="1671"/>
      <c r="D27" s="1671"/>
      <c r="E27" s="1671"/>
      <c r="F27" s="403"/>
      <c r="G27" s="403"/>
      <c r="H27" s="734"/>
      <c r="I27" s="402"/>
      <c r="J27" s="403"/>
      <c r="K27" s="404"/>
      <c r="L27" s="402"/>
      <c r="M27" s="403"/>
      <c r="N27" s="404"/>
      <c r="O27" s="402"/>
      <c r="P27" s="403"/>
      <c r="Q27" s="404"/>
      <c r="R27" s="771" t="str">
        <f t="shared" si="0"/>
        <v>-</v>
      </c>
      <c r="S27" s="770" t="e" cm="1">
        <f t="array" ref="S27">_xlfn.IFS(K27="Fail","X",N27="Fail","X",Q27="Fail","X",R27="X","-")</f>
        <v>#N/A</v>
      </c>
    </row>
    <row r="28" spans="1:19" s="401" customFormat="1" ht="15" x14ac:dyDescent="0.25">
      <c r="A28" s="402"/>
      <c r="B28" s="1671"/>
      <c r="C28" s="1671"/>
      <c r="D28" s="1671"/>
      <c r="E28" s="1671"/>
      <c r="F28" s="403"/>
      <c r="G28" s="403"/>
      <c r="H28" s="734"/>
      <c r="I28" s="402"/>
      <c r="J28" s="403"/>
      <c r="K28" s="404"/>
      <c r="L28" s="402"/>
      <c r="M28" s="403"/>
      <c r="N28" s="404"/>
      <c r="O28" s="402"/>
      <c r="P28" s="403"/>
      <c r="Q28" s="404"/>
      <c r="R28" s="771" t="str">
        <f t="shared" si="0"/>
        <v>-</v>
      </c>
      <c r="S28" s="772" t="e" cm="1">
        <f t="array" ref="S28">_xlfn.IFS(K28="Fail","X",N28="Fail","X",Q28="Fail","X",R28="X","-")</f>
        <v>#N/A</v>
      </c>
    </row>
    <row r="29" spans="1:19" s="401" customFormat="1" ht="15" x14ac:dyDescent="0.25">
      <c r="A29" s="402"/>
      <c r="B29" s="1671"/>
      <c r="C29" s="1671"/>
      <c r="D29" s="1671"/>
      <c r="E29" s="1671"/>
      <c r="F29" s="403"/>
      <c r="G29" s="403"/>
      <c r="H29" s="734"/>
      <c r="I29" s="402"/>
      <c r="J29" s="403"/>
      <c r="K29" s="404"/>
      <c r="L29" s="402"/>
      <c r="M29" s="403"/>
      <c r="N29" s="404"/>
      <c r="O29" s="402"/>
      <c r="P29" s="403"/>
      <c r="Q29" s="404"/>
      <c r="R29" s="771" t="str">
        <f t="shared" si="0"/>
        <v>-</v>
      </c>
      <c r="S29" s="770" t="e" cm="1">
        <f t="array" ref="S29">_xlfn.IFS(K29="Fail","X",N29="Fail","X",Q29="Fail","X",R29="X","-")</f>
        <v>#N/A</v>
      </c>
    </row>
    <row r="30" spans="1:19" s="401" customFormat="1" ht="15" x14ac:dyDescent="0.25">
      <c r="A30" s="402"/>
      <c r="B30" s="1671"/>
      <c r="C30" s="1671"/>
      <c r="D30" s="1671"/>
      <c r="E30" s="1671"/>
      <c r="F30" s="403"/>
      <c r="G30" s="403"/>
      <c r="H30" s="734"/>
      <c r="I30" s="402"/>
      <c r="J30" s="403"/>
      <c r="K30" s="404"/>
      <c r="L30" s="402"/>
      <c r="M30" s="403"/>
      <c r="N30" s="404"/>
      <c r="O30" s="402"/>
      <c r="P30" s="403"/>
      <c r="Q30" s="404"/>
      <c r="R30" s="771" t="str">
        <f t="shared" si="0"/>
        <v>-</v>
      </c>
      <c r="S30" s="772" t="e" cm="1">
        <f t="array" ref="S30">_xlfn.IFS(K30="Fail","X",N30="Fail","X",Q30="Fail","X",R30="X","-")</f>
        <v>#N/A</v>
      </c>
    </row>
    <row r="31" spans="1:19" s="401" customFormat="1" ht="15" x14ac:dyDescent="0.25">
      <c r="A31" s="402"/>
      <c r="B31" s="1671"/>
      <c r="C31" s="1671"/>
      <c r="D31" s="1671"/>
      <c r="E31" s="1671"/>
      <c r="F31" s="403"/>
      <c r="G31" s="403"/>
      <c r="H31" s="734"/>
      <c r="I31" s="402"/>
      <c r="J31" s="403"/>
      <c r="K31" s="404"/>
      <c r="L31" s="402"/>
      <c r="M31" s="403"/>
      <c r="N31" s="404"/>
      <c r="O31" s="402"/>
      <c r="P31" s="403"/>
      <c r="Q31" s="404"/>
      <c r="R31" s="771" t="str">
        <f t="shared" si="0"/>
        <v>-</v>
      </c>
      <c r="S31" s="770" t="e" cm="1">
        <f t="array" ref="S31">_xlfn.IFS(K31="Fail","X",N31="Fail","X",Q31="Fail","X",R31="X","-")</f>
        <v>#N/A</v>
      </c>
    </row>
    <row r="32" spans="1:19" s="401" customFormat="1" ht="15" x14ac:dyDescent="0.25">
      <c r="A32" s="402"/>
      <c r="B32" s="1671"/>
      <c r="C32" s="1671"/>
      <c r="D32" s="1671"/>
      <c r="E32" s="1671"/>
      <c r="F32" s="403"/>
      <c r="G32" s="403"/>
      <c r="H32" s="734"/>
      <c r="I32" s="402"/>
      <c r="J32" s="403"/>
      <c r="K32" s="404"/>
      <c r="L32" s="402"/>
      <c r="M32" s="403"/>
      <c r="N32" s="404"/>
      <c r="O32" s="402"/>
      <c r="P32" s="403"/>
      <c r="Q32" s="404"/>
      <c r="R32" s="771" t="str">
        <f t="shared" si="0"/>
        <v>-</v>
      </c>
      <c r="S32" s="772" t="e" cm="1">
        <f t="array" ref="S32">_xlfn.IFS(K32="Fail","X",N32="Fail","X",Q32="Fail","X",R32="X","-")</f>
        <v>#N/A</v>
      </c>
    </row>
    <row r="33" spans="1:19" s="401" customFormat="1" ht="15" x14ac:dyDescent="0.25">
      <c r="A33" s="402"/>
      <c r="B33" s="1671"/>
      <c r="C33" s="1671"/>
      <c r="D33" s="1671"/>
      <c r="E33" s="1671"/>
      <c r="F33" s="403"/>
      <c r="G33" s="403"/>
      <c r="H33" s="734"/>
      <c r="I33" s="402"/>
      <c r="J33" s="403"/>
      <c r="K33" s="404"/>
      <c r="L33" s="402"/>
      <c r="M33" s="403"/>
      <c r="N33" s="404"/>
      <c r="O33" s="402"/>
      <c r="P33" s="403"/>
      <c r="Q33" s="404"/>
      <c r="R33" s="771" t="str">
        <f t="shared" si="0"/>
        <v>-</v>
      </c>
      <c r="S33" s="770" t="e" cm="1">
        <f t="array" ref="S33">_xlfn.IFS(K33="Fail","X",N33="Fail","X",Q33="Fail","X",R33="X","-")</f>
        <v>#N/A</v>
      </c>
    </row>
    <row r="34" spans="1:19" s="401" customFormat="1" ht="15" x14ac:dyDescent="0.25">
      <c r="A34" s="402"/>
      <c r="B34" s="1671"/>
      <c r="C34" s="1671"/>
      <c r="D34" s="1671"/>
      <c r="E34" s="1671"/>
      <c r="F34" s="403"/>
      <c r="G34" s="403"/>
      <c r="H34" s="734"/>
      <c r="I34" s="402"/>
      <c r="J34" s="403"/>
      <c r="K34" s="404"/>
      <c r="L34" s="402"/>
      <c r="M34" s="403"/>
      <c r="N34" s="404"/>
      <c r="O34" s="402"/>
      <c r="P34" s="403"/>
      <c r="Q34" s="404"/>
      <c r="R34" s="771" t="str">
        <f t="shared" si="0"/>
        <v>-</v>
      </c>
      <c r="S34" s="772" t="e" cm="1">
        <f t="array" ref="S34">_xlfn.IFS(K34="Fail","X",N34="Fail","X",Q34="Fail","X",R34="X","-")</f>
        <v>#N/A</v>
      </c>
    </row>
    <row r="35" spans="1:19" s="401" customFormat="1" ht="15" x14ac:dyDescent="0.25">
      <c r="A35" s="402"/>
      <c r="B35" s="1671"/>
      <c r="C35" s="1671"/>
      <c r="D35" s="1671"/>
      <c r="E35" s="1671"/>
      <c r="F35" s="403"/>
      <c r="G35" s="403"/>
      <c r="H35" s="734"/>
      <c r="I35" s="402"/>
      <c r="J35" s="403"/>
      <c r="K35" s="404"/>
      <c r="L35" s="402"/>
      <c r="M35" s="403"/>
      <c r="N35" s="404"/>
      <c r="O35" s="402"/>
      <c r="P35" s="403"/>
      <c r="Q35" s="404"/>
      <c r="R35" s="771" t="str">
        <f t="shared" si="0"/>
        <v>-</v>
      </c>
      <c r="S35" s="770" t="e" cm="1">
        <f t="array" ref="S35">_xlfn.IFS(K35="Fail","X",N35="Fail","X",Q35="Fail","X",R35="X","-")</f>
        <v>#N/A</v>
      </c>
    </row>
    <row r="36" spans="1:19" s="401" customFormat="1" ht="15" x14ac:dyDescent="0.25">
      <c r="A36" s="402"/>
      <c r="B36" s="1671"/>
      <c r="C36" s="1671"/>
      <c r="D36" s="1671"/>
      <c r="E36" s="1671"/>
      <c r="F36" s="403"/>
      <c r="G36" s="403"/>
      <c r="H36" s="734"/>
      <c r="I36" s="402"/>
      <c r="J36" s="403"/>
      <c r="K36" s="404"/>
      <c r="L36" s="402"/>
      <c r="M36" s="403"/>
      <c r="N36" s="404"/>
      <c r="O36" s="402"/>
      <c r="P36" s="403"/>
      <c r="Q36" s="404"/>
      <c r="R36" s="771" t="str">
        <f t="shared" si="0"/>
        <v>-</v>
      </c>
      <c r="S36" s="772" t="e" cm="1">
        <f t="array" ref="S36">_xlfn.IFS(K36="Fail","X",N36="Fail","X",Q36="Fail","X",R36="X","-")</f>
        <v>#N/A</v>
      </c>
    </row>
    <row r="37" spans="1:19" s="401" customFormat="1" ht="15" x14ac:dyDescent="0.25">
      <c r="A37" s="402"/>
      <c r="B37" s="1671"/>
      <c r="C37" s="1671"/>
      <c r="D37" s="1671"/>
      <c r="E37" s="1671"/>
      <c r="F37" s="403"/>
      <c r="G37" s="403"/>
      <c r="H37" s="734"/>
      <c r="I37" s="402"/>
      <c r="J37" s="403"/>
      <c r="K37" s="404"/>
      <c r="L37" s="402"/>
      <c r="M37" s="403"/>
      <c r="N37" s="404"/>
      <c r="O37" s="402"/>
      <c r="P37" s="403"/>
      <c r="Q37" s="404"/>
      <c r="R37" s="771" t="str">
        <f t="shared" si="0"/>
        <v>-</v>
      </c>
      <c r="S37" s="770" t="e" cm="1">
        <f t="array" ref="S37">_xlfn.IFS(K37="Fail","X",N37="Fail","X",Q37="Fail","X",R37="X","-")</f>
        <v>#N/A</v>
      </c>
    </row>
    <row r="38" spans="1:19" s="401" customFormat="1" ht="15" x14ac:dyDescent="0.25">
      <c r="A38" s="402"/>
      <c r="B38" s="1671"/>
      <c r="C38" s="1671"/>
      <c r="D38" s="1671"/>
      <c r="E38" s="1671"/>
      <c r="F38" s="403"/>
      <c r="G38" s="403"/>
      <c r="H38" s="734"/>
      <c r="I38" s="402"/>
      <c r="J38" s="403"/>
      <c r="K38" s="404"/>
      <c r="L38" s="402"/>
      <c r="M38" s="403"/>
      <c r="N38" s="404"/>
      <c r="O38" s="402"/>
      <c r="P38" s="403"/>
      <c r="Q38" s="404"/>
      <c r="R38" s="771" t="str">
        <f t="shared" si="0"/>
        <v>-</v>
      </c>
      <c r="S38" s="772" t="e" cm="1">
        <f t="array" ref="S38">_xlfn.IFS(K38="Fail","X",N38="Fail","X",Q38="Fail","X",R38="X","-")</f>
        <v>#N/A</v>
      </c>
    </row>
    <row r="39" spans="1:19" s="401" customFormat="1" ht="15" x14ac:dyDescent="0.25">
      <c r="A39" s="402"/>
      <c r="B39" s="1671"/>
      <c r="C39" s="1671"/>
      <c r="D39" s="1671"/>
      <c r="E39" s="1671"/>
      <c r="F39" s="403"/>
      <c r="G39" s="403"/>
      <c r="H39" s="734"/>
      <c r="I39" s="402"/>
      <c r="J39" s="403"/>
      <c r="K39" s="404"/>
      <c r="L39" s="402"/>
      <c r="M39" s="403"/>
      <c r="N39" s="404"/>
      <c r="O39" s="402"/>
      <c r="P39" s="403"/>
      <c r="Q39" s="404"/>
      <c r="R39" s="771" t="str">
        <f t="shared" si="0"/>
        <v>-</v>
      </c>
      <c r="S39" s="770" t="e" cm="1">
        <f t="array" ref="S39">_xlfn.IFS(K39="Fail","X",N39="Fail","X",Q39="Fail","X",R39="X","-")</f>
        <v>#N/A</v>
      </c>
    </row>
    <row r="40" spans="1:19" s="401" customFormat="1" ht="15" x14ac:dyDescent="0.25">
      <c r="A40" s="402"/>
      <c r="B40" s="1671"/>
      <c r="C40" s="1671"/>
      <c r="D40" s="1671"/>
      <c r="E40" s="1671"/>
      <c r="F40" s="403"/>
      <c r="G40" s="403"/>
      <c r="H40" s="734"/>
      <c r="I40" s="402"/>
      <c r="J40" s="403"/>
      <c r="K40" s="404"/>
      <c r="L40" s="402"/>
      <c r="M40" s="403"/>
      <c r="N40" s="404"/>
      <c r="O40" s="402"/>
      <c r="P40" s="403"/>
      <c r="Q40" s="404"/>
      <c r="R40" s="771" t="str">
        <f t="shared" si="0"/>
        <v>-</v>
      </c>
      <c r="S40" s="772" t="e" cm="1">
        <f t="array" ref="S40">_xlfn.IFS(K40="Fail","X",N40="Fail","X",Q40="Fail","X",R40="X","-")</f>
        <v>#N/A</v>
      </c>
    </row>
    <row r="41" spans="1:19" s="401" customFormat="1" ht="15" x14ac:dyDescent="0.25">
      <c r="A41" s="402"/>
      <c r="B41" s="1671"/>
      <c r="C41" s="1671"/>
      <c r="D41" s="1671"/>
      <c r="E41" s="1671"/>
      <c r="F41" s="403"/>
      <c r="G41" s="403"/>
      <c r="H41" s="734"/>
      <c r="I41" s="402"/>
      <c r="J41" s="403"/>
      <c r="K41" s="404"/>
      <c r="L41" s="402"/>
      <c r="M41" s="403"/>
      <c r="N41" s="404"/>
      <c r="O41" s="402"/>
      <c r="P41" s="403"/>
      <c r="Q41" s="404"/>
      <c r="R41" s="771" t="str">
        <f t="shared" si="0"/>
        <v>-</v>
      </c>
      <c r="S41" s="770" t="e" cm="1">
        <f t="array" ref="S41">_xlfn.IFS(K41="Fail","X",N41="Fail","X",Q41="Fail","X",R41="X","-")</f>
        <v>#N/A</v>
      </c>
    </row>
    <row r="42" spans="1:19" s="401" customFormat="1" ht="15" x14ac:dyDescent="0.25">
      <c r="A42" s="402"/>
      <c r="B42" s="1671"/>
      <c r="C42" s="1671"/>
      <c r="D42" s="1671"/>
      <c r="E42" s="1671"/>
      <c r="F42" s="403"/>
      <c r="G42" s="403"/>
      <c r="H42" s="734"/>
      <c r="I42" s="402"/>
      <c r="J42" s="403"/>
      <c r="K42" s="404"/>
      <c r="L42" s="402"/>
      <c r="M42" s="403"/>
      <c r="N42" s="404"/>
      <c r="O42" s="402"/>
      <c r="P42" s="403"/>
      <c r="Q42" s="404"/>
      <c r="R42" s="771" t="str">
        <f t="shared" si="0"/>
        <v>-</v>
      </c>
      <c r="S42" s="772" t="e" cm="1">
        <f t="array" ref="S42">_xlfn.IFS(K42="Fail","X",N42="Fail","X",Q42="Fail","X",R42="X","-")</f>
        <v>#N/A</v>
      </c>
    </row>
    <row r="43" spans="1:19" s="401" customFormat="1" ht="15.6" thickBot="1" x14ac:dyDescent="0.3">
      <c r="A43" s="405"/>
      <c r="B43" s="1672"/>
      <c r="C43" s="1672"/>
      <c r="D43" s="1672"/>
      <c r="E43" s="1672"/>
      <c r="F43" s="406"/>
      <c r="G43" s="406"/>
      <c r="H43" s="735"/>
      <c r="I43" s="405"/>
      <c r="J43" s="406"/>
      <c r="K43" s="407"/>
      <c r="L43" s="405"/>
      <c r="M43" s="406"/>
      <c r="N43" s="407"/>
      <c r="O43" s="405"/>
      <c r="P43" s="406"/>
      <c r="Q43" s="407"/>
      <c r="R43" s="771" t="str">
        <f t="shared" si="0"/>
        <v>-</v>
      </c>
      <c r="S43" s="770" t="e" cm="1">
        <f t="array" ref="S43">_xlfn.IFS(K43="Fail","X",N43="Fail","X",Q43="Fail","X",R43="X","-")</f>
        <v>#N/A</v>
      </c>
    </row>
    <row r="44" spans="1:19" s="401" customFormat="1" ht="15.6" thickBot="1" x14ac:dyDescent="0.3">
      <c r="A44" s="408" t="s">
        <v>106</v>
      </c>
      <c r="B44" s="408"/>
      <c r="C44" s="408"/>
      <c r="D44" s="1668" t="s">
        <v>107</v>
      </c>
      <c r="E44" s="1669"/>
      <c r="F44" s="1669"/>
      <c r="G44" s="1669"/>
      <c r="H44" s="1669"/>
      <c r="I44" s="1669"/>
      <c r="J44" s="1669"/>
      <c r="K44" s="1669"/>
      <c r="L44" s="1669"/>
      <c r="M44" s="1669"/>
      <c r="N44" s="1669"/>
      <c r="O44" s="1669"/>
      <c r="P44" s="1669"/>
      <c r="Q44" s="1669"/>
      <c r="R44" s="1670"/>
      <c r="S44" s="623"/>
    </row>
    <row r="45" spans="1:19" x14ac:dyDescent="0.25">
      <c r="D45" s="331"/>
      <c r="E45" s="331"/>
      <c r="I45" s="331"/>
      <c r="J45" s="331"/>
      <c r="Q45" s="744" t="s">
        <v>628</v>
      </c>
    </row>
    <row r="46" spans="1:19" ht="9.75" customHeight="1" x14ac:dyDescent="0.25">
      <c r="B46" s="252" t="s">
        <v>108</v>
      </c>
      <c r="C46" s="253"/>
      <c r="D46" s="242"/>
      <c r="E46" s="253" t="s">
        <v>109</v>
      </c>
      <c r="F46" s="253"/>
      <c r="G46" s="253"/>
      <c r="H46" s="253" t="s">
        <v>110</v>
      </c>
      <c r="I46" s="253"/>
      <c r="J46" s="253"/>
      <c r="K46" s="253"/>
      <c r="L46" s="253"/>
      <c r="M46" s="253"/>
      <c r="N46" s="253" t="s">
        <v>111</v>
      </c>
      <c r="O46" s="253"/>
      <c r="P46" s="741"/>
      <c r="Q46" s="745" t="s">
        <v>626</v>
      </c>
      <c r="R46" s="739"/>
    </row>
    <row r="47" spans="1:19" ht="20.25" customHeight="1" x14ac:dyDescent="0.3">
      <c r="B47" s="239"/>
      <c r="C47" s="240"/>
      <c r="D47" s="240"/>
      <c r="E47" s="743"/>
      <c r="F47" s="240"/>
      <c r="G47" s="240"/>
      <c r="H47" s="240"/>
      <c r="I47" s="240"/>
      <c r="J47" s="240"/>
      <c r="K47" s="240"/>
      <c r="L47" s="240"/>
      <c r="M47" s="240"/>
      <c r="N47" s="1660"/>
      <c r="O47" s="1660"/>
      <c r="P47" s="742"/>
      <c r="Q47" s="740"/>
      <c r="R47" s="740"/>
    </row>
    <row r="48" spans="1:19" s="409" customFormat="1" ht="9.6" x14ac:dyDescent="0.2">
      <c r="A48" s="624"/>
      <c r="B48" s="624"/>
      <c r="C48" s="625"/>
      <c r="D48" s="626"/>
      <c r="E48" s="626"/>
      <c r="F48" s="627"/>
      <c r="G48" s="624"/>
      <c r="H48" s="624"/>
      <c r="I48" s="628"/>
      <c r="J48" s="628"/>
      <c r="K48" s="624"/>
      <c r="L48" s="624"/>
      <c r="M48" s="624"/>
      <c r="N48" s="624"/>
      <c r="O48" s="624"/>
      <c r="P48" s="624"/>
      <c r="Q48" s="624"/>
      <c r="R48" s="624"/>
      <c r="S48" s="627"/>
    </row>
  </sheetData>
  <sheetProtection algorithmName="SHA-512" hashValue="Nbu8TsNkowxBOI2khf0Dv2JKHsGuOo/jyG/nDxQmRE4D81XY3clNgguCpLkjWe3wVN6jgy+DeqcNCa0mBRv2KQ==" saltValue="6Lu/RJXAzpeW1+cVdsJNyQ==" spinCount="100000" sheet="1" formatCells="0" formatColumns="0" formatRows="0" selectLockedCells="1"/>
  <mergeCells count="95">
    <mergeCell ref="N47:O47"/>
    <mergeCell ref="H3:I3"/>
    <mergeCell ref="J3:P3"/>
    <mergeCell ref="A5:D5"/>
    <mergeCell ref="E5:I5"/>
    <mergeCell ref="O5:P5"/>
    <mergeCell ref="H8:H10"/>
    <mergeCell ref="A8:A10"/>
    <mergeCell ref="B8:C10"/>
    <mergeCell ref="D8:E10"/>
    <mergeCell ref="F8:F10"/>
    <mergeCell ref="G8:G10"/>
    <mergeCell ref="I8:Q8"/>
    <mergeCell ref="Q5:S6"/>
    <mergeCell ref="B6:D6"/>
    <mergeCell ref="I6:N6"/>
    <mergeCell ref="A2:B2"/>
    <mergeCell ref="C2:F2"/>
    <mergeCell ref="H2:I2"/>
    <mergeCell ref="J2:P2"/>
    <mergeCell ref="A3:B3"/>
    <mergeCell ref="C3:F3"/>
    <mergeCell ref="O6:P6"/>
    <mergeCell ref="R8:R10"/>
    <mergeCell ref="S8:S10"/>
    <mergeCell ref="I9:K9"/>
    <mergeCell ref="L9:N9"/>
    <mergeCell ref="O9:Q9"/>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B37:C37"/>
    <mergeCell ref="D37:E37"/>
    <mergeCell ref="B32:C32"/>
    <mergeCell ref="D32:E32"/>
    <mergeCell ref="B33:C33"/>
    <mergeCell ref="D33:E33"/>
    <mergeCell ref="B34:C34"/>
    <mergeCell ref="D34:E34"/>
    <mergeCell ref="B35:C35"/>
    <mergeCell ref="D35:E35"/>
    <mergeCell ref="B36:C36"/>
    <mergeCell ref="D36:E36"/>
    <mergeCell ref="D44:R44"/>
    <mergeCell ref="B38:C38"/>
    <mergeCell ref="D38:E38"/>
    <mergeCell ref="B39:C39"/>
    <mergeCell ref="D39:E39"/>
    <mergeCell ref="B40:C40"/>
    <mergeCell ref="D40:E40"/>
    <mergeCell ref="B41:C41"/>
    <mergeCell ref="D41:E41"/>
    <mergeCell ref="B42:C42"/>
    <mergeCell ref="D42:E42"/>
    <mergeCell ref="B43:C43"/>
    <mergeCell ref="D43:E43"/>
  </mergeCells>
  <conditionalFormatting sqref="S11 S13 S15 S17 S19 S21 S23 S25 S27 S29 S31 S33 S35 S37 S39 S41 S43">
    <cfRule type="cellIs" dxfId="8" priority="3" operator="equal">
      <formula>"X"</formula>
    </cfRule>
  </conditionalFormatting>
  <conditionalFormatting sqref="S11:S43">
    <cfRule type="cellIs" dxfId="7" priority="2" operator="equal">
      <formula>"X"</formula>
    </cfRule>
  </conditionalFormatting>
  <conditionalFormatting sqref="K11:K43 N11:N43 Q11:Q43">
    <cfRule type="cellIs" dxfId="6" priority="1" operator="equal">
      <formula>"Fail"</formula>
    </cfRule>
  </conditionalFormatting>
  <dataValidations disablePrompts="1" count="1">
    <dataValidation type="list" allowBlank="1" showInputMessage="1" showErrorMessage="1" sqref="K11:K43 N11:N43 Q11:Q43" xr:uid="{EB06066F-8A1C-4D13-86C2-FB8CFD30E4E7}">
      <formula1>$Q$45:$Q$46</formula1>
    </dataValidation>
  </dataValidations>
  <printOptions horizontalCentered="1"/>
  <pageMargins left="0.17" right="0.25" top="0.41" bottom="0.68" header="0.17" footer="0.16"/>
  <pageSetup scale="61" orientation="landscape" r:id="rId1"/>
  <headerFooter alignWithMargins="0">
    <oddHeader>&amp;C&amp;"Calibri,Bold"&amp;10&amp;K000000Dimension Test Results - Welds</oddHeader>
    <oddFooter>&amp;RPPAP: Revision 2.3
Date: 12/31/22</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61EC0-D97A-43E1-96B7-6EDC6231841E}">
  <sheetPr codeName="Sheet23"/>
  <dimension ref="A1:V48"/>
  <sheetViews>
    <sheetView windowProtection="1" view="pageLayout" zoomScaleNormal="100" workbookViewId="0">
      <selection activeCell="A11" sqref="A11:C11"/>
    </sheetView>
  </sheetViews>
  <sheetFormatPr defaultColWidth="9.109375" defaultRowHeight="13.2" x14ac:dyDescent="0.25"/>
  <cols>
    <col min="1" max="1" width="7.33203125" style="15" customWidth="1"/>
    <col min="2" max="2" width="13.88671875" style="15" customWidth="1"/>
    <col min="3" max="3" width="8" style="15" customWidth="1"/>
    <col min="4" max="4" width="8.88671875" style="347" customWidth="1"/>
    <col min="5" max="5" width="10.88671875" style="347" customWidth="1"/>
    <col min="6" max="7" width="10.88671875" style="15" customWidth="1"/>
    <col min="8" max="8" width="10.44140625" style="15" customWidth="1"/>
    <col min="9" max="10" width="9.109375" style="414" customWidth="1"/>
    <col min="11" max="12" width="9.109375" style="15" customWidth="1"/>
    <col min="13" max="13" width="5" style="15" customWidth="1"/>
    <col min="14" max="14" width="1.6640625" style="15" customWidth="1"/>
    <col min="15" max="16" width="9.109375" style="15" hidden="1" customWidth="1"/>
    <col min="17" max="17" width="9.109375" style="15" customWidth="1"/>
    <col min="18" max="19" width="4.109375" style="424" customWidth="1"/>
    <col min="20" max="16384" width="9.109375" style="15"/>
  </cols>
  <sheetData>
    <row r="1" spans="1:22" ht="57" customHeight="1" thickBot="1" x14ac:dyDescent="0.3">
      <c r="A1" s="1748" t="s">
        <v>620</v>
      </c>
      <c r="B1" s="1749"/>
      <c r="C1" s="1749"/>
      <c r="D1" s="1749"/>
      <c r="E1" s="1749"/>
      <c r="F1" s="1749"/>
      <c r="G1" s="1749"/>
      <c r="H1" s="1749"/>
      <c r="I1" s="1749"/>
      <c r="J1" s="1749"/>
      <c r="K1" s="1749"/>
      <c r="L1" s="1749"/>
      <c r="M1" s="1749"/>
      <c r="N1" s="1749"/>
      <c r="O1" s="1749"/>
      <c r="P1" s="1749"/>
      <c r="Q1" s="1749"/>
      <c r="R1" s="1749"/>
      <c r="S1" s="1750"/>
    </row>
    <row r="2" spans="1:22" ht="12" customHeight="1" x14ac:dyDescent="0.25">
      <c r="A2" s="1619" t="s">
        <v>439</v>
      </c>
      <c r="B2" s="1620"/>
      <c r="C2" s="1623">
        <f>Information!D2</f>
        <v>0</v>
      </c>
      <c r="D2" s="1624"/>
      <c r="E2" s="1624"/>
      <c r="F2" s="1625"/>
      <c r="G2" s="29"/>
      <c r="H2" s="1619" t="s">
        <v>89</v>
      </c>
      <c r="I2" s="1620"/>
      <c r="J2" s="1629" t="str">
        <f>IF(ISBLANK(Information!D19),"",Information!D19)</f>
        <v/>
      </c>
      <c r="K2" s="1630"/>
      <c r="L2" s="1630"/>
      <c r="M2" s="1630"/>
      <c r="N2" s="1630"/>
      <c r="O2" s="1630"/>
      <c r="P2" s="1631"/>
      <c r="Q2" s="729"/>
      <c r="R2" s="729"/>
      <c r="S2" s="730"/>
      <c r="U2" s="334"/>
      <c r="V2" s="347"/>
    </row>
    <row r="3" spans="1:22" ht="13.8" thickBot="1" x14ac:dyDescent="0.3">
      <c r="A3" s="1621" t="s">
        <v>442</v>
      </c>
      <c r="B3" s="1622"/>
      <c r="C3" s="1626" t="str">
        <f>IF(ISBLANK(Information!D3),"",Information!D3)</f>
        <v/>
      </c>
      <c r="D3" s="1627"/>
      <c r="E3" s="1627"/>
      <c r="F3" s="1628"/>
      <c r="G3" s="16"/>
      <c r="H3" s="1621" t="s">
        <v>90</v>
      </c>
      <c r="I3" s="1622"/>
      <c r="J3" s="1632" t="str">
        <f>IF(ISBLANK(Information!D18),"",Information!D18)</f>
        <v/>
      </c>
      <c r="K3" s="1633"/>
      <c r="L3" s="1633"/>
      <c r="M3" s="1633"/>
      <c r="N3" s="1633"/>
      <c r="O3" s="1633"/>
      <c r="P3" s="1634"/>
      <c r="Q3" s="731"/>
      <c r="R3" s="731"/>
      <c r="S3" s="732"/>
    </row>
    <row r="4" spans="1:22" ht="13.8" thickBot="1" x14ac:dyDescent="0.3">
      <c r="A4" s="17"/>
      <c r="B4" s="12"/>
      <c r="C4" s="18"/>
      <c r="D4" s="18"/>
      <c r="E4" s="18"/>
      <c r="F4" s="18"/>
      <c r="G4" s="18"/>
      <c r="H4" s="18"/>
      <c r="I4" s="19"/>
      <c r="J4" s="19"/>
      <c r="K4" s="19"/>
      <c r="L4" s="19"/>
      <c r="M4" s="20"/>
      <c r="N4" s="20"/>
      <c r="O4" s="20"/>
      <c r="P4" s="21"/>
      <c r="Q4" s="428"/>
      <c r="R4" s="428"/>
      <c r="S4" s="620"/>
    </row>
    <row r="5" spans="1:22" ht="12.75" customHeight="1" thickBot="1" x14ac:dyDescent="0.3">
      <c r="A5" s="1650" t="s">
        <v>91</v>
      </c>
      <c r="B5" s="1651"/>
      <c r="C5" s="1651"/>
      <c r="D5" s="1652"/>
      <c r="E5" s="1642">
        <f>Information!D2</f>
        <v>0</v>
      </c>
      <c r="F5" s="1643"/>
      <c r="G5" s="1643"/>
      <c r="H5" s="1643"/>
      <c r="I5" s="1644"/>
      <c r="J5" s="124"/>
      <c r="K5" s="124"/>
      <c r="L5" s="1751" t="s">
        <v>443</v>
      </c>
      <c r="M5" s="1752"/>
      <c r="N5" s="1753"/>
      <c r="O5" s="1658" t="str">
        <f>IF(ISBLANK(Information!D20),"",Information!D20)</f>
        <v/>
      </c>
      <c r="P5" s="1659"/>
      <c r="Q5" s="1717">
        <f>Information!D24</f>
        <v>0</v>
      </c>
      <c r="R5" s="1718"/>
      <c r="S5" s="1719"/>
      <c r="U5" s="334"/>
      <c r="V5" s="397"/>
    </row>
    <row r="6" spans="1:22" ht="15" customHeight="1" thickBot="1" x14ac:dyDescent="0.3">
      <c r="A6" s="26" t="s">
        <v>92</v>
      </c>
      <c r="B6" s="1647"/>
      <c r="C6" s="1648"/>
      <c r="D6" s="1649"/>
      <c r="E6" s="28"/>
      <c r="F6" s="28"/>
      <c r="G6" s="28"/>
      <c r="H6" s="28"/>
      <c r="I6" s="1653"/>
      <c r="J6" s="1653"/>
      <c r="K6" s="1653"/>
      <c r="L6" s="1653"/>
      <c r="M6" s="1654"/>
      <c r="N6" s="1655"/>
      <c r="O6" s="1656"/>
      <c r="P6" s="1657"/>
      <c r="Q6" s="1720"/>
      <c r="R6" s="1721"/>
      <c r="S6" s="1722"/>
    </row>
    <row r="7" spans="1:22" s="398" customFormat="1" ht="13.8" thickBot="1" x14ac:dyDescent="0.3">
      <c r="A7" s="429"/>
      <c r="B7" s="430"/>
      <c r="C7" s="430"/>
      <c r="D7" s="430"/>
      <c r="E7" s="430"/>
      <c r="F7" s="430"/>
      <c r="G7" s="430"/>
      <c r="H7" s="430"/>
      <c r="I7" s="431"/>
      <c r="J7" s="431"/>
      <c r="K7" s="431"/>
      <c r="L7" s="431"/>
      <c r="M7" s="431"/>
      <c r="N7" s="431"/>
      <c r="O7" s="431"/>
      <c r="P7" s="431"/>
      <c r="Q7" s="431"/>
      <c r="R7" s="432"/>
      <c r="S7" s="433"/>
    </row>
    <row r="8" spans="1:22" ht="18.75" customHeight="1" x14ac:dyDescent="0.25">
      <c r="A8" s="1762" t="s">
        <v>615</v>
      </c>
      <c r="B8" s="1763"/>
      <c r="C8" s="1764"/>
      <c r="D8" s="1759" t="s">
        <v>616</v>
      </c>
      <c r="E8" s="1763"/>
      <c r="F8" s="1764"/>
      <c r="G8" s="1756" t="s">
        <v>617</v>
      </c>
      <c r="H8" s="1759" t="s">
        <v>618</v>
      </c>
      <c r="I8" s="1736" t="s">
        <v>619</v>
      </c>
      <c r="J8" s="1737"/>
      <c r="K8" s="1737"/>
      <c r="L8" s="1737"/>
      <c r="M8" s="1737"/>
      <c r="N8" s="1737"/>
      <c r="O8" s="1737"/>
      <c r="P8" s="1737"/>
      <c r="Q8" s="1738"/>
      <c r="R8" s="1775" t="s">
        <v>101</v>
      </c>
      <c r="S8" s="1733" t="s">
        <v>102</v>
      </c>
    </row>
    <row r="9" spans="1:22" ht="14.4" customHeight="1" x14ac:dyDescent="0.25">
      <c r="A9" s="1765"/>
      <c r="B9" s="1766"/>
      <c r="C9" s="1767"/>
      <c r="D9" s="1760"/>
      <c r="E9" s="1766"/>
      <c r="F9" s="1767"/>
      <c r="G9" s="1757"/>
      <c r="H9" s="1760"/>
      <c r="I9" s="1739"/>
      <c r="J9" s="1740"/>
      <c r="K9" s="1740"/>
      <c r="L9" s="1740"/>
      <c r="M9" s="1740"/>
      <c r="N9" s="1740"/>
      <c r="O9" s="1740"/>
      <c r="P9" s="1740"/>
      <c r="Q9" s="1741"/>
      <c r="R9" s="1776"/>
      <c r="S9" s="1734"/>
    </row>
    <row r="10" spans="1:22" s="358" customFormat="1" ht="21.75" customHeight="1" thickBot="1" x14ac:dyDescent="0.3">
      <c r="A10" s="1768"/>
      <c r="B10" s="1769"/>
      <c r="C10" s="1770"/>
      <c r="D10" s="1761"/>
      <c r="E10" s="1769"/>
      <c r="F10" s="1770"/>
      <c r="G10" s="1758"/>
      <c r="H10" s="1761"/>
      <c r="I10" s="1742"/>
      <c r="J10" s="1743"/>
      <c r="K10" s="1743"/>
      <c r="L10" s="1743"/>
      <c r="M10" s="1743"/>
      <c r="N10" s="1743"/>
      <c r="O10" s="1743"/>
      <c r="P10" s="1743"/>
      <c r="Q10" s="1744"/>
      <c r="R10" s="1777"/>
      <c r="S10" s="1735"/>
    </row>
    <row r="11" spans="1:22" s="401" customFormat="1" ht="15" x14ac:dyDescent="0.25">
      <c r="A11" s="1771"/>
      <c r="B11" s="1772"/>
      <c r="C11" s="1773"/>
      <c r="D11" s="1774"/>
      <c r="E11" s="1746"/>
      <c r="F11" s="1747"/>
      <c r="G11" s="803"/>
      <c r="H11" s="804"/>
      <c r="I11" s="1745"/>
      <c r="J11" s="1746"/>
      <c r="K11" s="1746"/>
      <c r="L11" s="1746"/>
      <c r="M11" s="1746"/>
      <c r="N11" s="1746"/>
      <c r="O11" s="1746"/>
      <c r="P11" s="1746"/>
      <c r="Q11" s="1747"/>
      <c r="R11" s="805"/>
      <c r="S11" s="770"/>
    </row>
    <row r="12" spans="1:22" s="401" customFormat="1" ht="15.6" customHeight="1" x14ac:dyDescent="0.25">
      <c r="A12" s="1732"/>
      <c r="B12" s="1724"/>
      <c r="C12" s="1725"/>
      <c r="D12" s="1726"/>
      <c r="E12" s="1727"/>
      <c r="F12" s="1728"/>
      <c r="G12" s="403"/>
      <c r="H12" s="419"/>
      <c r="I12" s="1723"/>
      <c r="J12" s="1724"/>
      <c r="K12" s="1724"/>
      <c r="L12" s="1724"/>
      <c r="M12" s="1724"/>
      <c r="N12" s="1724"/>
      <c r="O12" s="1724"/>
      <c r="P12" s="1724"/>
      <c r="Q12" s="1725"/>
      <c r="R12" s="419"/>
      <c r="S12" s="420"/>
    </row>
    <row r="13" spans="1:22" s="401" customFormat="1" ht="15.6" customHeight="1" x14ac:dyDescent="0.25">
      <c r="A13" s="1732"/>
      <c r="B13" s="1724"/>
      <c r="C13" s="1725"/>
      <c r="D13" s="1726"/>
      <c r="E13" s="1727"/>
      <c r="F13" s="1728"/>
      <c r="G13" s="403"/>
      <c r="H13" s="403"/>
      <c r="I13" s="1723"/>
      <c r="J13" s="1724"/>
      <c r="K13" s="1724"/>
      <c r="L13" s="1724"/>
      <c r="M13" s="1724"/>
      <c r="N13" s="1724"/>
      <c r="O13" s="1724"/>
      <c r="P13" s="1724"/>
      <c r="Q13" s="1725"/>
      <c r="R13" s="419"/>
      <c r="S13" s="420"/>
    </row>
    <row r="14" spans="1:22" s="401" customFormat="1" ht="15.6" customHeight="1" x14ac:dyDescent="0.25">
      <c r="A14" s="1732"/>
      <c r="B14" s="1724"/>
      <c r="C14" s="1725"/>
      <c r="D14" s="1726"/>
      <c r="E14" s="1727"/>
      <c r="F14" s="1728"/>
      <c r="G14" s="403"/>
      <c r="H14" s="403"/>
      <c r="I14" s="1723"/>
      <c r="J14" s="1724"/>
      <c r="K14" s="1724"/>
      <c r="L14" s="1724"/>
      <c r="M14" s="1724"/>
      <c r="N14" s="1724"/>
      <c r="O14" s="1724"/>
      <c r="P14" s="1724"/>
      <c r="Q14" s="1725"/>
      <c r="R14" s="419"/>
      <c r="S14" s="420"/>
    </row>
    <row r="15" spans="1:22" s="401" customFormat="1" ht="15.6" customHeight="1" x14ac:dyDescent="0.25">
      <c r="A15" s="1732"/>
      <c r="B15" s="1724"/>
      <c r="C15" s="1725"/>
      <c r="D15" s="1726"/>
      <c r="E15" s="1727"/>
      <c r="F15" s="1728"/>
      <c r="G15" s="403"/>
      <c r="H15" s="403"/>
      <c r="I15" s="1723"/>
      <c r="J15" s="1724"/>
      <c r="K15" s="1724"/>
      <c r="L15" s="1724"/>
      <c r="M15" s="1724"/>
      <c r="N15" s="1724"/>
      <c r="O15" s="1724"/>
      <c r="P15" s="1724"/>
      <c r="Q15" s="1725"/>
      <c r="R15" s="419"/>
      <c r="S15" s="420"/>
    </row>
    <row r="16" spans="1:22" s="401" customFormat="1" ht="15.6" customHeight="1" x14ac:dyDescent="0.25">
      <c r="A16" s="1732"/>
      <c r="B16" s="1724"/>
      <c r="C16" s="1725"/>
      <c r="D16" s="1726"/>
      <c r="E16" s="1727"/>
      <c r="F16" s="1728"/>
      <c r="G16" s="403"/>
      <c r="H16" s="403"/>
      <c r="I16" s="1723"/>
      <c r="J16" s="1724"/>
      <c r="K16" s="1724"/>
      <c r="L16" s="1724"/>
      <c r="M16" s="1724"/>
      <c r="N16" s="1724"/>
      <c r="O16" s="1724"/>
      <c r="P16" s="1724"/>
      <c r="Q16" s="1725"/>
      <c r="R16" s="419"/>
      <c r="S16" s="420"/>
    </row>
    <row r="17" spans="1:19" s="401" customFormat="1" ht="15.6" customHeight="1" x14ac:dyDescent="0.25">
      <c r="A17" s="1732"/>
      <c r="B17" s="1724"/>
      <c r="C17" s="1725"/>
      <c r="D17" s="1726"/>
      <c r="E17" s="1727"/>
      <c r="F17" s="1728"/>
      <c r="G17" s="403"/>
      <c r="H17" s="403"/>
      <c r="I17" s="1723"/>
      <c r="J17" s="1724"/>
      <c r="K17" s="1724"/>
      <c r="L17" s="1724"/>
      <c r="M17" s="1724"/>
      <c r="N17" s="1724"/>
      <c r="O17" s="1724"/>
      <c r="P17" s="1724"/>
      <c r="Q17" s="1725"/>
      <c r="R17" s="419"/>
      <c r="S17" s="420"/>
    </row>
    <row r="18" spans="1:19" s="401" customFormat="1" ht="15.6" customHeight="1" x14ac:dyDescent="0.25">
      <c r="A18" s="1732"/>
      <c r="B18" s="1724"/>
      <c r="C18" s="1725"/>
      <c r="D18" s="1726"/>
      <c r="E18" s="1727"/>
      <c r="F18" s="1728"/>
      <c r="G18" s="403"/>
      <c r="H18" s="403"/>
      <c r="I18" s="1723"/>
      <c r="J18" s="1724"/>
      <c r="K18" s="1724"/>
      <c r="L18" s="1724"/>
      <c r="M18" s="1724"/>
      <c r="N18" s="1724"/>
      <c r="O18" s="1724"/>
      <c r="P18" s="1724"/>
      <c r="Q18" s="1725"/>
      <c r="R18" s="419"/>
      <c r="S18" s="420"/>
    </row>
    <row r="19" spans="1:19" s="401" customFormat="1" ht="15.6" customHeight="1" x14ac:dyDescent="0.25">
      <c r="A19" s="1732"/>
      <c r="B19" s="1724"/>
      <c r="C19" s="1725"/>
      <c r="D19" s="1726"/>
      <c r="E19" s="1727"/>
      <c r="F19" s="1728"/>
      <c r="G19" s="403"/>
      <c r="H19" s="403"/>
      <c r="I19" s="1723"/>
      <c r="J19" s="1724"/>
      <c r="K19" s="1724"/>
      <c r="L19" s="1724"/>
      <c r="M19" s="1724"/>
      <c r="N19" s="1724"/>
      <c r="O19" s="1724"/>
      <c r="P19" s="1724"/>
      <c r="Q19" s="1725"/>
      <c r="R19" s="419"/>
      <c r="S19" s="420"/>
    </row>
    <row r="20" spans="1:19" s="401" customFormat="1" ht="15.6" customHeight="1" x14ac:dyDescent="0.25">
      <c r="A20" s="1732"/>
      <c r="B20" s="1724"/>
      <c r="C20" s="1725"/>
      <c r="D20" s="1726"/>
      <c r="E20" s="1727"/>
      <c r="F20" s="1728"/>
      <c r="G20" s="403"/>
      <c r="H20" s="403"/>
      <c r="I20" s="1723"/>
      <c r="J20" s="1724"/>
      <c r="K20" s="1724"/>
      <c r="L20" s="1724"/>
      <c r="M20" s="1724"/>
      <c r="N20" s="1724"/>
      <c r="O20" s="1724"/>
      <c r="P20" s="1724"/>
      <c r="Q20" s="1725"/>
      <c r="R20" s="419"/>
      <c r="S20" s="420"/>
    </row>
    <row r="21" spans="1:19" s="401" customFormat="1" ht="15.6" customHeight="1" x14ac:dyDescent="0.25">
      <c r="A21" s="1732"/>
      <c r="B21" s="1724"/>
      <c r="C21" s="1725"/>
      <c r="D21" s="1726"/>
      <c r="E21" s="1727"/>
      <c r="F21" s="1728"/>
      <c r="G21" s="403"/>
      <c r="H21" s="403"/>
      <c r="I21" s="1723"/>
      <c r="J21" s="1724"/>
      <c r="K21" s="1724"/>
      <c r="L21" s="1724"/>
      <c r="M21" s="1724"/>
      <c r="N21" s="1724"/>
      <c r="O21" s="1724"/>
      <c r="P21" s="1724"/>
      <c r="Q21" s="1725"/>
      <c r="R21" s="419"/>
      <c r="S21" s="420"/>
    </row>
    <row r="22" spans="1:19" s="401" customFormat="1" ht="15.6" customHeight="1" x14ac:dyDescent="0.25">
      <c r="A22" s="1732"/>
      <c r="B22" s="1724"/>
      <c r="C22" s="1725"/>
      <c r="D22" s="1726"/>
      <c r="E22" s="1727"/>
      <c r="F22" s="1728"/>
      <c r="G22" s="403"/>
      <c r="H22" s="403"/>
      <c r="I22" s="1723"/>
      <c r="J22" s="1724"/>
      <c r="K22" s="1724"/>
      <c r="L22" s="1724"/>
      <c r="M22" s="1724"/>
      <c r="N22" s="1724"/>
      <c r="O22" s="1724"/>
      <c r="P22" s="1724"/>
      <c r="Q22" s="1725"/>
      <c r="R22" s="419"/>
      <c r="S22" s="420"/>
    </row>
    <row r="23" spans="1:19" s="401" customFormat="1" ht="15.6" customHeight="1" x14ac:dyDescent="0.25">
      <c r="A23" s="1732"/>
      <c r="B23" s="1724"/>
      <c r="C23" s="1725"/>
      <c r="D23" s="1726"/>
      <c r="E23" s="1727"/>
      <c r="F23" s="1728"/>
      <c r="G23" s="403"/>
      <c r="H23" s="403"/>
      <c r="I23" s="1723"/>
      <c r="J23" s="1724"/>
      <c r="K23" s="1724"/>
      <c r="L23" s="1724"/>
      <c r="M23" s="1724"/>
      <c r="N23" s="1724"/>
      <c r="O23" s="1724"/>
      <c r="P23" s="1724"/>
      <c r="Q23" s="1725"/>
      <c r="R23" s="419"/>
      <c r="S23" s="420"/>
    </row>
    <row r="24" spans="1:19" s="401" customFormat="1" ht="15.6" customHeight="1" x14ac:dyDescent="0.25">
      <c r="A24" s="1732"/>
      <c r="B24" s="1724"/>
      <c r="C24" s="1725"/>
      <c r="D24" s="1726"/>
      <c r="E24" s="1727"/>
      <c r="F24" s="1728"/>
      <c r="G24" s="403"/>
      <c r="H24" s="403"/>
      <c r="I24" s="1723"/>
      <c r="J24" s="1724"/>
      <c r="K24" s="1724"/>
      <c r="L24" s="1724"/>
      <c r="M24" s="1724"/>
      <c r="N24" s="1724"/>
      <c r="O24" s="1724"/>
      <c r="P24" s="1724"/>
      <c r="Q24" s="1725"/>
      <c r="R24" s="419"/>
      <c r="S24" s="420"/>
    </row>
    <row r="25" spans="1:19" s="401" customFormat="1" ht="15.6" customHeight="1" x14ac:dyDescent="0.25">
      <c r="A25" s="1732"/>
      <c r="B25" s="1724"/>
      <c r="C25" s="1725"/>
      <c r="D25" s="1726"/>
      <c r="E25" s="1727"/>
      <c r="F25" s="1728"/>
      <c r="G25" s="403"/>
      <c r="H25" s="403"/>
      <c r="I25" s="1723"/>
      <c r="J25" s="1724"/>
      <c r="K25" s="1724"/>
      <c r="L25" s="1724"/>
      <c r="M25" s="1724"/>
      <c r="N25" s="1724"/>
      <c r="O25" s="1724"/>
      <c r="P25" s="1724"/>
      <c r="Q25" s="1725"/>
      <c r="R25" s="419"/>
      <c r="S25" s="420"/>
    </row>
    <row r="26" spans="1:19" s="401" customFormat="1" ht="15.6" customHeight="1" x14ac:dyDescent="0.25">
      <c r="A26" s="1732"/>
      <c r="B26" s="1724"/>
      <c r="C26" s="1725"/>
      <c r="D26" s="1726"/>
      <c r="E26" s="1727"/>
      <c r="F26" s="1728"/>
      <c r="G26" s="403"/>
      <c r="H26" s="403"/>
      <c r="I26" s="1723"/>
      <c r="J26" s="1724"/>
      <c r="K26" s="1724"/>
      <c r="L26" s="1724"/>
      <c r="M26" s="1724"/>
      <c r="N26" s="1724"/>
      <c r="O26" s="1724"/>
      <c r="P26" s="1724"/>
      <c r="Q26" s="1725"/>
      <c r="R26" s="419"/>
      <c r="S26" s="420"/>
    </row>
    <row r="27" spans="1:19" s="401" customFormat="1" ht="15.6" customHeight="1" x14ac:dyDescent="0.25">
      <c r="A27" s="1732"/>
      <c r="B27" s="1724"/>
      <c r="C27" s="1725"/>
      <c r="D27" s="1726"/>
      <c r="E27" s="1727"/>
      <c r="F27" s="1728"/>
      <c r="G27" s="403"/>
      <c r="H27" s="403"/>
      <c r="I27" s="1723"/>
      <c r="J27" s="1724"/>
      <c r="K27" s="1724"/>
      <c r="L27" s="1724"/>
      <c r="M27" s="1724"/>
      <c r="N27" s="1724"/>
      <c r="O27" s="1724"/>
      <c r="P27" s="1724"/>
      <c r="Q27" s="1725"/>
      <c r="R27" s="419"/>
      <c r="S27" s="420"/>
    </row>
    <row r="28" spans="1:19" s="401" customFormat="1" ht="15.6" customHeight="1" x14ac:dyDescent="0.25">
      <c r="A28" s="1732"/>
      <c r="B28" s="1724"/>
      <c r="C28" s="1725"/>
      <c r="D28" s="1726"/>
      <c r="E28" s="1727"/>
      <c r="F28" s="1728"/>
      <c r="G28" s="403"/>
      <c r="H28" s="403"/>
      <c r="I28" s="1723"/>
      <c r="J28" s="1724"/>
      <c r="K28" s="1724"/>
      <c r="L28" s="1724"/>
      <c r="M28" s="1724"/>
      <c r="N28" s="1724"/>
      <c r="O28" s="1724"/>
      <c r="P28" s="1724"/>
      <c r="Q28" s="1725"/>
      <c r="R28" s="419"/>
      <c r="S28" s="420"/>
    </row>
    <row r="29" spans="1:19" s="401" customFormat="1" ht="15.6" customHeight="1" x14ac:dyDescent="0.25">
      <c r="A29" s="1732"/>
      <c r="B29" s="1724"/>
      <c r="C29" s="1725"/>
      <c r="D29" s="1726"/>
      <c r="E29" s="1727"/>
      <c r="F29" s="1728"/>
      <c r="G29" s="403"/>
      <c r="H29" s="403"/>
      <c r="I29" s="1723"/>
      <c r="J29" s="1724"/>
      <c r="K29" s="1724"/>
      <c r="L29" s="1724"/>
      <c r="M29" s="1724"/>
      <c r="N29" s="1724"/>
      <c r="O29" s="1724"/>
      <c r="P29" s="1724"/>
      <c r="Q29" s="1725"/>
      <c r="R29" s="419"/>
      <c r="S29" s="420"/>
    </row>
    <row r="30" spans="1:19" s="401" customFormat="1" ht="15.6" customHeight="1" x14ac:dyDescent="0.25">
      <c r="A30" s="1732"/>
      <c r="B30" s="1724"/>
      <c r="C30" s="1725"/>
      <c r="D30" s="1726"/>
      <c r="E30" s="1727"/>
      <c r="F30" s="1728"/>
      <c r="G30" s="403"/>
      <c r="H30" s="403"/>
      <c r="I30" s="1723"/>
      <c r="J30" s="1724"/>
      <c r="K30" s="1724"/>
      <c r="L30" s="1724"/>
      <c r="M30" s="1724"/>
      <c r="N30" s="1724"/>
      <c r="O30" s="1724"/>
      <c r="P30" s="1724"/>
      <c r="Q30" s="1725"/>
      <c r="R30" s="419"/>
      <c r="S30" s="420"/>
    </row>
    <row r="31" spans="1:19" s="401" customFormat="1" ht="15.6" customHeight="1" x14ac:dyDescent="0.25">
      <c r="A31" s="1732"/>
      <c r="B31" s="1724"/>
      <c r="C31" s="1725"/>
      <c r="D31" s="1726"/>
      <c r="E31" s="1727"/>
      <c r="F31" s="1728"/>
      <c r="G31" s="403"/>
      <c r="H31" s="403"/>
      <c r="I31" s="1723"/>
      <c r="J31" s="1724"/>
      <c r="K31" s="1724"/>
      <c r="L31" s="1724"/>
      <c r="M31" s="1724"/>
      <c r="N31" s="1724"/>
      <c r="O31" s="1724"/>
      <c r="P31" s="1724"/>
      <c r="Q31" s="1725"/>
      <c r="R31" s="419"/>
      <c r="S31" s="420"/>
    </row>
    <row r="32" spans="1:19" s="401" customFormat="1" ht="15.6" customHeight="1" x14ac:dyDescent="0.25">
      <c r="A32" s="1732"/>
      <c r="B32" s="1724"/>
      <c r="C32" s="1725"/>
      <c r="D32" s="1726"/>
      <c r="E32" s="1727"/>
      <c r="F32" s="1728"/>
      <c r="G32" s="403"/>
      <c r="H32" s="403"/>
      <c r="I32" s="1723"/>
      <c r="J32" s="1724"/>
      <c r="K32" s="1724"/>
      <c r="L32" s="1724"/>
      <c r="M32" s="1724"/>
      <c r="N32" s="1724"/>
      <c r="O32" s="1724"/>
      <c r="P32" s="1724"/>
      <c r="Q32" s="1725"/>
      <c r="R32" s="419"/>
      <c r="S32" s="420"/>
    </row>
    <row r="33" spans="1:19" s="401" customFormat="1" ht="15.6" customHeight="1" x14ac:dyDescent="0.25">
      <c r="A33" s="1732"/>
      <c r="B33" s="1724"/>
      <c r="C33" s="1725"/>
      <c r="D33" s="1726"/>
      <c r="E33" s="1727"/>
      <c r="F33" s="1728"/>
      <c r="G33" s="403"/>
      <c r="H33" s="403"/>
      <c r="I33" s="1723"/>
      <c r="J33" s="1724"/>
      <c r="K33" s="1724"/>
      <c r="L33" s="1724"/>
      <c r="M33" s="1724"/>
      <c r="N33" s="1724"/>
      <c r="O33" s="1724"/>
      <c r="P33" s="1724"/>
      <c r="Q33" s="1725"/>
      <c r="R33" s="419"/>
      <c r="S33" s="420"/>
    </row>
    <row r="34" spans="1:19" s="401" customFormat="1" ht="15.6" customHeight="1" x14ac:dyDescent="0.25">
      <c r="A34" s="1732"/>
      <c r="B34" s="1724"/>
      <c r="C34" s="1725"/>
      <c r="D34" s="1726"/>
      <c r="E34" s="1727"/>
      <c r="F34" s="1728"/>
      <c r="G34" s="403"/>
      <c r="H34" s="403"/>
      <c r="I34" s="1723"/>
      <c r="J34" s="1724"/>
      <c r="K34" s="1724"/>
      <c r="L34" s="1724"/>
      <c r="M34" s="1724"/>
      <c r="N34" s="1724"/>
      <c r="O34" s="1724"/>
      <c r="P34" s="1724"/>
      <c r="Q34" s="1725"/>
      <c r="R34" s="419"/>
      <c r="S34" s="420"/>
    </row>
    <row r="35" spans="1:19" s="401" customFormat="1" ht="15.6" customHeight="1" x14ac:dyDescent="0.25">
      <c r="A35" s="1732"/>
      <c r="B35" s="1724"/>
      <c r="C35" s="1725"/>
      <c r="D35" s="1726"/>
      <c r="E35" s="1727"/>
      <c r="F35" s="1728"/>
      <c r="G35" s="403"/>
      <c r="H35" s="403"/>
      <c r="I35" s="1723"/>
      <c r="J35" s="1724"/>
      <c r="K35" s="1724"/>
      <c r="L35" s="1724"/>
      <c r="M35" s="1724"/>
      <c r="N35" s="1724"/>
      <c r="O35" s="1724"/>
      <c r="P35" s="1724"/>
      <c r="Q35" s="1725"/>
      <c r="R35" s="419"/>
      <c r="S35" s="420"/>
    </row>
    <row r="36" spans="1:19" s="401" customFormat="1" ht="15.6" customHeight="1" x14ac:dyDescent="0.25">
      <c r="A36" s="1732"/>
      <c r="B36" s="1724"/>
      <c r="C36" s="1725"/>
      <c r="D36" s="1726"/>
      <c r="E36" s="1727"/>
      <c r="F36" s="1728"/>
      <c r="G36" s="403"/>
      <c r="H36" s="403"/>
      <c r="I36" s="1723"/>
      <c r="J36" s="1724"/>
      <c r="K36" s="1724"/>
      <c r="L36" s="1724"/>
      <c r="M36" s="1724"/>
      <c r="N36" s="1724"/>
      <c r="O36" s="1724"/>
      <c r="P36" s="1724"/>
      <c r="Q36" s="1725"/>
      <c r="R36" s="419"/>
      <c r="S36" s="420"/>
    </row>
    <row r="37" spans="1:19" s="401" customFormat="1" ht="15.6" customHeight="1" x14ac:dyDescent="0.25">
      <c r="A37" s="1732"/>
      <c r="B37" s="1724"/>
      <c r="C37" s="1725"/>
      <c r="D37" s="1726"/>
      <c r="E37" s="1727"/>
      <c r="F37" s="1728"/>
      <c r="G37" s="403"/>
      <c r="H37" s="403"/>
      <c r="I37" s="1723"/>
      <c r="J37" s="1724"/>
      <c r="K37" s="1724"/>
      <c r="L37" s="1724"/>
      <c r="M37" s="1724"/>
      <c r="N37" s="1724"/>
      <c r="O37" s="1724"/>
      <c r="P37" s="1724"/>
      <c r="Q37" s="1725"/>
      <c r="R37" s="419"/>
      <c r="S37" s="420"/>
    </row>
    <row r="38" spans="1:19" s="401" customFormat="1" ht="15.6" customHeight="1" x14ac:dyDescent="0.25">
      <c r="A38" s="1732"/>
      <c r="B38" s="1724"/>
      <c r="C38" s="1725"/>
      <c r="D38" s="1726"/>
      <c r="E38" s="1727"/>
      <c r="F38" s="1728"/>
      <c r="G38" s="403"/>
      <c r="H38" s="403"/>
      <c r="I38" s="1723"/>
      <c r="J38" s="1724"/>
      <c r="K38" s="1724"/>
      <c r="L38" s="1724"/>
      <c r="M38" s="1724"/>
      <c r="N38" s="1724"/>
      <c r="O38" s="1724"/>
      <c r="P38" s="1724"/>
      <c r="Q38" s="1725"/>
      <c r="R38" s="419"/>
      <c r="S38" s="420"/>
    </row>
    <row r="39" spans="1:19" s="401" customFormat="1" ht="15.6" customHeight="1" x14ac:dyDescent="0.25">
      <c r="A39" s="1732"/>
      <c r="B39" s="1724"/>
      <c r="C39" s="1725"/>
      <c r="D39" s="1726"/>
      <c r="E39" s="1727"/>
      <c r="F39" s="1728"/>
      <c r="G39" s="403"/>
      <c r="H39" s="403"/>
      <c r="I39" s="1723"/>
      <c r="J39" s="1724"/>
      <c r="K39" s="1724"/>
      <c r="L39" s="1724"/>
      <c r="M39" s="1724"/>
      <c r="N39" s="1724"/>
      <c r="O39" s="1724"/>
      <c r="P39" s="1724"/>
      <c r="Q39" s="1725"/>
      <c r="R39" s="419"/>
      <c r="S39" s="420"/>
    </row>
    <row r="40" spans="1:19" s="401" customFormat="1" ht="15.6" customHeight="1" x14ac:dyDescent="0.25">
      <c r="A40" s="1732"/>
      <c r="B40" s="1724"/>
      <c r="C40" s="1725"/>
      <c r="D40" s="1726"/>
      <c r="E40" s="1727"/>
      <c r="F40" s="1728"/>
      <c r="G40" s="403"/>
      <c r="H40" s="403"/>
      <c r="I40" s="1723"/>
      <c r="J40" s="1724"/>
      <c r="K40" s="1724"/>
      <c r="L40" s="1724"/>
      <c r="M40" s="1724"/>
      <c r="N40" s="1724"/>
      <c r="O40" s="1724"/>
      <c r="P40" s="1724"/>
      <c r="Q40" s="1725"/>
      <c r="R40" s="419"/>
      <c r="S40" s="420"/>
    </row>
    <row r="41" spans="1:19" s="401" customFormat="1" ht="15.6" customHeight="1" x14ac:dyDescent="0.25">
      <c r="A41" s="1732"/>
      <c r="B41" s="1724"/>
      <c r="C41" s="1725"/>
      <c r="D41" s="1726"/>
      <c r="E41" s="1727"/>
      <c r="F41" s="1728"/>
      <c r="G41" s="403"/>
      <c r="H41" s="403"/>
      <c r="I41" s="1723"/>
      <c r="J41" s="1724"/>
      <c r="K41" s="1724"/>
      <c r="L41" s="1724"/>
      <c r="M41" s="1724"/>
      <c r="N41" s="1724"/>
      <c r="O41" s="1724"/>
      <c r="P41" s="1724"/>
      <c r="Q41" s="1725"/>
      <c r="R41" s="419"/>
      <c r="S41" s="420"/>
    </row>
    <row r="42" spans="1:19" s="401" customFormat="1" ht="15.6" customHeight="1" x14ac:dyDescent="0.25">
      <c r="A42" s="1732"/>
      <c r="B42" s="1724"/>
      <c r="C42" s="1725"/>
      <c r="D42" s="1726"/>
      <c r="E42" s="1727"/>
      <c r="F42" s="1728"/>
      <c r="G42" s="403"/>
      <c r="H42" s="403"/>
      <c r="I42" s="1723"/>
      <c r="J42" s="1724"/>
      <c r="K42" s="1724"/>
      <c r="L42" s="1724"/>
      <c r="M42" s="1724"/>
      <c r="N42" s="1724"/>
      <c r="O42" s="1724"/>
      <c r="P42" s="1724"/>
      <c r="Q42" s="1725"/>
      <c r="R42" s="419"/>
      <c r="S42" s="420"/>
    </row>
    <row r="43" spans="1:19" s="401" customFormat="1" ht="16.2" customHeight="1" thickBot="1" x14ac:dyDescent="0.3">
      <c r="A43" s="1778"/>
      <c r="B43" s="1779"/>
      <c r="C43" s="1780"/>
      <c r="D43" s="1726"/>
      <c r="E43" s="1727"/>
      <c r="F43" s="1728"/>
      <c r="G43" s="417"/>
      <c r="H43" s="417"/>
      <c r="I43" s="1723"/>
      <c r="J43" s="1724"/>
      <c r="K43" s="1724"/>
      <c r="L43" s="1724"/>
      <c r="M43" s="1724"/>
      <c r="N43" s="1724"/>
      <c r="O43" s="1724"/>
      <c r="P43" s="1724"/>
      <c r="Q43" s="1725"/>
      <c r="R43" s="421"/>
      <c r="S43" s="422"/>
    </row>
    <row r="44" spans="1:19" s="401" customFormat="1" ht="15.6" thickBot="1" x14ac:dyDescent="0.3">
      <c r="A44" s="408"/>
      <c r="B44" s="408"/>
      <c r="C44" s="408"/>
      <c r="D44" s="1729" t="s">
        <v>107</v>
      </c>
      <c r="E44" s="1730"/>
      <c r="F44" s="1730"/>
      <c r="G44" s="1730"/>
      <c r="H44" s="1730"/>
      <c r="I44" s="1730"/>
      <c r="J44" s="1730"/>
      <c r="K44" s="1730"/>
      <c r="L44" s="1730"/>
      <c r="M44" s="1730"/>
      <c r="N44" s="1730"/>
      <c r="O44" s="1730"/>
      <c r="P44" s="1730"/>
      <c r="Q44" s="1730"/>
      <c r="R44" s="1731"/>
      <c r="S44" s="423"/>
    </row>
    <row r="45" spans="1:19" x14ac:dyDescent="0.25">
      <c r="D45" s="15"/>
      <c r="E45" s="15"/>
      <c r="I45" s="15"/>
      <c r="J45" s="15"/>
    </row>
    <row r="46" spans="1:19" ht="9.75" customHeight="1" x14ac:dyDescent="0.25">
      <c r="B46" s="252" t="s">
        <v>108</v>
      </c>
      <c r="C46" s="253"/>
      <c r="D46" s="242"/>
      <c r="E46" s="253" t="s">
        <v>109</v>
      </c>
      <c r="F46" s="253"/>
      <c r="G46" s="253"/>
      <c r="H46" s="253" t="s">
        <v>110</v>
      </c>
      <c r="I46" s="253"/>
      <c r="J46" s="253"/>
      <c r="K46" s="253"/>
      <c r="L46" s="253"/>
      <c r="M46" s="253"/>
      <c r="N46" s="253" t="s">
        <v>111</v>
      </c>
      <c r="O46" s="253"/>
      <c r="P46" s="253"/>
      <c r="Q46" s="253"/>
      <c r="R46" s="425"/>
    </row>
    <row r="47" spans="1:19" ht="20.25" customHeight="1" x14ac:dyDescent="0.3">
      <c r="B47" s="239"/>
      <c r="C47" s="240"/>
      <c r="D47" s="240"/>
      <c r="E47" s="743"/>
      <c r="F47" s="240"/>
      <c r="G47" s="240"/>
      <c r="H47" s="240"/>
      <c r="I47" s="240"/>
      <c r="J47" s="240"/>
      <c r="K47" s="240"/>
      <c r="L47" s="240"/>
      <c r="M47" s="240"/>
      <c r="N47" s="1754"/>
      <c r="O47" s="1754"/>
      <c r="P47" s="1754"/>
      <c r="Q47" s="1754"/>
      <c r="R47" s="1755"/>
    </row>
    <row r="48" spans="1:19" s="409" customFormat="1" ht="9.6" x14ac:dyDescent="0.2">
      <c r="C48" s="410"/>
      <c r="D48" s="411"/>
      <c r="E48" s="411"/>
      <c r="F48" s="412"/>
      <c r="I48" s="413"/>
      <c r="J48" s="413"/>
      <c r="R48" s="426"/>
      <c r="S48" s="427"/>
    </row>
  </sheetData>
  <sheetProtection formatCells="0" formatColumns="0" formatRows="0" selectLockedCells="1"/>
  <mergeCells count="125">
    <mergeCell ref="N47:R47"/>
    <mergeCell ref="G8:G10"/>
    <mergeCell ref="H8:H10"/>
    <mergeCell ref="A8:C10"/>
    <mergeCell ref="D8:F10"/>
    <mergeCell ref="A14:C14"/>
    <mergeCell ref="A15:C15"/>
    <mergeCell ref="A16:C16"/>
    <mergeCell ref="A11:C11"/>
    <mergeCell ref="A12:C12"/>
    <mergeCell ref="A13:C13"/>
    <mergeCell ref="D11:F11"/>
    <mergeCell ref="R8:R10"/>
    <mergeCell ref="A41:C41"/>
    <mergeCell ref="A42:C42"/>
    <mergeCell ref="A43:C43"/>
    <mergeCell ref="A38:C38"/>
    <mergeCell ref="A39:C39"/>
    <mergeCell ref="A40:C40"/>
    <mergeCell ref="D40:F40"/>
    <mergeCell ref="D12:F12"/>
    <mergeCell ref="D13:F13"/>
    <mergeCell ref="D14:F14"/>
    <mergeCell ref="D15:F15"/>
    <mergeCell ref="A1:S1"/>
    <mergeCell ref="Q5:S6"/>
    <mergeCell ref="A2:B2"/>
    <mergeCell ref="C2:F2"/>
    <mergeCell ref="H2:I2"/>
    <mergeCell ref="J2:P2"/>
    <mergeCell ref="A3:B3"/>
    <mergeCell ref="C3:F3"/>
    <mergeCell ref="H3:I3"/>
    <mergeCell ref="J3:P3"/>
    <mergeCell ref="A5:D5"/>
    <mergeCell ref="E5:I5"/>
    <mergeCell ref="O5:P5"/>
    <mergeCell ref="B6:D6"/>
    <mergeCell ref="I6:N6"/>
    <mergeCell ref="O6:P6"/>
    <mergeCell ref="L5:N5"/>
    <mergeCell ref="S8:S10"/>
    <mergeCell ref="I8:Q10"/>
    <mergeCell ref="A23:C23"/>
    <mergeCell ref="A24:C24"/>
    <mergeCell ref="A25:C25"/>
    <mergeCell ref="D25:F25"/>
    <mergeCell ref="A20:C20"/>
    <mergeCell ref="A21:C21"/>
    <mergeCell ref="A22:C22"/>
    <mergeCell ref="A17:C17"/>
    <mergeCell ref="A18:C18"/>
    <mergeCell ref="A19:C19"/>
    <mergeCell ref="D18:F18"/>
    <mergeCell ref="I17:Q17"/>
    <mergeCell ref="I18:Q18"/>
    <mergeCell ref="I19:Q19"/>
    <mergeCell ref="I20:Q20"/>
    <mergeCell ref="I21:Q21"/>
    <mergeCell ref="I22:Q22"/>
    <mergeCell ref="I11:Q11"/>
    <mergeCell ref="I12:Q12"/>
    <mergeCell ref="I13:Q13"/>
    <mergeCell ref="I14:Q14"/>
    <mergeCell ref="I15:Q15"/>
    <mergeCell ref="D16:F16"/>
    <mergeCell ref="D17:F17"/>
    <mergeCell ref="D44:R44"/>
    <mergeCell ref="A35:C35"/>
    <mergeCell ref="A36:C36"/>
    <mergeCell ref="A37:C37"/>
    <mergeCell ref="A32:C32"/>
    <mergeCell ref="A33:C33"/>
    <mergeCell ref="A34:C34"/>
    <mergeCell ref="D33:F33"/>
    <mergeCell ref="A29:C29"/>
    <mergeCell ref="A30:C30"/>
    <mergeCell ref="A31:C31"/>
    <mergeCell ref="A26:C26"/>
    <mergeCell ref="A27:C27"/>
    <mergeCell ref="A28:C28"/>
    <mergeCell ref="D26:F26"/>
    <mergeCell ref="D27:F27"/>
    <mergeCell ref="D28:F28"/>
    <mergeCell ref="D29:F29"/>
    <mergeCell ref="D30:F30"/>
    <mergeCell ref="D31:F31"/>
    <mergeCell ref="D32:F32"/>
    <mergeCell ref="D19:F19"/>
    <mergeCell ref="D20:F20"/>
    <mergeCell ref="D21:F21"/>
    <mergeCell ref="D22:F22"/>
    <mergeCell ref="D23:F23"/>
    <mergeCell ref="D24:F24"/>
    <mergeCell ref="D41:F41"/>
    <mergeCell ref="D42:F42"/>
    <mergeCell ref="D43:F43"/>
    <mergeCell ref="D34:F34"/>
    <mergeCell ref="D35:F35"/>
    <mergeCell ref="D36:F36"/>
    <mergeCell ref="D37:F37"/>
    <mergeCell ref="D38:F38"/>
    <mergeCell ref="D39:F39"/>
    <mergeCell ref="I16:Q16"/>
    <mergeCell ref="I29:Q29"/>
    <mergeCell ref="I30:Q30"/>
    <mergeCell ref="I31:Q31"/>
    <mergeCell ref="I32:Q32"/>
    <mergeCell ref="I33:Q33"/>
    <mergeCell ref="I34:Q34"/>
    <mergeCell ref="I23:Q23"/>
    <mergeCell ref="I24:Q24"/>
    <mergeCell ref="I25:Q25"/>
    <mergeCell ref="I26:Q26"/>
    <mergeCell ref="I27:Q27"/>
    <mergeCell ref="I28:Q28"/>
    <mergeCell ref="I41:Q41"/>
    <mergeCell ref="I42:Q42"/>
    <mergeCell ref="I43:Q43"/>
    <mergeCell ref="I35:Q35"/>
    <mergeCell ref="I36:Q36"/>
    <mergeCell ref="I37:Q37"/>
    <mergeCell ref="I38:Q38"/>
    <mergeCell ref="I39:Q39"/>
    <mergeCell ref="I40:Q40"/>
  </mergeCells>
  <printOptions horizontalCentered="1"/>
  <pageMargins left="0.17" right="0.25" top="0.41" bottom="0.68" header="0.17" footer="0.16"/>
  <pageSetup scale="61" orientation="portrait" r:id="rId1"/>
  <headerFooter alignWithMargins="0">
    <oddHeader>&amp;C&amp;"Calibri,Bold"&amp;10&amp;K000000Material and Performance Test Results</oddHeader>
    <oddFooter>&amp;L 1AF0003 &amp;A&amp;C&amp;KFF0000Printed Copy Uncontrolled.  
Latest Edition on AMG Intranet Site (http://ride.amgeneralintranet.com)&amp;RRev &amp;D</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45EC8-6800-4304-BE69-93C6C879051F}">
  <sheetPr codeName="Sheet24">
    <pageSetUpPr fitToPage="1"/>
  </sheetPr>
  <dimension ref="A1:AU75"/>
  <sheetViews>
    <sheetView windowProtection="1" zoomScaleNormal="100" zoomScaleSheetLayoutView="100" workbookViewId="0">
      <selection activeCell="A4" sqref="A4:AT4"/>
    </sheetView>
  </sheetViews>
  <sheetFormatPr defaultColWidth="8.88671875" defaultRowHeight="13.2" x14ac:dyDescent="0.3"/>
  <cols>
    <col min="1" max="1" width="1.6640625" style="218" customWidth="1"/>
    <col min="2" max="2" width="2.33203125" style="218" customWidth="1"/>
    <col min="3" max="6" width="1.109375" style="218" customWidth="1"/>
    <col min="7" max="7" width="6.88671875" style="218" customWidth="1"/>
    <col min="8" max="8" width="5.6640625" style="218" customWidth="1"/>
    <col min="9" max="9" width="4.6640625" style="218" customWidth="1"/>
    <col min="10" max="10" width="2.33203125" style="218" customWidth="1"/>
    <col min="11" max="11" width="3.33203125" style="218" customWidth="1"/>
    <col min="12" max="12" width="1.109375" style="218" customWidth="1"/>
    <col min="13" max="17" width="2.33203125" style="218" customWidth="1"/>
    <col min="18" max="18" width="3.33203125" style="218" customWidth="1"/>
    <col min="19" max="20" width="1.109375" style="218" customWidth="1"/>
    <col min="21" max="21" width="2.33203125" style="218" customWidth="1"/>
    <col min="22" max="22" width="1.109375" style="218" customWidth="1"/>
    <col min="23" max="23" width="2.33203125" style="218" customWidth="1"/>
    <col min="24" max="27" width="1.109375" style="218" customWidth="1"/>
    <col min="28" max="28" width="3.33203125" style="218" customWidth="1"/>
    <col min="29" max="30" width="1.109375" style="218" customWidth="1"/>
    <col min="31" max="31" width="3.33203125" style="218" customWidth="1"/>
    <col min="32" max="34" width="1.109375" style="218" customWidth="1"/>
    <col min="35" max="35" width="5.6640625" style="218" customWidth="1"/>
    <col min="36" max="36" width="4.6640625" style="218" customWidth="1"/>
    <col min="37" max="37" width="9.33203125" style="218" customWidth="1"/>
    <col min="38" max="38" width="1.109375" style="218" customWidth="1"/>
    <col min="39" max="40" width="6.88671875" style="218" customWidth="1"/>
    <col min="41" max="48" width="1.109375" style="218" customWidth="1"/>
    <col min="49" max="49" width="2.33203125" style="218" customWidth="1"/>
    <col min="50" max="16384" width="8.88671875" style="218"/>
  </cols>
  <sheetData>
    <row r="1" spans="1:46" ht="19.95" customHeight="1" x14ac:dyDescent="0.3"/>
    <row r="2" spans="1:46" ht="27.6" customHeight="1" x14ac:dyDescent="0.3">
      <c r="A2" s="1782"/>
      <c r="B2" s="1782"/>
      <c r="C2" s="1782"/>
      <c r="D2" s="1782"/>
      <c r="E2" s="1782"/>
      <c r="F2" s="1782"/>
      <c r="G2" s="1782"/>
      <c r="H2" s="1782"/>
      <c r="I2" s="1782"/>
      <c r="J2" s="1782"/>
      <c r="K2" s="1782"/>
      <c r="L2" s="1782"/>
      <c r="M2" s="1782"/>
      <c r="N2" s="1782"/>
      <c r="O2" s="1782"/>
      <c r="P2" s="1782"/>
      <c r="Q2" s="1782"/>
      <c r="R2" s="1782"/>
      <c r="S2" s="1782"/>
      <c r="T2" s="1782"/>
      <c r="U2" s="1782"/>
      <c r="V2" s="1782"/>
      <c r="W2" s="1782"/>
      <c r="X2" s="1782"/>
      <c r="Y2" s="1782"/>
      <c r="Z2" s="1782"/>
      <c r="AA2" s="1782"/>
      <c r="AB2" s="1782"/>
      <c r="AC2" s="1782"/>
      <c r="AD2" s="1782"/>
      <c r="AE2" s="1782"/>
      <c r="AF2" s="1782"/>
      <c r="AG2" s="1782"/>
      <c r="AH2" s="1782"/>
      <c r="AI2" s="1782"/>
      <c r="AJ2" s="1782"/>
      <c r="AK2" s="1782"/>
      <c r="AL2" s="1782"/>
      <c r="AM2" s="1782"/>
      <c r="AN2" s="1782"/>
      <c r="AO2" s="1782"/>
      <c r="AP2" s="1782"/>
      <c r="AQ2" s="1782"/>
      <c r="AR2" s="1782"/>
      <c r="AS2" s="1782"/>
      <c r="AT2" s="1782"/>
    </row>
    <row r="3" spans="1:46" s="219" customFormat="1" ht="30.6" customHeight="1" x14ac:dyDescent="0.3">
      <c r="A3" s="1783"/>
      <c r="B3" s="1783"/>
      <c r="C3" s="1783"/>
      <c r="D3" s="1783"/>
      <c r="E3" s="1783"/>
      <c r="F3" s="1783"/>
      <c r="G3" s="1783"/>
      <c r="H3" s="1783"/>
      <c r="I3" s="1783"/>
      <c r="J3" s="1783"/>
      <c r="K3" s="1783"/>
      <c r="L3" s="1783"/>
      <c r="M3" s="1783"/>
      <c r="N3" s="1783"/>
      <c r="O3" s="1783"/>
      <c r="P3" s="1783"/>
      <c r="Q3" s="1783"/>
      <c r="R3" s="1783"/>
      <c r="S3" s="1783"/>
      <c r="T3" s="1783"/>
      <c r="U3" s="1783"/>
      <c r="V3" s="1783"/>
      <c r="W3" s="1783"/>
      <c r="X3" s="1783"/>
      <c r="Y3" s="1784"/>
      <c r="Z3" s="1784"/>
      <c r="AA3" s="1784"/>
      <c r="AB3" s="1784"/>
      <c r="AC3" s="1784"/>
      <c r="AD3" s="1784"/>
      <c r="AE3" s="1784"/>
      <c r="AF3" s="1784"/>
      <c r="AG3" s="1784"/>
      <c r="AH3" s="1784"/>
      <c r="AI3" s="1784"/>
      <c r="AJ3" s="1784"/>
      <c r="AK3" s="1784"/>
      <c r="AL3" s="1784"/>
      <c r="AM3" s="1784"/>
      <c r="AN3" s="1784"/>
      <c r="AO3" s="1784"/>
      <c r="AP3" s="1784"/>
      <c r="AQ3" s="1784"/>
      <c r="AR3" s="1784"/>
      <c r="AS3" s="1784"/>
      <c r="AT3" s="1784"/>
    </row>
    <row r="4" spans="1:46" ht="70.2" customHeight="1" x14ac:dyDescent="0.3">
      <c r="A4" s="1785"/>
      <c r="B4" s="1785"/>
      <c r="C4" s="1785"/>
      <c r="D4" s="1785"/>
      <c r="E4" s="1785"/>
      <c r="F4" s="1785"/>
      <c r="G4" s="1785"/>
      <c r="H4" s="1785"/>
      <c r="I4" s="1785"/>
      <c r="J4" s="1785"/>
      <c r="K4" s="1785"/>
      <c r="L4" s="1785"/>
      <c r="M4" s="1785"/>
      <c r="N4" s="1785"/>
      <c r="O4" s="1785"/>
      <c r="P4" s="1785"/>
      <c r="Q4" s="1785"/>
      <c r="R4" s="1785"/>
      <c r="S4" s="1785"/>
      <c r="T4" s="1785"/>
      <c r="U4" s="1785"/>
      <c r="V4" s="1785"/>
      <c r="W4" s="1785"/>
      <c r="X4" s="1785"/>
      <c r="Y4" s="1785"/>
      <c r="Z4" s="1785"/>
      <c r="AA4" s="1785"/>
      <c r="AB4" s="1785"/>
      <c r="AC4" s="1785"/>
      <c r="AD4" s="1785"/>
      <c r="AE4" s="1785"/>
      <c r="AF4" s="1785"/>
      <c r="AG4" s="1785"/>
      <c r="AH4" s="1785"/>
      <c r="AI4" s="1785"/>
      <c r="AJ4" s="1785"/>
      <c r="AK4" s="1785"/>
      <c r="AL4" s="1785"/>
      <c r="AM4" s="1785"/>
      <c r="AN4" s="1785"/>
      <c r="AO4" s="1785"/>
      <c r="AP4" s="1785"/>
      <c r="AQ4" s="1785"/>
      <c r="AR4" s="1785"/>
      <c r="AS4" s="1785"/>
      <c r="AT4" s="1785"/>
    </row>
    <row r="5" spans="1:46" ht="28.95" customHeight="1" x14ac:dyDescent="0.3">
      <c r="A5" s="1781"/>
      <c r="B5" s="1781"/>
      <c r="C5" s="1781"/>
      <c r="D5" s="1781"/>
      <c r="E5" s="1781"/>
      <c r="F5" s="1781"/>
      <c r="G5" s="1781"/>
      <c r="H5" s="1781"/>
      <c r="I5" s="1781"/>
      <c r="J5" s="1781"/>
      <c r="K5" s="1781"/>
      <c r="L5" s="1781"/>
      <c r="M5" s="1781"/>
      <c r="N5" s="1781"/>
      <c r="O5" s="1781"/>
      <c r="P5" s="1781"/>
      <c r="Q5" s="1781"/>
      <c r="R5" s="1781"/>
      <c r="S5" s="1781"/>
      <c r="T5" s="1781"/>
      <c r="U5" s="1781"/>
      <c r="V5" s="1781"/>
      <c r="W5" s="1781"/>
      <c r="X5" s="1781"/>
      <c r="Y5" s="1781"/>
      <c r="Z5" s="1781"/>
      <c r="AA5" s="1781"/>
      <c r="AB5" s="1781"/>
      <c r="AC5" s="1781"/>
      <c r="AD5" s="1781"/>
      <c r="AE5" s="1781"/>
      <c r="AF5" s="1781"/>
      <c r="AG5" s="1781"/>
      <c r="AH5" s="1781"/>
      <c r="AI5" s="1781"/>
      <c r="AJ5" s="1781"/>
      <c r="AK5" s="1781"/>
      <c r="AL5" s="1781"/>
      <c r="AM5" s="1781"/>
      <c r="AN5" s="1781"/>
      <c r="AO5" s="1781"/>
      <c r="AP5" s="1781"/>
      <c r="AQ5" s="1781"/>
      <c r="AR5" s="1781"/>
      <c r="AS5" s="1781"/>
      <c r="AT5" s="1781"/>
    </row>
    <row r="6" spans="1:46" ht="36" customHeight="1" x14ac:dyDescent="0.3">
      <c r="A6" s="1786"/>
      <c r="B6" s="1786"/>
      <c r="C6" s="1786"/>
      <c r="D6" s="1786"/>
      <c r="E6" s="1786"/>
      <c r="F6" s="1786"/>
      <c r="G6" s="1786"/>
      <c r="H6" s="1786"/>
      <c r="I6" s="1786"/>
      <c r="J6" s="1786"/>
      <c r="K6" s="1786"/>
      <c r="L6" s="1786"/>
      <c r="M6" s="1786"/>
      <c r="N6" s="1786"/>
      <c r="O6" s="1786"/>
      <c r="P6" s="1786"/>
      <c r="Q6" s="1786"/>
      <c r="R6" s="1786"/>
      <c r="S6" s="1786"/>
      <c r="T6" s="1786"/>
      <c r="U6" s="1786"/>
      <c r="V6" s="1786"/>
      <c r="W6" s="1786"/>
      <c r="X6" s="1786"/>
      <c r="Y6" s="1786"/>
      <c r="Z6" s="1786"/>
      <c r="AA6" s="1786"/>
      <c r="AB6" s="1786"/>
      <c r="AC6" s="1786"/>
      <c r="AD6" s="1786"/>
      <c r="AE6" s="1786"/>
      <c r="AF6" s="1786"/>
      <c r="AG6" s="1786"/>
      <c r="AH6" s="1786"/>
      <c r="AI6" s="1786"/>
      <c r="AJ6" s="1786"/>
      <c r="AK6" s="1786"/>
      <c r="AL6" s="1786"/>
      <c r="AM6" s="1786"/>
      <c r="AN6" s="1786"/>
      <c r="AO6" s="1786"/>
      <c r="AP6" s="1786"/>
      <c r="AQ6" s="1786"/>
      <c r="AR6" s="1786"/>
      <c r="AS6" s="1786"/>
      <c r="AT6" s="1786"/>
    </row>
    <row r="7" spans="1:46" ht="36" customHeight="1" x14ac:dyDescent="0.3">
      <c r="A7" s="1786"/>
      <c r="B7" s="1786"/>
      <c r="C7" s="1786"/>
      <c r="D7" s="1786"/>
      <c r="E7" s="1786"/>
      <c r="F7" s="1786"/>
      <c r="G7" s="1786"/>
      <c r="H7" s="1786"/>
      <c r="I7" s="1786"/>
      <c r="J7" s="1786"/>
      <c r="K7" s="1786"/>
      <c r="L7" s="1786"/>
      <c r="M7" s="1786"/>
      <c r="N7" s="1786"/>
      <c r="O7" s="1786"/>
      <c r="P7" s="1786"/>
      <c r="Q7" s="1786"/>
      <c r="R7" s="1786"/>
      <c r="S7" s="1786"/>
      <c r="T7" s="1786"/>
      <c r="U7" s="1786"/>
      <c r="V7" s="1786"/>
      <c r="W7" s="1786"/>
      <c r="X7" s="1786"/>
      <c r="Y7" s="1786"/>
      <c r="Z7" s="1786"/>
      <c r="AA7" s="1786"/>
      <c r="AB7" s="1786"/>
      <c r="AC7" s="1786"/>
      <c r="AD7" s="1786"/>
      <c r="AE7" s="1786"/>
      <c r="AF7" s="1786"/>
      <c r="AG7" s="1786"/>
      <c r="AH7" s="1786"/>
      <c r="AI7" s="1786"/>
      <c r="AJ7" s="1786"/>
      <c r="AK7" s="1786"/>
      <c r="AL7" s="1786"/>
      <c r="AM7" s="1786"/>
      <c r="AN7" s="1786"/>
      <c r="AO7" s="1786"/>
      <c r="AP7" s="1786"/>
      <c r="AQ7" s="1786"/>
      <c r="AR7" s="1786"/>
      <c r="AS7" s="1786"/>
      <c r="AT7" s="1786"/>
    </row>
    <row r="8" spans="1:46" ht="49.95" customHeight="1" x14ac:dyDescent="0.3">
      <c r="A8" s="1787"/>
      <c r="B8" s="1787"/>
      <c r="C8" s="1787"/>
      <c r="D8" s="1787"/>
      <c r="E8" s="1787"/>
      <c r="F8" s="1787"/>
      <c r="G8" s="1787"/>
      <c r="H8" s="1787"/>
      <c r="I8" s="1787"/>
      <c r="J8" s="1787"/>
      <c r="K8" s="1787"/>
      <c r="L8" s="1787"/>
      <c r="M8" s="1787"/>
      <c r="N8" s="1787"/>
      <c r="O8" s="1787"/>
      <c r="P8" s="1787"/>
      <c r="Q8" s="1787"/>
      <c r="R8" s="1787"/>
      <c r="S8" s="1787"/>
      <c r="T8" s="1787"/>
      <c r="U8" s="1787"/>
      <c r="V8" s="1787"/>
      <c r="W8" s="1787"/>
      <c r="X8" s="1787"/>
      <c r="Y8" s="1787"/>
      <c r="Z8" s="1787"/>
      <c r="AA8" s="1787"/>
      <c r="AB8" s="1787"/>
      <c r="AC8" s="1787"/>
      <c r="AD8" s="1787"/>
      <c r="AE8" s="1787"/>
      <c r="AF8" s="1787"/>
      <c r="AG8" s="1787"/>
      <c r="AH8" s="1787"/>
      <c r="AI8" s="1787"/>
      <c r="AJ8" s="1787"/>
      <c r="AK8" s="1787"/>
      <c r="AL8" s="1787"/>
      <c r="AM8" s="1787"/>
      <c r="AN8" s="1787"/>
      <c r="AO8" s="1787"/>
      <c r="AP8" s="1787"/>
      <c r="AQ8" s="1787"/>
      <c r="AR8" s="1787"/>
      <c r="AS8" s="1787"/>
      <c r="AT8" s="1787"/>
    </row>
    <row r="9" spans="1:46" ht="49.5" customHeight="1" x14ac:dyDescent="0.3">
      <c r="A9" s="1781"/>
      <c r="B9" s="1781"/>
      <c r="C9" s="1781"/>
      <c r="D9" s="1781"/>
      <c r="E9" s="1781"/>
      <c r="F9" s="1781"/>
      <c r="G9" s="1781"/>
      <c r="H9" s="1781"/>
      <c r="I9" s="1781"/>
      <c r="J9" s="1781"/>
      <c r="K9" s="1781"/>
      <c r="L9" s="1781"/>
      <c r="M9" s="1781"/>
      <c r="N9" s="1781"/>
      <c r="O9" s="1781"/>
      <c r="P9" s="1781"/>
      <c r="Q9" s="1781"/>
      <c r="R9" s="1781"/>
      <c r="S9" s="1781"/>
      <c r="T9" s="1781"/>
      <c r="U9" s="1781"/>
      <c r="V9" s="1781"/>
      <c r="W9" s="1781"/>
      <c r="X9" s="1781"/>
      <c r="Y9" s="1781"/>
      <c r="Z9" s="1781"/>
      <c r="AA9" s="1781"/>
      <c r="AB9" s="1781"/>
      <c r="AC9" s="1781"/>
      <c r="AD9" s="1781"/>
      <c r="AE9" s="1781"/>
      <c r="AF9" s="1781"/>
      <c r="AG9" s="1781"/>
      <c r="AH9" s="1781"/>
      <c r="AI9" s="1781"/>
      <c r="AJ9" s="1781"/>
      <c r="AK9" s="1781"/>
      <c r="AL9" s="1781"/>
      <c r="AM9" s="1781"/>
      <c r="AN9" s="1781"/>
      <c r="AO9" s="1781"/>
      <c r="AP9" s="1781"/>
      <c r="AQ9" s="1781"/>
      <c r="AR9" s="1781"/>
      <c r="AS9" s="1781"/>
      <c r="AT9" s="1781"/>
    </row>
    <row r="10" spans="1:46" ht="15" customHeight="1" x14ac:dyDescent="0.25">
      <c r="A10" s="320"/>
      <c r="B10" s="1788"/>
      <c r="C10" s="1788"/>
      <c r="D10" s="1788"/>
      <c r="E10" s="1788"/>
      <c r="F10" s="1788"/>
      <c r="G10" s="1788"/>
      <c r="H10" s="1788"/>
      <c r="I10" s="1788"/>
      <c r="J10" s="1788"/>
      <c r="K10" s="1788"/>
      <c r="L10" s="1788"/>
      <c r="M10" s="1788"/>
      <c r="N10" s="1788"/>
      <c r="O10" s="1786"/>
      <c r="P10" s="1786"/>
      <c r="Q10" s="1786"/>
      <c r="R10" s="1786"/>
      <c r="S10" s="1786"/>
      <c r="T10" s="1786"/>
      <c r="U10" s="1786"/>
      <c r="V10" s="1786"/>
      <c r="W10" s="1786"/>
      <c r="X10" s="1786"/>
      <c r="Y10" s="1786"/>
      <c r="Z10" s="1786"/>
      <c r="AA10" s="1786"/>
      <c r="AB10" s="1786"/>
      <c r="AC10" s="1786"/>
      <c r="AD10" s="1786"/>
      <c r="AE10" s="1786"/>
      <c r="AF10" s="1786"/>
      <c r="AG10" s="1786"/>
      <c r="AH10" s="1786"/>
      <c r="AI10" s="1786"/>
      <c r="AJ10" s="1786"/>
      <c r="AK10" s="1786"/>
      <c r="AL10" s="1786"/>
      <c r="AM10" s="1786"/>
      <c r="AN10" s="1786"/>
      <c r="AO10" s="1786"/>
      <c r="AP10" s="1786"/>
      <c r="AQ10" s="1788"/>
      <c r="AR10" s="1788"/>
      <c r="AS10" s="1788"/>
      <c r="AT10" s="1788"/>
    </row>
    <row r="11" spans="1:46" ht="32.4" customHeight="1" x14ac:dyDescent="0.3">
      <c r="A11" s="321"/>
      <c r="B11" s="1789"/>
      <c r="C11" s="1789"/>
      <c r="D11" s="1789"/>
      <c r="E11" s="1789"/>
      <c r="F11" s="1789"/>
      <c r="G11" s="1789"/>
      <c r="H11" s="1789"/>
      <c r="I11" s="1789"/>
      <c r="J11" s="1789"/>
      <c r="K11" s="1789"/>
      <c r="L11" s="1789"/>
      <c r="M11" s="1789"/>
      <c r="N11" s="1789"/>
      <c r="O11" s="1790"/>
      <c r="P11" s="1790"/>
      <c r="Q11" s="1790"/>
      <c r="R11" s="1790"/>
      <c r="S11" s="1790"/>
      <c r="T11" s="1790"/>
      <c r="U11" s="1790"/>
      <c r="V11" s="1790"/>
      <c r="W11" s="1790"/>
      <c r="X11" s="1790"/>
      <c r="Y11" s="1790"/>
      <c r="Z11" s="1790"/>
      <c r="AA11" s="1790"/>
      <c r="AB11" s="1790"/>
      <c r="AC11" s="1790"/>
      <c r="AD11" s="1790"/>
      <c r="AE11" s="1790"/>
      <c r="AF11" s="1790"/>
      <c r="AG11" s="1790"/>
      <c r="AH11" s="1790"/>
      <c r="AI11" s="1789"/>
      <c r="AJ11" s="1789"/>
      <c r="AK11" s="1789"/>
      <c r="AL11" s="1789"/>
      <c r="AM11" s="1789"/>
      <c r="AN11" s="1789"/>
      <c r="AO11" s="1789"/>
      <c r="AP11" s="1789"/>
      <c r="AQ11" s="1791"/>
      <c r="AR11" s="1791"/>
      <c r="AS11" s="1791"/>
      <c r="AT11" s="1791"/>
    </row>
    <row r="12" spans="1:46" ht="37.200000000000003" customHeight="1" x14ac:dyDescent="0.3">
      <c r="A12" s="321"/>
      <c r="B12" s="1789"/>
      <c r="C12" s="1789"/>
      <c r="D12" s="1789"/>
      <c r="E12" s="1789"/>
      <c r="F12" s="1789"/>
      <c r="G12" s="1789"/>
      <c r="H12" s="1789"/>
      <c r="I12" s="1789"/>
      <c r="J12" s="1789"/>
      <c r="K12" s="1789"/>
      <c r="L12" s="1789"/>
      <c r="M12" s="1789"/>
      <c r="N12" s="1789"/>
      <c r="O12" s="1790"/>
      <c r="P12" s="1790"/>
      <c r="Q12" s="1790"/>
      <c r="R12" s="1790"/>
      <c r="S12" s="1790"/>
      <c r="T12" s="1790"/>
      <c r="U12" s="1790"/>
      <c r="V12" s="1790"/>
      <c r="W12" s="1790"/>
      <c r="X12" s="1790"/>
      <c r="Y12" s="1790"/>
      <c r="Z12" s="1790"/>
      <c r="AA12" s="1790"/>
      <c r="AB12" s="1790"/>
      <c r="AC12" s="1790"/>
      <c r="AD12" s="1790"/>
      <c r="AE12" s="1790"/>
      <c r="AF12" s="1790"/>
      <c r="AG12" s="1790"/>
      <c r="AH12" s="1790"/>
      <c r="AI12" s="1789"/>
      <c r="AJ12" s="1789"/>
      <c r="AK12" s="1789"/>
      <c r="AL12" s="1789"/>
      <c r="AM12" s="1789"/>
      <c r="AN12" s="1789"/>
      <c r="AO12" s="1789"/>
      <c r="AP12" s="1789"/>
      <c r="AQ12" s="1791"/>
      <c r="AR12" s="1791"/>
      <c r="AS12" s="1791"/>
      <c r="AT12" s="1791"/>
    </row>
    <row r="13" spans="1:46" ht="37.950000000000003" customHeight="1" x14ac:dyDescent="0.3">
      <c r="A13" s="321"/>
      <c r="B13" s="1792"/>
      <c r="C13" s="1792"/>
      <c r="D13" s="1792"/>
      <c r="E13" s="1792"/>
      <c r="F13" s="1792"/>
      <c r="G13" s="1792"/>
      <c r="H13" s="1792"/>
      <c r="I13" s="1792"/>
      <c r="J13" s="1792"/>
      <c r="K13" s="1792"/>
      <c r="L13" s="1792"/>
      <c r="M13" s="1792"/>
      <c r="N13" s="1792"/>
      <c r="O13" s="1790"/>
      <c r="P13" s="1790"/>
      <c r="Q13" s="1790"/>
      <c r="R13" s="1790"/>
      <c r="S13" s="1790"/>
      <c r="T13" s="1790"/>
      <c r="U13" s="1790"/>
      <c r="V13" s="1790"/>
      <c r="W13" s="1790"/>
      <c r="X13" s="1790"/>
      <c r="Y13" s="1790"/>
      <c r="Z13" s="1790"/>
      <c r="AA13" s="1790"/>
      <c r="AB13" s="1790"/>
      <c r="AC13" s="1790"/>
      <c r="AD13" s="1790"/>
      <c r="AE13" s="1790"/>
      <c r="AF13" s="1790"/>
      <c r="AG13" s="1790"/>
      <c r="AH13" s="1790"/>
      <c r="AI13" s="1793"/>
      <c r="AJ13" s="1793"/>
      <c r="AK13" s="1793"/>
      <c r="AL13" s="1793"/>
      <c r="AM13" s="1793"/>
      <c r="AN13" s="1793"/>
      <c r="AO13" s="1793"/>
      <c r="AP13" s="1793"/>
      <c r="AQ13" s="1791"/>
      <c r="AR13" s="1791"/>
      <c r="AS13" s="1791"/>
      <c r="AT13" s="1791"/>
    </row>
    <row r="14" spans="1:46" ht="37.200000000000003" customHeight="1" x14ac:dyDescent="0.3">
      <c r="A14" s="321"/>
      <c r="B14" s="1789"/>
      <c r="C14" s="1789"/>
      <c r="D14" s="1789"/>
      <c r="E14" s="1789"/>
      <c r="F14" s="1789"/>
      <c r="G14" s="1789"/>
      <c r="H14" s="1789"/>
      <c r="I14" s="1789"/>
      <c r="J14" s="1789"/>
      <c r="K14" s="1789"/>
      <c r="L14" s="1789"/>
      <c r="M14" s="1789"/>
      <c r="N14" s="1789"/>
      <c r="O14" s="1790"/>
      <c r="P14" s="1790"/>
      <c r="Q14" s="1790"/>
      <c r="R14" s="1790"/>
      <c r="S14" s="1790"/>
      <c r="T14" s="1790"/>
      <c r="U14" s="1790"/>
      <c r="V14" s="1790"/>
      <c r="W14" s="1790"/>
      <c r="X14" s="1790"/>
      <c r="Y14" s="1790"/>
      <c r="Z14" s="1790"/>
      <c r="AA14" s="1790"/>
      <c r="AB14" s="1790"/>
      <c r="AC14" s="1790"/>
      <c r="AD14" s="1790"/>
      <c r="AE14" s="1790"/>
      <c r="AF14" s="1790"/>
      <c r="AG14" s="1790"/>
      <c r="AH14" s="1790"/>
      <c r="AI14" s="1789"/>
      <c r="AJ14" s="1789"/>
      <c r="AK14" s="1789"/>
      <c r="AL14" s="1789"/>
      <c r="AM14" s="1789"/>
      <c r="AN14" s="1789"/>
      <c r="AO14" s="1789"/>
      <c r="AP14" s="1789"/>
      <c r="AQ14" s="1791"/>
      <c r="AR14" s="1791"/>
      <c r="AS14" s="1791"/>
      <c r="AT14" s="1791"/>
    </row>
    <row r="15" spans="1:46" ht="37.200000000000003" customHeight="1" x14ac:dyDescent="0.3">
      <c r="A15" s="321"/>
      <c r="B15" s="1796"/>
      <c r="C15" s="1796"/>
      <c r="D15" s="1796"/>
      <c r="E15" s="1796"/>
      <c r="F15" s="1796"/>
      <c r="G15" s="1796"/>
      <c r="H15" s="1796"/>
      <c r="I15" s="1796"/>
      <c r="J15" s="1796"/>
      <c r="K15" s="1796"/>
      <c r="L15" s="1796"/>
      <c r="M15" s="1796"/>
      <c r="N15" s="1796"/>
      <c r="O15" s="1790"/>
      <c r="P15" s="1790"/>
      <c r="Q15" s="1790"/>
      <c r="R15" s="1790"/>
      <c r="S15" s="1790"/>
      <c r="T15" s="1790"/>
      <c r="U15" s="1790"/>
      <c r="V15" s="1790"/>
      <c r="W15" s="1790"/>
      <c r="X15" s="1790"/>
      <c r="Y15" s="1790"/>
      <c r="Z15" s="1790"/>
      <c r="AA15" s="1790"/>
      <c r="AB15" s="1790"/>
      <c r="AC15" s="1790"/>
      <c r="AD15" s="1790"/>
      <c r="AE15" s="1790"/>
      <c r="AF15" s="1790"/>
      <c r="AG15" s="1790"/>
      <c r="AH15" s="1790"/>
      <c r="AI15" s="1789"/>
      <c r="AJ15" s="1789"/>
      <c r="AK15" s="1789"/>
      <c r="AL15" s="1789"/>
      <c r="AM15" s="1789"/>
      <c r="AN15" s="1789"/>
      <c r="AO15" s="1789"/>
      <c r="AP15" s="1789"/>
      <c r="AQ15" s="1791"/>
      <c r="AR15" s="1791"/>
      <c r="AS15" s="1791"/>
      <c r="AT15" s="1791"/>
    </row>
    <row r="16" spans="1:46" ht="39" customHeight="1" x14ac:dyDescent="0.3">
      <c r="A16" s="222"/>
      <c r="B16" s="1789"/>
      <c r="C16" s="1789"/>
      <c r="D16" s="1789"/>
      <c r="E16" s="1789"/>
      <c r="F16" s="1789"/>
      <c r="G16" s="1789"/>
      <c r="H16" s="1789"/>
      <c r="I16" s="1789"/>
      <c r="J16" s="1789"/>
      <c r="K16" s="1789"/>
      <c r="L16" s="1789"/>
      <c r="M16" s="1789"/>
      <c r="N16" s="1789"/>
      <c r="O16" s="1790"/>
      <c r="P16" s="1790"/>
      <c r="Q16" s="1790"/>
      <c r="R16" s="1790"/>
      <c r="S16" s="1790"/>
      <c r="T16" s="1790"/>
      <c r="U16" s="1790"/>
      <c r="V16" s="1790"/>
      <c r="W16" s="1790"/>
      <c r="X16" s="1790"/>
      <c r="Y16" s="1790"/>
      <c r="Z16" s="1790"/>
      <c r="AA16" s="1790"/>
      <c r="AB16" s="1790"/>
      <c r="AC16" s="1790"/>
      <c r="AD16" s="1790"/>
      <c r="AE16" s="1790"/>
      <c r="AF16" s="1790"/>
      <c r="AG16" s="1790"/>
      <c r="AH16" s="1790"/>
      <c r="AI16" s="1789"/>
      <c r="AJ16" s="1789"/>
      <c r="AK16" s="1789"/>
      <c r="AL16" s="1789"/>
      <c r="AM16" s="1789"/>
      <c r="AN16" s="1789"/>
      <c r="AO16" s="1789"/>
      <c r="AP16" s="1789"/>
      <c r="AQ16" s="1797"/>
      <c r="AR16" s="1797"/>
      <c r="AS16" s="1797"/>
      <c r="AT16" s="1797"/>
    </row>
    <row r="17" spans="1:47" ht="39" customHeight="1" x14ac:dyDescent="0.3">
      <c r="A17" s="222"/>
      <c r="B17" s="220"/>
      <c r="C17" s="220"/>
      <c r="D17" s="220"/>
      <c r="E17" s="220"/>
      <c r="F17" s="220"/>
      <c r="G17" s="220"/>
      <c r="H17" s="220"/>
      <c r="I17" s="220"/>
      <c r="J17" s="220"/>
      <c r="K17" s="220"/>
      <c r="L17" s="220"/>
      <c r="M17" s="220"/>
      <c r="N17" s="220"/>
      <c r="O17" s="221"/>
      <c r="P17" s="221"/>
      <c r="Q17" s="221"/>
      <c r="R17" s="221"/>
      <c r="S17" s="221"/>
      <c r="T17" s="221"/>
      <c r="U17" s="221"/>
      <c r="V17" s="221"/>
      <c r="W17" s="221"/>
      <c r="X17" s="221"/>
      <c r="Y17" s="221"/>
      <c r="Z17" s="221"/>
      <c r="AA17" s="221"/>
      <c r="AB17" s="221"/>
      <c r="AC17" s="221"/>
      <c r="AD17" s="221"/>
      <c r="AE17" s="221"/>
      <c r="AF17" s="221"/>
      <c r="AG17" s="221"/>
      <c r="AH17" s="221"/>
      <c r="AI17" s="220"/>
      <c r="AJ17" s="220"/>
      <c r="AK17" s="220"/>
      <c r="AL17" s="220"/>
      <c r="AM17" s="220"/>
      <c r="AN17" s="220"/>
      <c r="AO17" s="220"/>
      <c r="AP17" s="220"/>
      <c r="AQ17" s="222"/>
      <c r="AR17" s="222"/>
      <c r="AS17" s="222"/>
      <c r="AT17" s="222"/>
    </row>
    <row r="18" spans="1:47" ht="39" customHeight="1" x14ac:dyDescent="0.3">
      <c r="A18" s="222"/>
      <c r="B18" s="220"/>
      <c r="C18" s="220"/>
      <c r="D18" s="220"/>
      <c r="E18" s="220"/>
      <c r="F18" s="220"/>
      <c r="G18" s="220"/>
      <c r="H18" s="220"/>
      <c r="I18" s="220"/>
      <c r="J18" s="220"/>
      <c r="K18" s="220"/>
      <c r="L18" s="220"/>
      <c r="M18" s="220"/>
      <c r="N18" s="220"/>
      <c r="O18" s="221"/>
      <c r="P18" s="221"/>
      <c r="Q18" s="221"/>
      <c r="R18" s="221"/>
      <c r="S18" s="221"/>
      <c r="T18" s="221"/>
      <c r="U18" s="221"/>
      <c r="V18" s="221"/>
      <c r="W18" s="221"/>
      <c r="X18" s="221"/>
      <c r="Y18" s="221"/>
      <c r="Z18" s="221"/>
      <c r="AA18" s="221"/>
      <c r="AB18" s="221"/>
      <c r="AC18" s="221"/>
      <c r="AD18" s="221"/>
      <c r="AE18" s="221"/>
      <c r="AF18" s="221"/>
      <c r="AG18" s="221"/>
      <c r="AH18" s="221"/>
      <c r="AI18" s="220"/>
      <c r="AJ18" s="220"/>
      <c r="AK18" s="220"/>
      <c r="AL18" s="220"/>
      <c r="AM18" s="220"/>
      <c r="AN18" s="220"/>
      <c r="AO18" s="220"/>
      <c r="AP18" s="220"/>
      <c r="AQ18" s="222"/>
      <c r="AR18" s="222"/>
      <c r="AS18" s="222"/>
      <c r="AT18" s="222"/>
    </row>
    <row r="19" spans="1:47" ht="39" customHeight="1" x14ac:dyDescent="0.3">
      <c r="A19" s="222"/>
      <c r="B19" s="220"/>
      <c r="C19" s="220"/>
      <c r="D19" s="220"/>
      <c r="E19" s="220"/>
      <c r="F19" s="220"/>
      <c r="G19" s="220"/>
      <c r="H19" s="220"/>
      <c r="I19" s="220"/>
      <c r="J19" s="220"/>
      <c r="K19" s="220"/>
      <c r="L19" s="220"/>
      <c r="M19" s="220"/>
      <c r="N19" s="220"/>
      <c r="O19" s="221"/>
      <c r="P19" s="221"/>
      <c r="Q19" s="221"/>
      <c r="R19" s="221"/>
      <c r="S19" s="221"/>
      <c r="T19" s="221"/>
      <c r="U19" s="221"/>
      <c r="V19" s="221"/>
      <c r="W19" s="221"/>
      <c r="X19" s="221"/>
      <c r="Y19" s="221"/>
      <c r="Z19" s="221"/>
      <c r="AA19" s="221"/>
      <c r="AB19" s="221"/>
      <c r="AC19" s="221"/>
      <c r="AD19" s="221"/>
      <c r="AE19" s="221"/>
      <c r="AF19" s="221"/>
      <c r="AG19" s="221"/>
      <c r="AH19" s="221"/>
      <c r="AI19" s="220"/>
      <c r="AJ19" s="220"/>
      <c r="AK19" s="220"/>
      <c r="AL19" s="220"/>
      <c r="AM19" s="220"/>
      <c r="AN19" s="220"/>
      <c r="AO19" s="220"/>
      <c r="AP19" s="220"/>
      <c r="AQ19" s="222"/>
      <c r="AR19" s="222"/>
      <c r="AS19" s="222"/>
      <c r="AT19" s="222"/>
    </row>
    <row r="20" spans="1:47" ht="39" customHeight="1" x14ac:dyDescent="0.3">
      <c r="A20" s="222"/>
      <c r="B20" s="220"/>
      <c r="C20" s="220"/>
      <c r="D20" s="220"/>
      <c r="E20" s="220"/>
      <c r="F20" s="220"/>
      <c r="G20" s="220"/>
      <c r="H20" s="220"/>
      <c r="I20" s="220"/>
      <c r="J20" s="220"/>
      <c r="K20" s="220"/>
      <c r="L20" s="220"/>
      <c r="M20" s="220"/>
      <c r="N20" s="220"/>
      <c r="O20" s="221"/>
      <c r="P20" s="221"/>
      <c r="Q20" s="221"/>
      <c r="R20" s="221"/>
      <c r="S20" s="221"/>
      <c r="T20" s="221"/>
      <c r="U20" s="221"/>
      <c r="V20" s="221"/>
      <c r="W20" s="221"/>
      <c r="X20" s="221"/>
      <c r="Y20" s="221"/>
      <c r="Z20" s="221"/>
      <c r="AA20" s="221"/>
      <c r="AB20" s="221"/>
      <c r="AC20" s="221"/>
      <c r="AD20" s="221"/>
      <c r="AE20" s="221"/>
      <c r="AF20" s="221"/>
      <c r="AG20" s="221"/>
      <c r="AH20" s="221"/>
      <c r="AI20" s="220"/>
      <c r="AJ20" s="220"/>
      <c r="AK20" s="220"/>
      <c r="AL20" s="220"/>
      <c r="AM20" s="220"/>
      <c r="AN20" s="220"/>
      <c r="AO20" s="220"/>
      <c r="AP20" s="220"/>
      <c r="AQ20" s="222"/>
      <c r="AR20" s="222"/>
      <c r="AS20" s="222"/>
      <c r="AT20" s="222"/>
    </row>
    <row r="21" spans="1:47" ht="39" customHeight="1" x14ac:dyDescent="0.3">
      <c r="A21" s="222"/>
      <c r="B21" s="220"/>
      <c r="C21" s="220"/>
      <c r="D21" s="220"/>
      <c r="E21" s="220"/>
      <c r="F21" s="220"/>
      <c r="G21" s="220"/>
      <c r="H21" s="220"/>
      <c r="I21" s="220"/>
      <c r="J21" s="220"/>
      <c r="K21" s="220"/>
      <c r="L21" s="220"/>
      <c r="M21" s="220"/>
      <c r="N21" s="220"/>
      <c r="O21" s="221"/>
      <c r="P21" s="221"/>
      <c r="Q21" s="221"/>
      <c r="R21" s="221"/>
      <c r="S21" s="221"/>
      <c r="T21" s="221"/>
      <c r="U21" s="221"/>
      <c r="V21" s="221"/>
      <c r="W21" s="221"/>
      <c r="X21" s="221"/>
      <c r="Y21" s="221"/>
      <c r="Z21" s="221"/>
      <c r="AA21" s="221"/>
      <c r="AB21" s="221"/>
      <c r="AC21" s="221"/>
      <c r="AD21" s="221"/>
      <c r="AE21" s="221"/>
      <c r="AF21" s="221"/>
      <c r="AG21" s="221"/>
      <c r="AH21" s="221"/>
      <c r="AI21" s="220"/>
      <c r="AJ21" s="220"/>
      <c r="AK21" s="220"/>
      <c r="AL21" s="220"/>
      <c r="AM21" s="220"/>
      <c r="AN21" s="220"/>
      <c r="AO21" s="220"/>
      <c r="AP21" s="220"/>
      <c r="AQ21" s="222"/>
      <c r="AR21" s="222"/>
      <c r="AS21" s="222"/>
      <c r="AT21" s="222"/>
    </row>
    <row r="22" spans="1:47" ht="39" customHeight="1" x14ac:dyDescent="0.3">
      <c r="A22" s="222"/>
      <c r="B22" s="220"/>
      <c r="C22" s="220"/>
      <c r="D22" s="220"/>
      <c r="E22" s="220"/>
      <c r="F22" s="220"/>
      <c r="G22" s="220"/>
      <c r="H22" s="220"/>
      <c r="I22" s="220"/>
      <c r="J22" s="220"/>
      <c r="K22" s="220"/>
      <c r="L22" s="220"/>
      <c r="M22" s="220"/>
      <c r="N22" s="220"/>
      <c r="O22" s="221"/>
      <c r="P22" s="221"/>
      <c r="Q22" s="221"/>
      <c r="R22" s="221"/>
      <c r="S22" s="221"/>
      <c r="T22" s="221"/>
      <c r="U22" s="221"/>
      <c r="V22" s="221"/>
      <c r="W22" s="221"/>
      <c r="X22" s="221"/>
      <c r="Y22" s="221"/>
      <c r="Z22" s="221"/>
      <c r="AA22" s="221"/>
      <c r="AB22" s="221"/>
      <c r="AC22" s="221"/>
      <c r="AD22" s="221"/>
      <c r="AE22" s="221"/>
      <c r="AF22" s="221"/>
      <c r="AG22" s="221"/>
      <c r="AH22" s="221"/>
      <c r="AI22" s="220"/>
      <c r="AJ22" s="220"/>
      <c r="AK22" s="220"/>
      <c r="AL22" s="220"/>
      <c r="AM22" s="220"/>
      <c r="AN22" s="220"/>
      <c r="AO22" s="220"/>
      <c r="AP22" s="220"/>
      <c r="AQ22" s="222"/>
      <c r="AR22" s="222"/>
      <c r="AS22" s="222"/>
      <c r="AT22" s="222"/>
    </row>
    <row r="23" spans="1:47" ht="19.2" customHeight="1" x14ac:dyDescent="0.3">
      <c r="A23" s="222"/>
      <c r="B23" s="220"/>
      <c r="C23" s="220"/>
      <c r="D23" s="220"/>
      <c r="E23" s="220"/>
      <c r="F23" s="220"/>
      <c r="G23" s="220"/>
      <c r="H23" s="220"/>
      <c r="I23" s="220"/>
      <c r="J23" s="220"/>
      <c r="K23" s="220"/>
      <c r="L23" s="220"/>
      <c r="M23" s="220"/>
      <c r="N23" s="220"/>
      <c r="O23" s="221"/>
      <c r="P23" s="221"/>
      <c r="Q23" s="221"/>
      <c r="R23" s="221"/>
      <c r="S23" s="221"/>
      <c r="T23" s="221"/>
      <c r="U23" s="221"/>
      <c r="V23" s="221"/>
      <c r="W23" s="221"/>
      <c r="X23" s="221"/>
      <c r="Y23" s="221"/>
      <c r="Z23" s="221"/>
      <c r="AA23" s="221"/>
      <c r="AB23" s="221"/>
      <c r="AC23" s="221"/>
      <c r="AD23" s="221"/>
      <c r="AE23" s="221"/>
      <c r="AF23" s="221"/>
      <c r="AG23" s="221"/>
      <c r="AH23" s="221"/>
      <c r="AI23" s="220"/>
      <c r="AJ23" s="220"/>
      <c r="AK23" s="220"/>
      <c r="AL23" s="220"/>
      <c r="AM23" s="220"/>
      <c r="AN23" s="220"/>
      <c r="AO23" s="220"/>
      <c r="AP23" s="220"/>
      <c r="AQ23" s="222"/>
      <c r="AR23" s="222"/>
      <c r="AS23" s="222"/>
      <c r="AT23" s="222"/>
    </row>
    <row r="24" spans="1:47" ht="19.2" customHeight="1" x14ac:dyDescent="0.3">
      <c r="A24" s="222"/>
      <c r="B24" s="220"/>
      <c r="C24" s="220"/>
      <c r="D24" s="220"/>
      <c r="E24" s="220"/>
      <c r="F24" s="220"/>
      <c r="G24" s="220"/>
      <c r="H24" s="220"/>
      <c r="I24" s="220"/>
      <c r="J24" s="220"/>
      <c r="K24" s="220"/>
      <c r="L24" s="220"/>
      <c r="M24" s="220"/>
      <c r="N24" s="220"/>
      <c r="O24" s="221"/>
      <c r="P24" s="221"/>
      <c r="Q24" s="221"/>
      <c r="R24" s="221"/>
      <c r="S24" s="221"/>
      <c r="T24" s="221"/>
      <c r="U24" s="221"/>
      <c r="V24" s="221"/>
      <c r="W24" s="221"/>
      <c r="X24" s="221"/>
      <c r="Y24" s="221"/>
      <c r="Z24" s="221"/>
      <c r="AA24" s="221"/>
      <c r="AB24" s="221"/>
      <c r="AC24" s="221"/>
      <c r="AD24" s="221"/>
      <c r="AE24" s="221"/>
      <c r="AF24" s="221"/>
      <c r="AG24" s="221"/>
      <c r="AH24" s="221"/>
      <c r="AI24" s="220"/>
      <c r="AJ24" s="220"/>
      <c r="AK24" s="220"/>
      <c r="AL24" s="220"/>
      <c r="AM24" s="220"/>
      <c r="AN24" s="220"/>
      <c r="AO24" s="220"/>
      <c r="AP24" s="220"/>
      <c r="AQ24" s="222"/>
      <c r="AR24" s="222"/>
      <c r="AS24" s="222"/>
      <c r="AT24" s="222"/>
    </row>
    <row r="25" spans="1:47" ht="19.2" customHeight="1" x14ac:dyDescent="0.3">
      <c r="A25" s="222"/>
      <c r="B25" s="220"/>
      <c r="C25" s="220"/>
      <c r="D25" s="220"/>
      <c r="E25" s="220"/>
      <c r="F25" s="220"/>
      <c r="G25" s="220"/>
      <c r="H25" s="220"/>
      <c r="I25" s="220"/>
      <c r="J25" s="220"/>
      <c r="K25" s="220"/>
      <c r="L25" s="220"/>
      <c r="M25" s="220"/>
      <c r="N25" s="220"/>
      <c r="O25" s="221"/>
      <c r="P25" s="221"/>
      <c r="Q25" s="221"/>
      <c r="R25" s="221"/>
      <c r="S25" s="221"/>
      <c r="T25" s="221"/>
      <c r="U25" s="221"/>
      <c r="V25" s="221"/>
      <c r="W25" s="221"/>
      <c r="X25" s="221"/>
      <c r="Y25" s="221"/>
      <c r="Z25" s="221"/>
      <c r="AA25" s="221"/>
      <c r="AB25" s="221"/>
      <c r="AC25" s="221"/>
      <c r="AD25" s="221"/>
      <c r="AE25" s="221"/>
      <c r="AF25" s="221"/>
      <c r="AG25" s="221"/>
      <c r="AH25" s="221"/>
      <c r="AI25" s="220"/>
      <c r="AJ25" s="220"/>
      <c r="AK25" s="220"/>
      <c r="AL25" s="220"/>
      <c r="AM25" s="220"/>
      <c r="AN25" s="220"/>
      <c r="AO25" s="220"/>
      <c r="AP25" s="220"/>
      <c r="AQ25" s="222"/>
      <c r="AR25" s="222"/>
      <c r="AS25" s="222"/>
      <c r="AT25" s="222"/>
    </row>
    <row r="26" spans="1:47" ht="17.25" customHeight="1" x14ac:dyDescent="0.25">
      <c r="A26" s="320"/>
      <c r="B26" s="1782"/>
      <c r="C26" s="1782"/>
      <c r="D26" s="1782"/>
      <c r="E26" s="1782"/>
      <c r="F26" s="1782"/>
      <c r="G26" s="1782"/>
      <c r="H26" s="1782"/>
      <c r="I26" s="1782"/>
      <c r="J26" s="1782"/>
      <c r="K26" s="1782"/>
      <c r="L26" s="1782"/>
      <c r="M26" s="1782"/>
      <c r="N26" s="1782"/>
      <c r="O26" s="1782"/>
      <c r="P26" s="1782"/>
      <c r="Q26" s="1782"/>
      <c r="R26" s="1782"/>
      <c r="S26" s="1782"/>
      <c r="T26" s="1782"/>
      <c r="U26" s="1782"/>
      <c r="V26" s="1782"/>
      <c r="W26" s="1782"/>
      <c r="X26" s="1782"/>
      <c r="Y26" s="1782"/>
      <c r="Z26" s="1782"/>
      <c r="AA26" s="1782"/>
      <c r="AB26" s="1782"/>
      <c r="AC26" s="1782"/>
      <c r="AD26" s="1782"/>
      <c r="AE26" s="1782"/>
      <c r="AF26" s="1782"/>
      <c r="AG26" s="1782"/>
      <c r="AH26" s="1782"/>
      <c r="AI26" s="1782"/>
      <c r="AJ26" s="1782"/>
      <c r="AK26" s="1782"/>
      <c r="AL26" s="1782"/>
      <c r="AM26" s="1782"/>
      <c r="AN26" s="1782"/>
      <c r="AO26" s="1782"/>
      <c r="AP26" s="1782"/>
      <c r="AQ26" s="1782"/>
      <c r="AR26" s="1782"/>
      <c r="AS26" s="1782"/>
      <c r="AT26" s="1782"/>
      <c r="AU26" s="320"/>
    </row>
    <row r="27" spans="1:47" s="219" customFormat="1" ht="31.2" customHeight="1" x14ac:dyDescent="0.3">
      <c r="A27" s="321"/>
      <c r="Z27" s="1784"/>
      <c r="AA27" s="1784"/>
      <c r="AB27" s="1784"/>
      <c r="AC27" s="1784"/>
      <c r="AD27" s="1784"/>
      <c r="AE27" s="1784"/>
      <c r="AF27" s="1784"/>
      <c r="AG27" s="1784"/>
      <c r="AH27" s="1784"/>
      <c r="AI27" s="1784"/>
      <c r="AJ27" s="1784"/>
      <c r="AK27" s="1784"/>
      <c r="AL27" s="1784"/>
      <c r="AM27" s="1784"/>
      <c r="AN27" s="1784"/>
      <c r="AO27" s="1784"/>
      <c r="AP27" s="1784"/>
      <c r="AQ27" s="1784"/>
      <c r="AR27" s="1784"/>
      <c r="AS27" s="1784"/>
      <c r="AT27" s="1784"/>
      <c r="AU27" s="321"/>
    </row>
    <row r="28" spans="1:47" ht="17.7" customHeight="1" x14ac:dyDescent="0.25">
      <c r="A28" s="320"/>
      <c r="B28" s="1783"/>
      <c r="C28" s="1783"/>
      <c r="D28" s="1783"/>
      <c r="E28" s="1783"/>
      <c r="F28" s="1783"/>
      <c r="G28" s="1783"/>
      <c r="H28" s="1783"/>
      <c r="I28" s="1783"/>
      <c r="J28" s="1783"/>
      <c r="K28" s="1783"/>
      <c r="L28" s="1783"/>
      <c r="M28" s="1783"/>
      <c r="N28" s="1783"/>
      <c r="O28" s="1783"/>
      <c r="P28" s="1783"/>
      <c r="Q28" s="1783"/>
      <c r="R28" s="1783"/>
      <c r="S28" s="1783"/>
      <c r="T28" s="1783"/>
      <c r="U28" s="1783"/>
      <c r="V28" s="1783"/>
      <c r="W28" s="1783"/>
      <c r="X28" s="1783"/>
      <c r="Y28" s="1783"/>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0"/>
    </row>
    <row r="29" spans="1:47" ht="17.7" customHeight="1" x14ac:dyDescent="0.25">
      <c r="A29" s="320"/>
      <c r="B29" s="323"/>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0"/>
    </row>
    <row r="30" spans="1:47" ht="39.6" customHeight="1" x14ac:dyDescent="0.3">
      <c r="A30" s="1798"/>
      <c r="B30" s="1798"/>
      <c r="C30" s="1798"/>
      <c r="D30" s="1798"/>
      <c r="E30" s="1798"/>
      <c r="F30" s="1798"/>
      <c r="G30" s="1798"/>
      <c r="H30" s="1798"/>
      <c r="I30" s="1798"/>
      <c r="J30" s="1798"/>
      <c r="K30" s="1798"/>
      <c r="L30" s="1798"/>
      <c r="M30" s="1798"/>
      <c r="N30" s="1798"/>
      <c r="O30" s="1798"/>
      <c r="P30" s="1798"/>
      <c r="Q30" s="1798"/>
      <c r="R30" s="1798"/>
      <c r="S30" s="1798"/>
      <c r="T30" s="1798"/>
      <c r="U30" s="1798"/>
      <c r="V30" s="1798"/>
      <c r="W30" s="1798"/>
      <c r="X30" s="1798"/>
      <c r="Y30" s="1798"/>
      <c r="Z30" s="1798"/>
      <c r="AA30" s="1798"/>
      <c r="AB30" s="1798"/>
      <c r="AC30" s="1798"/>
      <c r="AD30" s="1798"/>
      <c r="AE30" s="1798"/>
      <c r="AF30" s="1798"/>
      <c r="AG30" s="1798"/>
      <c r="AH30" s="1798"/>
      <c r="AI30" s="1798"/>
      <c r="AJ30" s="1798"/>
      <c r="AK30" s="1798"/>
      <c r="AL30" s="1798"/>
      <c r="AM30" s="1798"/>
      <c r="AN30" s="1798"/>
      <c r="AO30" s="1798"/>
      <c r="AP30" s="1798"/>
      <c r="AQ30" s="1798"/>
      <c r="AR30" s="1798"/>
      <c r="AS30" s="1798"/>
      <c r="AT30" s="1798"/>
      <c r="AU30" s="1798"/>
    </row>
    <row r="31" spans="1:47" ht="14.25" customHeight="1" x14ac:dyDescent="0.25">
      <c r="A31" s="1794"/>
      <c r="B31" s="1794"/>
      <c r="C31" s="1794"/>
      <c r="D31" s="1794"/>
      <c r="E31" s="1794"/>
      <c r="F31" s="1794"/>
      <c r="G31" s="1794"/>
      <c r="H31" s="1794"/>
      <c r="I31" s="1794"/>
      <c r="J31" s="1794"/>
      <c r="K31" s="1794"/>
      <c r="L31" s="1794"/>
      <c r="M31" s="1794"/>
      <c r="N31" s="1794"/>
      <c r="O31" s="1794"/>
      <c r="P31" s="1794"/>
      <c r="Q31" s="1794"/>
      <c r="R31" s="1794"/>
      <c r="S31" s="1794"/>
      <c r="T31" s="1794"/>
      <c r="U31" s="1794"/>
      <c r="V31" s="1794"/>
      <c r="W31" s="1794"/>
      <c r="X31" s="1794"/>
      <c r="Y31" s="1794"/>
      <c r="Z31" s="1794"/>
      <c r="AA31" s="1794"/>
      <c r="AB31" s="1794"/>
      <c r="AC31" s="1794"/>
      <c r="AD31" s="1794"/>
      <c r="AE31" s="1794"/>
      <c r="AF31" s="1794"/>
      <c r="AG31" s="1794"/>
      <c r="AH31" s="1794"/>
      <c r="AI31" s="1794"/>
      <c r="AJ31" s="1794"/>
      <c r="AK31" s="1794"/>
      <c r="AL31" s="1794"/>
      <c r="AM31" s="1794"/>
      <c r="AN31" s="1794"/>
      <c r="AO31" s="1794"/>
      <c r="AP31" s="1794"/>
      <c r="AQ31" s="1795"/>
      <c r="AR31" s="1795"/>
      <c r="AS31" s="1795"/>
      <c r="AT31" s="1795"/>
      <c r="AU31" s="320"/>
    </row>
    <row r="32" spans="1:47" ht="14.25" customHeight="1" x14ac:dyDescent="0.25">
      <c r="A32" s="1794"/>
      <c r="B32" s="1794"/>
      <c r="C32" s="1794"/>
      <c r="D32" s="1794"/>
      <c r="E32" s="1794"/>
      <c r="F32" s="1794"/>
      <c r="G32" s="1794"/>
      <c r="H32" s="1794"/>
      <c r="I32" s="1794"/>
      <c r="J32" s="1794"/>
      <c r="K32" s="1794"/>
      <c r="L32" s="1794"/>
      <c r="M32" s="1794"/>
      <c r="N32" s="1794"/>
      <c r="O32" s="1794"/>
      <c r="P32" s="1794"/>
      <c r="Q32" s="1794"/>
      <c r="R32" s="1794"/>
      <c r="S32" s="1794"/>
      <c r="T32" s="1794"/>
      <c r="U32" s="1794"/>
      <c r="V32" s="1794"/>
      <c r="W32" s="1794"/>
      <c r="X32" s="1794"/>
      <c r="Y32" s="1794"/>
      <c r="Z32" s="1794"/>
      <c r="AA32" s="1794"/>
      <c r="AB32" s="1794"/>
      <c r="AC32" s="1794"/>
      <c r="AD32" s="1794"/>
      <c r="AE32" s="1794"/>
      <c r="AF32" s="1794"/>
      <c r="AG32" s="1794"/>
      <c r="AH32" s="1794"/>
      <c r="AI32" s="1794"/>
      <c r="AJ32" s="1794"/>
      <c r="AK32" s="1794"/>
      <c r="AL32" s="1794"/>
      <c r="AM32" s="1794"/>
      <c r="AN32" s="1794"/>
      <c r="AO32" s="1794"/>
      <c r="AP32" s="1794"/>
      <c r="AQ32" s="1795"/>
      <c r="AR32" s="1795"/>
      <c r="AS32" s="1795"/>
      <c r="AT32" s="1795"/>
      <c r="AU32" s="320"/>
    </row>
    <row r="33" spans="1:47" ht="14.25" customHeight="1" x14ac:dyDescent="0.25">
      <c r="A33" s="1794"/>
      <c r="B33" s="1794"/>
      <c r="C33" s="1794"/>
      <c r="D33" s="1794"/>
      <c r="E33" s="1794"/>
      <c r="F33" s="1794"/>
      <c r="G33" s="1794"/>
      <c r="H33" s="1794"/>
      <c r="I33" s="1794"/>
      <c r="J33" s="1794"/>
      <c r="K33" s="1794"/>
      <c r="L33" s="1794"/>
      <c r="M33" s="1794"/>
      <c r="N33" s="1794"/>
      <c r="O33" s="1794"/>
      <c r="P33" s="1794"/>
      <c r="Q33" s="1794"/>
      <c r="R33" s="1794"/>
      <c r="S33" s="1794"/>
      <c r="T33" s="1794"/>
      <c r="U33" s="1794"/>
      <c r="V33" s="1794"/>
      <c r="W33" s="1794"/>
      <c r="X33" s="1794"/>
      <c r="Y33" s="1794"/>
      <c r="Z33" s="1794"/>
      <c r="AA33" s="1794"/>
      <c r="AB33" s="1794"/>
      <c r="AC33" s="1794"/>
      <c r="AD33" s="1794"/>
      <c r="AE33" s="1794"/>
      <c r="AF33" s="1794"/>
      <c r="AG33" s="1794"/>
      <c r="AH33" s="1794"/>
      <c r="AI33" s="1794"/>
      <c r="AJ33" s="1794"/>
      <c r="AK33" s="1794"/>
      <c r="AL33" s="1794"/>
      <c r="AM33" s="1794"/>
      <c r="AN33" s="1794"/>
      <c r="AO33" s="1794"/>
      <c r="AP33" s="1794"/>
      <c r="AQ33" s="1795"/>
      <c r="AR33" s="1795"/>
      <c r="AS33" s="1795"/>
      <c r="AT33" s="1795"/>
      <c r="AU33" s="320"/>
    </row>
    <row r="34" spans="1:47" ht="13.2" customHeight="1" x14ac:dyDescent="0.25">
      <c r="A34" s="1794"/>
      <c r="B34" s="1794"/>
      <c r="C34" s="1794"/>
      <c r="D34" s="1794"/>
      <c r="E34" s="1794"/>
      <c r="F34" s="1794"/>
      <c r="G34" s="1794"/>
      <c r="H34" s="1794"/>
      <c r="I34" s="1794"/>
      <c r="J34" s="1794"/>
      <c r="K34" s="1794"/>
      <c r="L34" s="1794"/>
      <c r="M34" s="1794"/>
      <c r="N34" s="1794"/>
      <c r="O34" s="1794"/>
      <c r="P34" s="1794"/>
      <c r="Q34" s="1794"/>
      <c r="R34" s="1794"/>
      <c r="S34" s="1794"/>
      <c r="T34" s="1794"/>
      <c r="U34" s="1794"/>
      <c r="V34" s="1794"/>
      <c r="W34" s="1794"/>
      <c r="X34" s="1794"/>
      <c r="Y34" s="1794"/>
      <c r="Z34" s="1794"/>
      <c r="AA34" s="1794"/>
      <c r="AB34" s="1794"/>
      <c r="AC34" s="1794"/>
      <c r="AD34" s="1794"/>
      <c r="AE34" s="1794"/>
      <c r="AF34" s="1794"/>
      <c r="AG34" s="1794"/>
      <c r="AH34" s="1794"/>
      <c r="AI34" s="1794"/>
      <c r="AJ34" s="1794"/>
      <c r="AK34" s="1794"/>
      <c r="AL34" s="1794"/>
      <c r="AM34" s="1794"/>
      <c r="AN34" s="1794"/>
      <c r="AO34" s="1794"/>
      <c r="AP34" s="1794"/>
      <c r="AQ34" s="1795"/>
      <c r="AR34" s="1795"/>
      <c r="AS34" s="1795"/>
      <c r="AT34" s="1795"/>
      <c r="AU34" s="320"/>
    </row>
    <row r="35" spans="1:47" ht="15" customHeight="1" x14ac:dyDescent="0.25">
      <c r="A35" s="1794"/>
      <c r="B35" s="1794"/>
      <c r="C35" s="1794"/>
      <c r="D35" s="1794"/>
      <c r="E35" s="1794"/>
      <c r="F35" s="1794"/>
      <c r="G35" s="1794"/>
      <c r="H35" s="1794"/>
      <c r="I35" s="1794"/>
      <c r="J35" s="1794"/>
      <c r="K35" s="1794"/>
      <c r="L35" s="1794"/>
      <c r="M35" s="1794"/>
      <c r="N35" s="1794"/>
      <c r="O35" s="1794"/>
      <c r="P35" s="1794"/>
      <c r="Q35" s="1794"/>
      <c r="R35" s="1794"/>
      <c r="S35" s="1794"/>
      <c r="T35" s="1794"/>
      <c r="U35" s="1794"/>
      <c r="V35" s="1794"/>
      <c r="W35" s="1794"/>
      <c r="X35" s="1794"/>
      <c r="Y35" s="1794"/>
      <c r="Z35" s="1794"/>
      <c r="AA35" s="1794"/>
      <c r="AB35" s="1794"/>
      <c r="AC35" s="1794"/>
      <c r="AD35" s="1794"/>
      <c r="AE35" s="1794"/>
      <c r="AF35" s="1794"/>
      <c r="AG35" s="1794"/>
      <c r="AH35" s="1794"/>
      <c r="AI35" s="1794"/>
      <c r="AJ35" s="1794"/>
      <c r="AK35" s="1794"/>
      <c r="AL35" s="1794"/>
      <c r="AM35" s="1794"/>
      <c r="AN35" s="1794"/>
      <c r="AO35" s="1794"/>
      <c r="AP35" s="1794"/>
      <c r="AQ35" s="1795"/>
      <c r="AR35" s="1795"/>
      <c r="AS35" s="1795"/>
      <c r="AT35" s="1795"/>
      <c r="AU35" s="320"/>
    </row>
    <row r="36" spans="1:47" ht="13.95" customHeight="1" x14ac:dyDescent="0.25">
      <c r="A36" s="1794"/>
      <c r="B36" s="1794"/>
      <c r="C36" s="1794"/>
      <c r="D36" s="1794"/>
      <c r="E36" s="1794"/>
      <c r="F36" s="1794"/>
      <c r="G36" s="1794"/>
      <c r="H36" s="1794"/>
      <c r="I36" s="1794"/>
      <c r="J36" s="1794"/>
      <c r="K36" s="1794"/>
      <c r="L36" s="1794"/>
      <c r="M36" s="1794"/>
      <c r="N36" s="1794"/>
      <c r="O36" s="1794"/>
      <c r="P36" s="1794"/>
      <c r="Q36" s="1794"/>
      <c r="R36" s="1794"/>
      <c r="S36" s="1794"/>
      <c r="T36" s="1794"/>
      <c r="U36" s="1794"/>
      <c r="V36" s="1794"/>
      <c r="W36" s="1794"/>
      <c r="X36" s="1794"/>
      <c r="Y36" s="1794"/>
      <c r="Z36" s="1794"/>
      <c r="AA36" s="1794"/>
      <c r="AB36" s="1794"/>
      <c r="AC36" s="1794"/>
      <c r="AD36" s="1794"/>
      <c r="AE36" s="1794"/>
      <c r="AF36" s="1794"/>
      <c r="AG36" s="1794"/>
      <c r="AH36" s="1794"/>
      <c r="AI36" s="1794"/>
      <c r="AJ36" s="1794"/>
      <c r="AK36" s="1794"/>
      <c r="AL36" s="1794"/>
      <c r="AM36" s="1794"/>
      <c r="AN36" s="1794"/>
      <c r="AO36" s="1794"/>
      <c r="AP36" s="1794"/>
      <c r="AQ36" s="1799"/>
      <c r="AR36" s="1799"/>
      <c r="AS36" s="1799"/>
      <c r="AT36" s="1799"/>
      <c r="AU36" s="320"/>
    </row>
    <row r="37" spans="1:47" ht="13.95" customHeight="1" x14ac:dyDescent="0.25">
      <c r="A37" s="1794"/>
      <c r="B37" s="1794"/>
      <c r="C37" s="1794"/>
      <c r="D37" s="1794"/>
      <c r="E37" s="1794"/>
      <c r="F37" s="1794"/>
      <c r="G37" s="1794"/>
      <c r="H37" s="1794"/>
      <c r="I37" s="1794"/>
      <c r="J37" s="1794"/>
      <c r="K37" s="1794"/>
      <c r="L37" s="1794"/>
      <c r="M37" s="1794"/>
      <c r="N37" s="1794"/>
      <c r="O37" s="1794"/>
      <c r="P37" s="1794"/>
      <c r="Q37" s="1794"/>
      <c r="R37" s="1794"/>
      <c r="S37" s="1794"/>
      <c r="T37" s="1794"/>
      <c r="U37" s="1794"/>
      <c r="V37" s="1794"/>
      <c r="W37" s="1794"/>
      <c r="X37" s="1794"/>
      <c r="Y37" s="1794"/>
      <c r="Z37" s="1794"/>
      <c r="AA37" s="1794"/>
      <c r="AB37" s="1794"/>
      <c r="AC37" s="1794"/>
      <c r="AD37" s="1794"/>
      <c r="AE37" s="1794"/>
      <c r="AF37" s="1794"/>
      <c r="AG37" s="1794"/>
      <c r="AH37" s="1794"/>
      <c r="AI37" s="1794"/>
      <c r="AJ37" s="1794"/>
      <c r="AK37" s="1794"/>
      <c r="AL37" s="1794"/>
      <c r="AM37" s="1794"/>
      <c r="AN37" s="1794"/>
      <c r="AO37" s="1794"/>
      <c r="AP37" s="1794"/>
      <c r="AQ37" s="1799"/>
      <c r="AR37" s="1799"/>
      <c r="AS37" s="1799"/>
      <c r="AT37" s="1799"/>
      <c r="AU37" s="320"/>
    </row>
    <row r="38" spans="1:47" ht="16.95" customHeight="1" x14ac:dyDescent="0.25">
      <c r="A38" s="1800"/>
      <c r="B38" s="1800"/>
      <c r="C38" s="1800"/>
      <c r="D38" s="1800"/>
      <c r="E38" s="1800"/>
      <c r="F38" s="1800"/>
      <c r="G38" s="1800"/>
      <c r="H38" s="1800"/>
      <c r="I38" s="1800"/>
      <c r="J38" s="1800"/>
      <c r="K38" s="1800"/>
      <c r="L38" s="1800"/>
      <c r="M38" s="1800"/>
      <c r="N38" s="1800"/>
      <c r="O38" s="1800"/>
      <c r="P38" s="1800"/>
      <c r="Q38" s="1800"/>
      <c r="R38" s="1800"/>
      <c r="S38" s="1800"/>
      <c r="T38" s="1800"/>
      <c r="U38" s="1800"/>
      <c r="V38" s="1800"/>
      <c r="W38" s="1800"/>
      <c r="X38" s="1800"/>
      <c r="Y38" s="1800"/>
      <c r="Z38" s="1800"/>
      <c r="AA38" s="1800"/>
      <c r="AB38" s="1800"/>
      <c r="AC38" s="1800"/>
      <c r="AD38" s="1800"/>
      <c r="AE38" s="1800"/>
      <c r="AF38" s="1800"/>
      <c r="AG38" s="1800"/>
      <c r="AH38" s="1800"/>
      <c r="AI38" s="1800"/>
      <c r="AJ38" s="1800"/>
      <c r="AK38" s="1800"/>
      <c r="AL38" s="1800"/>
      <c r="AM38" s="1800"/>
      <c r="AN38" s="1800"/>
      <c r="AO38" s="1800"/>
      <c r="AP38" s="1800"/>
      <c r="AQ38" s="1799"/>
      <c r="AR38" s="1799"/>
      <c r="AS38" s="1799"/>
      <c r="AT38" s="1799"/>
      <c r="AU38" s="320"/>
    </row>
    <row r="39" spans="1:47" ht="19.2" customHeight="1" x14ac:dyDescent="0.25">
      <c r="A39" s="1800"/>
      <c r="B39" s="1800"/>
      <c r="C39" s="1800"/>
      <c r="D39" s="1800"/>
      <c r="E39" s="1800"/>
      <c r="F39" s="1800"/>
      <c r="G39" s="1800"/>
      <c r="H39" s="1800"/>
      <c r="I39" s="1800"/>
      <c r="J39" s="1800"/>
      <c r="K39" s="1800"/>
      <c r="L39" s="1800"/>
      <c r="M39" s="1800"/>
      <c r="N39" s="1800"/>
      <c r="O39" s="1800"/>
      <c r="P39" s="1800"/>
      <c r="Q39" s="1800"/>
      <c r="R39" s="1800"/>
      <c r="S39" s="1800"/>
      <c r="T39" s="1800"/>
      <c r="U39" s="1800"/>
      <c r="V39" s="1800"/>
      <c r="W39" s="1800"/>
      <c r="X39" s="1800"/>
      <c r="Y39" s="1800"/>
      <c r="Z39" s="1800"/>
      <c r="AA39" s="1800"/>
      <c r="AB39" s="1800"/>
      <c r="AC39" s="1800"/>
      <c r="AD39" s="1800"/>
      <c r="AE39" s="1800"/>
      <c r="AF39" s="1800"/>
      <c r="AG39" s="1800"/>
      <c r="AH39" s="1800"/>
      <c r="AI39" s="1800"/>
      <c r="AJ39" s="1800"/>
      <c r="AK39" s="1800"/>
      <c r="AL39" s="1800"/>
      <c r="AM39" s="1800"/>
      <c r="AN39" s="1800"/>
      <c r="AO39" s="1800"/>
      <c r="AP39" s="1800"/>
      <c r="AQ39" s="1799"/>
      <c r="AR39" s="1799"/>
      <c r="AS39" s="1799"/>
      <c r="AT39" s="1799"/>
      <c r="AU39" s="320"/>
    </row>
    <row r="40" spans="1:47" ht="18" customHeight="1" x14ac:dyDescent="0.25">
      <c r="A40" s="1800"/>
      <c r="B40" s="1800"/>
      <c r="C40" s="1800"/>
      <c r="D40" s="1800"/>
      <c r="E40" s="1800"/>
      <c r="F40" s="1800"/>
      <c r="G40" s="1800"/>
      <c r="H40" s="1800"/>
      <c r="I40" s="1800"/>
      <c r="J40" s="1800"/>
      <c r="K40" s="1800"/>
      <c r="L40" s="1800"/>
      <c r="M40" s="1800"/>
      <c r="N40" s="1800"/>
      <c r="O40" s="1800"/>
      <c r="P40" s="1800"/>
      <c r="Q40" s="1800"/>
      <c r="R40" s="1800"/>
      <c r="S40" s="1800"/>
      <c r="T40" s="1800"/>
      <c r="U40" s="1800"/>
      <c r="V40" s="1800"/>
      <c r="W40" s="1800"/>
      <c r="X40" s="1800"/>
      <c r="Y40" s="1800"/>
      <c r="Z40" s="1800"/>
      <c r="AA40" s="1800"/>
      <c r="AB40" s="1800"/>
      <c r="AC40" s="1800"/>
      <c r="AD40" s="1800"/>
      <c r="AE40" s="1800"/>
      <c r="AF40" s="1800"/>
      <c r="AG40" s="1800"/>
      <c r="AH40" s="1800"/>
      <c r="AI40" s="1800"/>
      <c r="AJ40" s="1800"/>
      <c r="AK40" s="1800"/>
      <c r="AL40" s="1800"/>
      <c r="AM40" s="1800"/>
      <c r="AN40" s="1800"/>
      <c r="AO40" s="1800"/>
      <c r="AP40" s="1800"/>
      <c r="AQ40" s="1799"/>
      <c r="AR40" s="1799"/>
      <c r="AS40" s="1799"/>
      <c r="AT40" s="1799"/>
      <c r="AU40" s="320"/>
    </row>
    <row r="41" spans="1:47" ht="15" customHeight="1" x14ac:dyDescent="0.25">
      <c r="A41" s="1800"/>
      <c r="B41" s="1800"/>
      <c r="C41" s="1800"/>
      <c r="D41" s="1800"/>
      <c r="E41" s="1800"/>
      <c r="F41" s="1800"/>
      <c r="G41" s="1800"/>
      <c r="H41" s="1800"/>
      <c r="I41" s="1800"/>
      <c r="J41" s="1800"/>
      <c r="K41" s="1800"/>
      <c r="L41" s="1800"/>
      <c r="M41" s="1800"/>
      <c r="N41" s="1800"/>
      <c r="O41" s="1800"/>
      <c r="P41" s="1800"/>
      <c r="Q41" s="1800"/>
      <c r="R41" s="1800"/>
      <c r="S41" s="1800"/>
      <c r="T41" s="1800"/>
      <c r="U41" s="1800"/>
      <c r="V41" s="1800"/>
      <c r="W41" s="1800"/>
      <c r="X41" s="1800"/>
      <c r="Y41" s="1800"/>
      <c r="Z41" s="1800"/>
      <c r="AA41" s="1800"/>
      <c r="AB41" s="1800"/>
      <c r="AC41" s="1800"/>
      <c r="AD41" s="1800"/>
      <c r="AE41" s="1800"/>
      <c r="AF41" s="1800"/>
      <c r="AG41" s="1800"/>
      <c r="AH41" s="1800"/>
      <c r="AI41" s="1800"/>
      <c r="AJ41" s="1800"/>
      <c r="AK41" s="1800"/>
      <c r="AL41" s="1800"/>
      <c r="AM41" s="1800"/>
      <c r="AN41" s="1800"/>
      <c r="AO41" s="1800"/>
      <c r="AP41" s="1800"/>
      <c r="AQ41" s="1799"/>
      <c r="AR41" s="1799"/>
      <c r="AS41" s="1799"/>
      <c r="AT41" s="1799"/>
      <c r="AU41" s="320"/>
    </row>
    <row r="42" spans="1:47" ht="16.2" customHeight="1" x14ac:dyDescent="0.25">
      <c r="A42" s="1800"/>
      <c r="B42" s="1800"/>
      <c r="C42" s="1800"/>
      <c r="D42" s="1800"/>
      <c r="E42" s="1800"/>
      <c r="F42" s="1800"/>
      <c r="G42" s="1800"/>
      <c r="H42" s="1800"/>
      <c r="I42" s="1800"/>
      <c r="J42" s="1800"/>
      <c r="K42" s="1800"/>
      <c r="L42" s="1800"/>
      <c r="M42" s="1800"/>
      <c r="N42" s="1800"/>
      <c r="O42" s="1800"/>
      <c r="P42" s="1800"/>
      <c r="Q42" s="1800"/>
      <c r="R42" s="1800"/>
      <c r="S42" s="1800"/>
      <c r="T42" s="1800"/>
      <c r="U42" s="1800"/>
      <c r="V42" s="1800"/>
      <c r="W42" s="1800"/>
      <c r="X42" s="1800"/>
      <c r="Y42" s="1800"/>
      <c r="Z42" s="1800"/>
      <c r="AA42" s="1800"/>
      <c r="AB42" s="1800"/>
      <c r="AC42" s="1800"/>
      <c r="AD42" s="1800"/>
      <c r="AE42" s="1800"/>
      <c r="AF42" s="1800"/>
      <c r="AG42" s="1800"/>
      <c r="AH42" s="1800"/>
      <c r="AI42" s="1800"/>
      <c r="AJ42" s="1800"/>
      <c r="AK42" s="1800"/>
      <c r="AL42" s="1800"/>
      <c r="AM42" s="1800"/>
      <c r="AN42" s="1800"/>
      <c r="AO42" s="1800"/>
      <c r="AP42" s="1800"/>
      <c r="AQ42" s="1799"/>
      <c r="AR42" s="1799"/>
      <c r="AS42" s="1799"/>
      <c r="AT42" s="1799"/>
      <c r="AU42" s="320"/>
    </row>
    <row r="43" spans="1:47" ht="16.95" customHeight="1" x14ac:dyDescent="0.25">
      <c r="A43" s="1800"/>
      <c r="B43" s="1800"/>
      <c r="C43" s="1800"/>
      <c r="D43" s="1800"/>
      <c r="E43" s="1800"/>
      <c r="F43" s="1800"/>
      <c r="G43" s="1800"/>
      <c r="H43" s="1800"/>
      <c r="I43" s="1800"/>
      <c r="J43" s="1800"/>
      <c r="K43" s="1800"/>
      <c r="L43" s="1800"/>
      <c r="M43" s="1800"/>
      <c r="N43" s="1800"/>
      <c r="O43" s="1800"/>
      <c r="P43" s="1800"/>
      <c r="Q43" s="1800"/>
      <c r="R43" s="1800"/>
      <c r="S43" s="1800"/>
      <c r="T43" s="1800"/>
      <c r="U43" s="1800"/>
      <c r="V43" s="1800"/>
      <c r="W43" s="1800"/>
      <c r="X43" s="1800"/>
      <c r="Y43" s="1800"/>
      <c r="Z43" s="1800"/>
      <c r="AA43" s="1800"/>
      <c r="AB43" s="1800"/>
      <c r="AC43" s="1800"/>
      <c r="AD43" s="1800"/>
      <c r="AE43" s="1800"/>
      <c r="AF43" s="1800"/>
      <c r="AG43" s="1800"/>
      <c r="AH43" s="1800"/>
      <c r="AI43" s="1800"/>
      <c r="AJ43" s="1800"/>
      <c r="AK43" s="1800"/>
      <c r="AL43" s="1800"/>
      <c r="AM43" s="1800"/>
      <c r="AN43" s="1800"/>
      <c r="AO43" s="1800"/>
      <c r="AP43" s="1800"/>
      <c r="AQ43" s="1799"/>
      <c r="AR43" s="1799"/>
      <c r="AS43" s="1799"/>
      <c r="AT43" s="1799"/>
      <c r="AU43" s="320"/>
    </row>
    <row r="44" spans="1:47" ht="16.2" customHeight="1" x14ac:dyDescent="0.25">
      <c r="A44" s="1800"/>
      <c r="B44" s="1800"/>
      <c r="C44" s="1800"/>
      <c r="D44" s="1800"/>
      <c r="E44" s="1800"/>
      <c r="F44" s="1800"/>
      <c r="G44" s="1800"/>
      <c r="H44" s="1800"/>
      <c r="I44" s="1800"/>
      <c r="J44" s="1800"/>
      <c r="K44" s="1800"/>
      <c r="L44" s="1800"/>
      <c r="M44" s="1800"/>
      <c r="N44" s="1800"/>
      <c r="O44" s="1800"/>
      <c r="P44" s="1800"/>
      <c r="Q44" s="1800"/>
      <c r="R44" s="1800"/>
      <c r="S44" s="1800"/>
      <c r="T44" s="1800"/>
      <c r="U44" s="1800"/>
      <c r="V44" s="1800"/>
      <c r="W44" s="1800"/>
      <c r="X44" s="1800"/>
      <c r="Y44" s="1800"/>
      <c r="Z44" s="1800"/>
      <c r="AA44" s="1800"/>
      <c r="AB44" s="1800"/>
      <c r="AC44" s="1800"/>
      <c r="AD44" s="1800"/>
      <c r="AE44" s="1800"/>
      <c r="AF44" s="1800"/>
      <c r="AG44" s="1800"/>
      <c r="AH44" s="1800"/>
      <c r="AI44" s="1800"/>
      <c r="AJ44" s="1800"/>
      <c r="AK44" s="1800"/>
      <c r="AL44" s="1800"/>
      <c r="AM44" s="1800"/>
      <c r="AN44" s="1800"/>
      <c r="AO44" s="1800"/>
      <c r="AP44" s="1800"/>
      <c r="AQ44" s="1799"/>
      <c r="AR44" s="1799"/>
      <c r="AS44" s="1799"/>
      <c r="AT44" s="1799"/>
      <c r="AU44" s="320"/>
    </row>
    <row r="45" spans="1:47" ht="16.95" customHeight="1" x14ac:dyDescent="0.25">
      <c r="A45" s="1800"/>
      <c r="B45" s="1800"/>
      <c r="C45" s="1800"/>
      <c r="D45" s="1800"/>
      <c r="E45" s="1800"/>
      <c r="F45" s="1800"/>
      <c r="G45" s="1800"/>
      <c r="H45" s="1800"/>
      <c r="I45" s="1800"/>
      <c r="J45" s="1800"/>
      <c r="K45" s="1800"/>
      <c r="L45" s="1800"/>
      <c r="M45" s="1800"/>
      <c r="N45" s="1800"/>
      <c r="O45" s="1800"/>
      <c r="P45" s="1800"/>
      <c r="Q45" s="1800"/>
      <c r="R45" s="1800"/>
      <c r="S45" s="1800"/>
      <c r="T45" s="1800"/>
      <c r="U45" s="1800"/>
      <c r="V45" s="1800"/>
      <c r="W45" s="1800"/>
      <c r="X45" s="1800"/>
      <c r="Y45" s="1800"/>
      <c r="Z45" s="1800"/>
      <c r="AA45" s="1800"/>
      <c r="AB45" s="1800"/>
      <c r="AC45" s="1800"/>
      <c r="AD45" s="1800"/>
      <c r="AE45" s="1800"/>
      <c r="AF45" s="1800"/>
      <c r="AG45" s="1800"/>
      <c r="AH45" s="1800"/>
      <c r="AI45" s="1800"/>
      <c r="AJ45" s="1800"/>
      <c r="AK45" s="1800"/>
      <c r="AL45" s="1800"/>
      <c r="AM45" s="1800"/>
      <c r="AN45" s="1800"/>
      <c r="AO45" s="1800"/>
      <c r="AP45" s="1800"/>
      <c r="AQ45" s="1799"/>
      <c r="AR45" s="1799"/>
      <c r="AS45" s="1799"/>
      <c r="AT45" s="1799"/>
      <c r="AU45" s="320"/>
    </row>
    <row r="46" spans="1:47" ht="16.2" customHeight="1" x14ac:dyDescent="0.25">
      <c r="A46" s="1800"/>
      <c r="B46" s="1800"/>
      <c r="C46" s="1800"/>
      <c r="D46" s="1800"/>
      <c r="E46" s="1800"/>
      <c r="F46" s="1800"/>
      <c r="G46" s="1800"/>
      <c r="H46" s="1800"/>
      <c r="I46" s="1800"/>
      <c r="J46" s="1800"/>
      <c r="K46" s="1800"/>
      <c r="L46" s="1800"/>
      <c r="M46" s="1800"/>
      <c r="N46" s="1800"/>
      <c r="O46" s="1800"/>
      <c r="P46" s="1800"/>
      <c r="Q46" s="1800"/>
      <c r="R46" s="1800"/>
      <c r="S46" s="1800"/>
      <c r="T46" s="1800"/>
      <c r="U46" s="1800"/>
      <c r="V46" s="1800"/>
      <c r="W46" s="1800"/>
      <c r="X46" s="1800"/>
      <c r="Y46" s="1800"/>
      <c r="Z46" s="1800"/>
      <c r="AA46" s="1800"/>
      <c r="AB46" s="1800"/>
      <c r="AC46" s="1800"/>
      <c r="AD46" s="1800"/>
      <c r="AE46" s="1800"/>
      <c r="AF46" s="1800"/>
      <c r="AG46" s="1800"/>
      <c r="AH46" s="1800"/>
      <c r="AI46" s="1800"/>
      <c r="AJ46" s="1800"/>
      <c r="AK46" s="1800"/>
      <c r="AL46" s="1800"/>
      <c r="AM46" s="1800"/>
      <c r="AN46" s="1800"/>
      <c r="AO46" s="1800"/>
      <c r="AP46" s="1800"/>
      <c r="AQ46" s="1799"/>
      <c r="AR46" s="1799"/>
      <c r="AS46" s="1799"/>
      <c r="AT46" s="1799"/>
      <c r="AU46" s="320"/>
    </row>
    <row r="47" spans="1:47" ht="16.95" customHeight="1" x14ac:dyDescent="0.25">
      <c r="A47" s="1800"/>
      <c r="B47" s="1800"/>
      <c r="C47" s="1800"/>
      <c r="D47" s="1800"/>
      <c r="E47" s="1800"/>
      <c r="F47" s="1800"/>
      <c r="G47" s="1800"/>
      <c r="H47" s="1800"/>
      <c r="I47" s="1800"/>
      <c r="J47" s="1800"/>
      <c r="K47" s="1800"/>
      <c r="L47" s="1800"/>
      <c r="M47" s="1800"/>
      <c r="N47" s="1800"/>
      <c r="O47" s="1800"/>
      <c r="P47" s="1800"/>
      <c r="Q47" s="1800"/>
      <c r="R47" s="1800"/>
      <c r="S47" s="1800"/>
      <c r="T47" s="1800"/>
      <c r="U47" s="1800"/>
      <c r="V47" s="1800"/>
      <c r="W47" s="1800"/>
      <c r="X47" s="1800"/>
      <c r="Y47" s="1800"/>
      <c r="Z47" s="1800"/>
      <c r="AA47" s="1800"/>
      <c r="AB47" s="1800"/>
      <c r="AC47" s="1800"/>
      <c r="AD47" s="1800"/>
      <c r="AE47" s="1800"/>
      <c r="AF47" s="1800"/>
      <c r="AG47" s="1800"/>
      <c r="AH47" s="1800"/>
      <c r="AI47" s="1800"/>
      <c r="AJ47" s="1800"/>
      <c r="AK47" s="1800"/>
      <c r="AL47" s="1800"/>
      <c r="AM47" s="1800"/>
      <c r="AN47" s="1800"/>
      <c r="AO47" s="1800"/>
      <c r="AP47" s="1800"/>
      <c r="AQ47" s="1799"/>
      <c r="AR47" s="1799"/>
      <c r="AS47" s="1799"/>
      <c r="AT47" s="1799"/>
      <c r="AU47" s="320"/>
    </row>
    <row r="48" spans="1:47" ht="16.95" customHeight="1" x14ac:dyDescent="0.25">
      <c r="A48" s="1800"/>
      <c r="B48" s="1800"/>
      <c r="C48" s="1800"/>
      <c r="D48" s="1800"/>
      <c r="E48" s="1800"/>
      <c r="F48" s="1800"/>
      <c r="G48" s="1800"/>
      <c r="H48" s="1800"/>
      <c r="I48" s="1800"/>
      <c r="J48" s="1800"/>
      <c r="K48" s="1800"/>
      <c r="L48" s="1800"/>
      <c r="M48" s="1800"/>
      <c r="N48" s="1800"/>
      <c r="O48" s="1800"/>
      <c r="P48" s="1800"/>
      <c r="Q48" s="1800"/>
      <c r="R48" s="1800"/>
      <c r="S48" s="1800"/>
      <c r="T48" s="1800"/>
      <c r="U48" s="1800"/>
      <c r="V48" s="1800"/>
      <c r="W48" s="1800"/>
      <c r="X48" s="1800"/>
      <c r="Y48" s="1800"/>
      <c r="Z48" s="1800"/>
      <c r="AA48" s="1800"/>
      <c r="AB48" s="1800"/>
      <c r="AC48" s="1800"/>
      <c r="AD48" s="1800"/>
      <c r="AE48" s="1800"/>
      <c r="AF48" s="1800"/>
      <c r="AG48" s="1800"/>
      <c r="AH48" s="1800"/>
      <c r="AI48" s="1800"/>
      <c r="AJ48" s="1800"/>
      <c r="AK48" s="1800"/>
      <c r="AL48" s="1800"/>
      <c r="AM48" s="1800"/>
      <c r="AN48" s="1800"/>
      <c r="AO48" s="1800"/>
      <c r="AP48" s="1800"/>
      <c r="AQ48" s="1799"/>
      <c r="AR48" s="1799"/>
      <c r="AS48" s="1799"/>
      <c r="AT48" s="1799"/>
      <c r="AU48" s="320"/>
    </row>
    <row r="49" spans="1:47" ht="16.2" customHeight="1" x14ac:dyDescent="0.25">
      <c r="A49" s="1800"/>
      <c r="B49" s="1800"/>
      <c r="C49" s="1800"/>
      <c r="D49" s="1800"/>
      <c r="E49" s="1800"/>
      <c r="F49" s="1800"/>
      <c r="G49" s="1800"/>
      <c r="H49" s="1800"/>
      <c r="I49" s="1800"/>
      <c r="J49" s="1800"/>
      <c r="K49" s="1800"/>
      <c r="L49" s="1800"/>
      <c r="M49" s="1800"/>
      <c r="N49" s="1800"/>
      <c r="O49" s="1800"/>
      <c r="P49" s="1800"/>
      <c r="Q49" s="1800"/>
      <c r="R49" s="1800"/>
      <c r="S49" s="1800"/>
      <c r="T49" s="1800"/>
      <c r="U49" s="1800"/>
      <c r="V49" s="1800"/>
      <c r="W49" s="1800"/>
      <c r="X49" s="1800"/>
      <c r="Y49" s="1800"/>
      <c r="Z49" s="1800"/>
      <c r="AA49" s="1800"/>
      <c r="AB49" s="1800"/>
      <c r="AC49" s="1800"/>
      <c r="AD49" s="1800"/>
      <c r="AE49" s="1800"/>
      <c r="AF49" s="1800"/>
      <c r="AG49" s="1800"/>
      <c r="AH49" s="1800"/>
      <c r="AI49" s="1800"/>
      <c r="AJ49" s="1800"/>
      <c r="AK49" s="1800"/>
      <c r="AL49" s="1800"/>
      <c r="AM49" s="1800"/>
      <c r="AN49" s="1800"/>
      <c r="AO49" s="1800"/>
      <c r="AP49" s="1800"/>
      <c r="AQ49" s="1799"/>
      <c r="AR49" s="1799"/>
      <c r="AS49" s="1799"/>
      <c r="AT49" s="1799"/>
      <c r="AU49" s="320"/>
    </row>
    <row r="50" spans="1:47" ht="16.95" customHeight="1" x14ac:dyDescent="0.25">
      <c r="A50" s="1800"/>
      <c r="B50" s="1800"/>
      <c r="C50" s="1800"/>
      <c r="D50" s="1800"/>
      <c r="E50" s="1800"/>
      <c r="F50" s="1800"/>
      <c r="G50" s="1800"/>
      <c r="H50" s="1800"/>
      <c r="I50" s="1800"/>
      <c r="J50" s="1800"/>
      <c r="K50" s="1800"/>
      <c r="L50" s="1800"/>
      <c r="M50" s="1800"/>
      <c r="N50" s="1800"/>
      <c r="O50" s="1800"/>
      <c r="P50" s="1800"/>
      <c r="Q50" s="1800"/>
      <c r="R50" s="1800"/>
      <c r="S50" s="1800"/>
      <c r="T50" s="1800"/>
      <c r="U50" s="1800"/>
      <c r="V50" s="1800"/>
      <c r="W50" s="1800"/>
      <c r="X50" s="1800"/>
      <c r="Y50" s="1800"/>
      <c r="Z50" s="1800"/>
      <c r="AA50" s="1800"/>
      <c r="AB50" s="1800"/>
      <c r="AC50" s="1800"/>
      <c r="AD50" s="1800"/>
      <c r="AE50" s="1800"/>
      <c r="AF50" s="1800"/>
      <c r="AG50" s="1800"/>
      <c r="AH50" s="1800"/>
      <c r="AI50" s="1800"/>
      <c r="AJ50" s="1800"/>
      <c r="AK50" s="1800"/>
      <c r="AL50" s="1800"/>
      <c r="AM50" s="1800"/>
      <c r="AN50" s="1800"/>
      <c r="AO50" s="1800"/>
      <c r="AP50" s="1800"/>
      <c r="AQ50" s="1799"/>
      <c r="AR50" s="1799"/>
      <c r="AS50" s="1799"/>
      <c r="AT50" s="1799"/>
      <c r="AU50" s="320"/>
    </row>
    <row r="51" spans="1:47" ht="16.2" customHeight="1" x14ac:dyDescent="0.25">
      <c r="A51" s="1800"/>
      <c r="B51" s="1800"/>
      <c r="C51" s="1800"/>
      <c r="D51" s="1800"/>
      <c r="E51" s="1800"/>
      <c r="F51" s="1800"/>
      <c r="G51" s="1800"/>
      <c r="H51" s="1800"/>
      <c r="I51" s="1800"/>
      <c r="J51" s="1800"/>
      <c r="K51" s="1800"/>
      <c r="L51" s="1800"/>
      <c r="M51" s="1800"/>
      <c r="N51" s="1800"/>
      <c r="O51" s="1800"/>
      <c r="P51" s="1800"/>
      <c r="Q51" s="1800"/>
      <c r="R51" s="1800"/>
      <c r="S51" s="1800"/>
      <c r="T51" s="1800"/>
      <c r="U51" s="1800"/>
      <c r="V51" s="1800"/>
      <c r="W51" s="1800"/>
      <c r="X51" s="1800"/>
      <c r="Y51" s="1800"/>
      <c r="Z51" s="1800"/>
      <c r="AA51" s="1800"/>
      <c r="AB51" s="1800"/>
      <c r="AC51" s="1800"/>
      <c r="AD51" s="1800"/>
      <c r="AE51" s="1800"/>
      <c r="AF51" s="1800"/>
      <c r="AG51" s="1800"/>
      <c r="AH51" s="1800"/>
      <c r="AI51" s="1800"/>
      <c r="AJ51" s="1800"/>
      <c r="AK51" s="1800"/>
      <c r="AL51" s="1800"/>
      <c r="AM51" s="1800"/>
      <c r="AN51" s="1800"/>
      <c r="AO51" s="1800"/>
      <c r="AP51" s="1800"/>
      <c r="AQ51" s="1799"/>
      <c r="AR51" s="1799"/>
      <c r="AS51" s="1799"/>
      <c r="AT51" s="1799"/>
      <c r="AU51" s="320"/>
    </row>
    <row r="52" spans="1:47" ht="16.95" customHeight="1" x14ac:dyDescent="0.25">
      <c r="A52" s="1800"/>
      <c r="B52" s="1800"/>
      <c r="C52" s="1800"/>
      <c r="D52" s="1800"/>
      <c r="E52" s="1800"/>
      <c r="F52" s="1800"/>
      <c r="G52" s="1800"/>
      <c r="H52" s="1800"/>
      <c r="I52" s="1800"/>
      <c r="J52" s="1800"/>
      <c r="K52" s="1800"/>
      <c r="L52" s="1800"/>
      <c r="M52" s="1800"/>
      <c r="N52" s="1800"/>
      <c r="O52" s="1800"/>
      <c r="P52" s="1800"/>
      <c r="Q52" s="1800"/>
      <c r="R52" s="1800"/>
      <c r="S52" s="1800"/>
      <c r="T52" s="1800"/>
      <c r="U52" s="1800"/>
      <c r="V52" s="1800"/>
      <c r="W52" s="1800"/>
      <c r="X52" s="1800"/>
      <c r="Y52" s="1800"/>
      <c r="Z52" s="1800"/>
      <c r="AA52" s="1800"/>
      <c r="AB52" s="1800"/>
      <c r="AC52" s="1800"/>
      <c r="AD52" s="1800"/>
      <c r="AE52" s="1800"/>
      <c r="AF52" s="1800"/>
      <c r="AG52" s="1800"/>
      <c r="AH52" s="1800"/>
      <c r="AI52" s="1800"/>
      <c r="AJ52" s="1800"/>
      <c r="AK52" s="1800"/>
      <c r="AL52" s="1800"/>
      <c r="AM52" s="1800"/>
      <c r="AN52" s="1800"/>
      <c r="AO52" s="1800"/>
      <c r="AP52" s="1800"/>
      <c r="AQ52" s="1799"/>
      <c r="AR52" s="1799"/>
      <c r="AS52" s="1799"/>
      <c r="AT52" s="1799"/>
      <c r="AU52" s="320"/>
    </row>
    <row r="53" spans="1:47" ht="16.95" customHeight="1" x14ac:dyDescent="0.25">
      <c r="A53" s="1800"/>
      <c r="B53" s="1800"/>
      <c r="C53" s="1800"/>
      <c r="D53" s="1800"/>
      <c r="E53" s="1800"/>
      <c r="F53" s="1800"/>
      <c r="G53" s="1800"/>
      <c r="H53" s="1800"/>
      <c r="I53" s="1800"/>
      <c r="J53" s="1800"/>
      <c r="K53" s="1800"/>
      <c r="L53" s="1800"/>
      <c r="M53" s="1800"/>
      <c r="N53" s="1800"/>
      <c r="O53" s="1800"/>
      <c r="P53" s="1800"/>
      <c r="Q53" s="1800"/>
      <c r="R53" s="1800"/>
      <c r="S53" s="1800"/>
      <c r="T53" s="1800"/>
      <c r="U53" s="1800"/>
      <c r="V53" s="1800"/>
      <c r="W53" s="1800"/>
      <c r="X53" s="1800"/>
      <c r="Y53" s="1800"/>
      <c r="Z53" s="1800"/>
      <c r="AA53" s="1800"/>
      <c r="AB53" s="1800"/>
      <c r="AC53" s="1800"/>
      <c r="AD53" s="1800"/>
      <c r="AE53" s="1800"/>
      <c r="AF53" s="1800"/>
      <c r="AG53" s="1800"/>
      <c r="AH53" s="1800"/>
      <c r="AI53" s="1800"/>
      <c r="AJ53" s="1800"/>
      <c r="AK53" s="1800"/>
      <c r="AL53" s="1800"/>
      <c r="AM53" s="1800"/>
      <c r="AN53" s="1800"/>
      <c r="AO53" s="1800"/>
      <c r="AP53" s="1800"/>
      <c r="AQ53" s="1799"/>
      <c r="AR53" s="1799"/>
      <c r="AS53" s="1799"/>
      <c r="AT53" s="1799"/>
      <c r="AU53" s="320"/>
    </row>
    <row r="54" spans="1:47" ht="15.6" customHeight="1" x14ac:dyDescent="0.25">
      <c r="A54" s="1800"/>
      <c r="B54" s="1800"/>
      <c r="C54" s="1800"/>
      <c r="D54" s="1800"/>
      <c r="E54" s="1800"/>
      <c r="F54" s="1800"/>
      <c r="G54" s="1800"/>
      <c r="H54" s="1800"/>
      <c r="I54" s="1800"/>
      <c r="J54" s="1800"/>
      <c r="K54" s="1800"/>
      <c r="L54" s="1800"/>
      <c r="M54" s="1800"/>
      <c r="N54" s="1800"/>
      <c r="O54" s="1800"/>
      <c r="P54" s="1800"/>
      <c r="Q54" s="1800"/>
      <c r="R54" s="1800"/>
      <c r="S54" s="1800"/>
      <c r="T54" s="1800"/>
      <c r="U54" s="1800"/>
      <c r="V54" s="1800"/>
      <c r="W54" s="1800"/>
      <c r="X54" s="1800"/>
      <c r="Y54" s="1800"/>
      <c r="Z54" s="1800"/>
      <c r="AA54" s="1800"/>
      <c r="AB54" s="1800"/>
      <c r="AC54" s="1800"/>
      <c r="AD54" s="1800"/>
      <c r="AE54" s="1800"/>
      <c r="AF54" s="1800"/>
      <c r="AG54" s="1800"/>
      <c r="AH54" s="1800"/>
      <c r="AI54" s="1800"/>
      <c r="AJ54" s="1800"/>
      <c r="AK54" s="1800"/>
      <c r="AL54" s="1800"/>
      <c r="AM54" s="1800"/>
      <c r="AN54" s="1800"/>
      <c r="AO54" s="1800"/>
      <c r="AP54" s="1800"/>
      <c r="AQ54" s="1799"/>
      <c r="AR54" s="1799"/>
      <c r="AS54" s="1799"/>
      <c r="AT54" s="1799"/>
      <c r="AU54" s="320"/>
    </row>
    <row r="55" spans="1:47" ht="16.95" customHeight="1" x14ac:dyDescent="0.3"/>
    <row r="56" spans="1:47" ht="14.25" customHeight="1" x14ac:dyDescent="0.25">
      <c r="A56" s="1800"/>
      <c r="B56" s="1800"/>
      <c r="C56" s="1800"/>
      <c r="D56" s="1800"/>
      <c r="E56" s="1800"/>
      <c r="F56" s="1800"/>
      <c r="G56" s="1800"/>
      <c r="H56" s="1800"/>
      <c r="I56" s="1800"/>
      <c r="J56" s="1800"/>
      <c r="K56" s="1800"/>
      <c r="L56" s="1800"/>
      <c r="M56" s="1800"/>
      <c r="N56" s="1800"/>
      <c r="O56" s="1800"/>
      <c r="P56" s="1800"/>
      <c r="Q56" s="1800"/>
      <c r="R56" s="1800"/>
      <c r="S56" s="1800"/>
      <c r="T56" s="1800"/>
      <c r="U56" s="1800"/>
      <c r="V56" s="1800"/>
      <c r="W56" s="1800"/>
      <c r="X56" s="1800"/>
      <c r="Y56" s="1800"/>
      <c r="Z56" s="1800"/>
      <c r="AA56" s="1800"/>
      <c r="AB56" s="1800"/>
      <c r="AC56" s="1800"/>
      <c r="AD56" s="1800"/>
      <c r="AE56" s="1800"/>
      <c r="AF56" s="1800"/>
      <c r="AG56" s="1800"/>
      <c r="AH56" s="1800"/>
      <c r="AI56" s="1800"/>
      <c r="AJ56" s="1800"/>
      <c r="AK56" s="1800"/>
      <c r="AL56" s="1800"/>
      <c r="AM56" s="1800"/>
      <c r="AN56" s="1800"/>
      <c r="AO56" s="1800"/>
      <c r="AP56" s="1800"/>
      <c r="AQ56" s="1799"/>
      <c r="AR56" s="1799"/>
      <c r="AS56" s="1799"/>
      <c r="AT56" s="1799"/>
      <c r="AU56" s="320"/>
    </row>
    <row r="75" spans="1:47" x14ac:dyDescent="0.25">
      <c r="A75" s="1800"/>
      <c r="B75" s="1800"/>
      <c r="C75" s="1800"/>
      <c r="D75" s="1800"/>
      <c r="E75" s="1800"/>
      <c r="F75" s="1800"/>
      <c r="G75" s="1800"/>
      <c r="H75" s="1800"/>
      <c r="I75" s="1800"/>
      <c r="J75" s="1800"/>
      <c r="K75" s="1800"/>
      <c r="L75" s="1800"/>
      <c r="M75" s="1800"/>
      <c r="N75" s="1800"/>
      <c r="O75" s="1800"/>
      <c r="P75" s="1800"/>
      <c r="Q75" s="1800"/>
      <c r="R75" s="1800"/>
      <c r="S75" s="1800"/>
      <c r="T75" s="1800"/>
      <c r="U75" s="1800"/>
      <c r="V75" s="1800"/>
      <c r="W75" s="1800"/>
      <c r="X75" s="1800"/>
      <c r="Y75" s="1800"/>
      <c r="Z75" s="1800"/>
      <c r="AA75" s="1800"/>
      <c r="AB75" s="1800"/>
      <c r="AC75" s="1800"/>
      <c r="AD75" s="1800"/>
      <c r="AE75" s="1800"/>
      <c r="AF75" s="1800"/>
      <c r="AG75" s="1800"/>
      <c r="AH75" s="1800"/>
      <c r="AI75" s="1800"/>
      <c r="AJ75" s="1800"/>
      <c r="AK75" s="1800"/>
      <c r="AL75" s="1800"/>
      <c r="AM75" s="1800"/>
      <c r="AN75" s="1800"/>
      <c r="AO75" s="1800"/>
      <c r="AP75" s="1800"/>
      <c r="AQ75" s="1799"/>
      <c r="AR75" s="1799"/>
      <c r="AS75" s="1799"/>
      <c r="AT75" s="1799"/>
      <c r="AU75" s="320"/>
    </row>
  </sheetData>
  <sheetProtection selectLockedCells="1" selectUnlockedCells="1"/>
  <mergeCells count="95">
    <mergeCell ref="A75:AP75"/>
    <mergeCell ref="AQ75:AT75"/>
    <mergeCell ref="A53:AP53"/>
    <mergeCell ref="AQ53:AT53"/>
    <mergeCell ref="A54:AP54"/>
    <mergeCell ref="AQ54:AT54"/>
    <mergeCell ref="A56:AP56"/>
    <mergeCell ref="AQ56:AT56"/>
    <mergeCell ref="A50:AP50"/>
    <mergeCell ref="AQ50:AT50"/>
    <mergeCell ref="A51:AP51"/>
    <mergeCell ref="AQ51:AT51"/>
    <mergeCell ref="A52:AP52"/>
    <mergeCell ref="AQ52:AT52"/>
    <mergeCell ref="A47:AP47"/>
    <mergeCell ref="AQ47:AT47"/>
    <mergeCell ref="A48:AP48"/>
    <mergeCell ref="AQ48:AT48"/>
    <mergeCell ref="A49:AP49"/>
    <mergeCell ref="AQ49:AT49"/>
    <mergeCell ref="A44:AP44"/>
    <mergeCell ref="AQ44:AT44"/>
    <mergeCell ref="A45:AP45"/>
    <mergeCell ref="AQ45:AT45"/>
    <mergeCell ref="A46:AP46"/>
    <mergeCell ref="AQ46:AT46"/>
    <mergeCell ref="A41:AP41"/>
    <mergeCell ref="AQ41:AT41"/>
    <mergeCell ref="A42:AP42"/>
    <mergeCell ref="AQ42:AT42"/>
    <mergeCell ref="A43:AP43"/>
    <mergeCell ref="AQ43:AT43"/>
    <mergeCell ref="A38:AP38"/>
    <mergeCell ref="AQ38:AT38"/>
    <mergeCell ref="A39:AP39"/>
    <mergeCell ref="AQ39:AT39"/>
    <mergeCell ref="A40:AP40"/>
    <mergeCell ref="AQ40:AT40"/>
    <mergeCell ref="A35:AP35"/>
    <mergeCell ref="AQ35:AT35"/>
    <mergeCell ref="A36:AP36"/>
    <mergeCell ref="AQ36:AT36"/>
    <mergeCell ref="A37:AP37"/>
    <mergeCell ref="AQ37:AT37"/>
    <mergeCell ref="A32:AP32"/>
    <mergeCell ref="AQ32:AT32"/>
    <mergeCell ref="A33:AP33"/>
    <mergeCell ref="AQ33:AT33"/>
    <mergeCell ref="A34:AP34"/>
    <mergeCell ref="AQ34:AT34"/>
    <mergeCell ref="A31:AP31"/>
    <mergeCell ref="AQ31:AT31"/>
    <mergeCell ref="B15:N15"/>
    <mergeCell ref="O15:AH15"/>
    <mergeCell ref="AI15:AP15"/>
    <mergeCell ref="AQ15:AT15"/>
    <mergeCell ref="B16:N16"/>
    <mergeCell ref="O16:AH16"/>
    <mergeCell ref="AI16:AP16"/>
    <mergeCell ref="AQ16:AT16"/>
    <mergeCell ref="B26:Y26"/>
    <mergeCell ref="Z26:AT26"/>
    <mergeCell ref="Z27:AT27"/>
    <mergeCell ref="B28:Y28"/>
    <mergeCell ref="A30:AU30"/>
    <mergeCell ref="B13:N13"/>
    <mergeCell ref="O13:AH13"/>
    <mergeCell ref="AI13:AP13"/>
    <mergeCell ref="AQ13:AT13"/>
    <mergeCell ref="B14:N14"/>
    <mergeCell ref="O14:AH14"/>
    <mergeCell ref="AI14:AP14"/>
    <mergeCell ref="AQ14:AT14"/>
    <mergeCell ref="B11:N11"/>
    <mergeCell ref="O11:AH11"/>
    <mergeCell ref="AI11:AP11"/>
    <mergeCell ref="AQ11:AT11"/>
    <mergeCell ref="B12:N12"/>
    <mergeCell ref="O12:AH12"/>
    <mergeCell ref="AI12:AP12"/>
    <mergeCell ref="AQ12:AT12"/>
    <mergeCell ref="A6:AT6"/>
    <mergeCell ref="A7:AT7"/>
    <mergeCell ref="A8:AT8"/>
    <mergeCell ref="A9:AT9"/>
    <mergeCell ref="B10:N10"/>
    <mergeCell ref="O10:AH10"/>
    <mergeCell ref="AI10:AP10"/>
    <mergeCell ref="AQ10:AT10"/>
    <mergeCell ref="A5:AT5"/>
    <mergeCell ref="A2:X2"/>
    <mergeCell ref="Y2:AT2"/>
    <mergeCell ref="A3:X3"/>
    <mergeCell ref="Y3:AT3"/>
    <mergeCell ref="A4:AT4"/>
  </mergeCells>
  <pageMargins left="0.7" right="0.7" top="0.75" bottom="0.75" header="0.3" footer="0.3"/>
  <pageSetup scale="78" fitToHeight="0" orientation="portrait" verticalDpi="1200" r:id="rId1"/>
  <headerFooter>
    <oddFooter>&amp;L1AF0003 &amp;A&amp;C&amp;KFF0000Printed Copy Uncontrolled.  
Latest Edition on AMG Intranet Site (http://ride.amgeneralintranet.com)&amp;RRev &amp;D</oddFooter>
  </headerFooter>
  <rowBreaks count="1" manualBreakCount="1">
    <brk id="22" max="46"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47733-DB12-4DC3-B9C6-FF627B7094F2}">
  <sheetPr codeName="Sheet25">
    <pageSetUpPr fitToPage="1"/>
  </sheetPr>
  <dimension ref="A1:AU75"/>
  <sheetViews>
    <sheetView windowProtection="1" zoomScaleNormal="100" zoomScaleSheetLayoutView="100" workbookViewId="0">
      <selection activeCell="A4" sqref="A4:AT4"/>
    </sheetView>
  </sheetViews>
  <sheetFormatPr defaultColWidth="8.88671875" defaultRowHeight="13.2" x14ac:dyDescent="0.3"/>
  <cols>
    <col min="1" max="1" width="1.109375" style="218" customWidth="1"/>
    <col min="2" max="2" width="2.33203125" style="218" customWidth="1"/>
    <col min="3" max="6" width="1.109375" style="218" customWidth="1"/>
    <col min="7" max="7" width="6.88671875" style="218" customWidth="1"/>
    <col min="8" max="8" width="5.6640625" style="218" customWidth="1"/>
    <col min="9" max="9" width="4.6640625" style="218" customWidth="1"/>
    <col min="10" max="10" width="2.33203125" style="218" customWidth="1"/>
    <col min="11" max="11" width="3.33203125" style="218" customWidth="1"/>
    <col min="12" max="12" width="1.109375" style="218" customWidth="1"/>
    <col min="13" max="17" width="2.33203125" style="218" customWidth="1"/>
    <col min="18" max="18" width="3.33203125" style="218" customWidth="1"/>
    <col min="19" max="20" width="1.109375" style="218" customWidth="1"/>
    <col min="21" max="21" width="2.33203125" style="218" customWidth="1"/>
    <col min="22" max="22" width="1.109375" style="218" customWidth="1"/>
    <col min="23" max="23" width="2.33203125" style="218" customWidth="1"/>
    <col min="24" max="27" width="1.109375" style="218" customWidth="1"/>
    <col min="28" max="28" width="3.33203125" style="218" customWidth="1"/>
    <col min="29" max="30" width="1.109375" style="218" customWidth="1"/>
    <col min="31" max="31" width="3.33203125" style="218" customWidth="1"/>
    <col min="32" max="34" width="1.109375" style="218" customWidth="1"/>
    <col min="35" max="35" width="5.6640625" style="218" customWidth="1"/>
    <col min="36" max="36" width="4.6640625" style="218" customWidth="1"/>
    <col min="37" max="37" width="9.33203125" style="218" customWidth="1"/>
    <col min="38" max="38" width="1.109375" style="218" customWidth="1"/>
    <col min="39" max="40" width="6.88671875" style="218" customWidth="1"/>
    <col min="41" max="48" width="1.109375" style="218" customWidth="1"/>
    <col min="49" max="49" width="2.33203125" style="218" customWidth="1"/>
    <col min="50" max="16384" width="8.88671875" style="218"/>
  </cols>
  <sheetData>
    <row r="1" spans="1:46" ht="43.2" customHeight="1" x14ac:dyDescent="0.3"/>
    <row r="2" spans="1:46" ht="27.6" customHeight="1" x14ac:dyDescent="0.3">
      <c r="A2" s="1782"/>
      <c r="B2" s="1782"/>
      <c r="C2" s="1782"/>
      <c r="D2" s="1782"/>
      <c r="E2" s="1782"/>
      <c r="F2" s="1782"/>
      <c r="G2" s="1782"/>
      <c r="H2" s="1782"/>
      <c r="I2" s="1782"/>
      <c r="J2" s="1782"/>
      <c r="K2" s="1782"/>
      <c r="L2" s="1782"/>
      <c r="M2" s="1782"/>
      <c r="N2" s="1782"/>
      <c r="O2" s="1782"/>
      <c r="P2" s="1782"/>
      <c r="Q2" s="1782"/>
      <c r="R2" s="1782"/>
      <c r="S2" s="1782"/>
      <c r="T2" s="1782"/>
      <c r="U2" s="1782"/>
      <c r="V2" s="1782"/>
      <c r="W2" s="1782"/>
      <c r="X2" s="1782"/>
      <c r="Y2" s="1782"/>
      <c r="Z2" s="1782"/>
      <c r="AA2" s="1782"/>
      <c r="AB2" s="1782"/>
      <c r="AC2" s="1782"/>
      <c r="AD2" s="1782"/>
      <c r="AE2" s="1782"/>
      <c r="AF2" s="1782"/>
      <c r="AG2" s="1782"/>
      <c r="AH2" s="1782"/>
      <c r="AI2" s="1782"/>
      <c r="AJ2" s="1782"/>
      <c r="AK2" s="1782"/>
      <c r="AL2" s="1782"/>
      <c r="AM2" s="1782"/>
      <c r="AN2" s="1782"/>
      <c r="AO2" s="1782"/>
      <c r="AP2" s="1782"/>
      <c r="AQ2" s="1782"/>
      <c r="AR2" s="1782"/>
      <c r="AS2" s="1782"/>
      <c r="AT2" s="1782"/>
    </row>
    <row r="3" spans="1:46" s="219" customFormat="1" ht="30.6" customHeight="1" x14ac:dyDescent="0.3">
      <c r="A3" s="1783"/>
      <c r="B3" s="1783"/>
      <c r="C3" s="1783"/>
      <c r="D3" s="1783"/>
      <c r="E3" s="1783"/>
      <c r="F3" s="1783"/>
      <c r="G3" s="1783"/>
      <c r="H3" s="1783"/>
      <c r="I3" s="1783"/>
      <c r="J3" s="1783"/>
      <c r="K3" s="1783"/>
      <c r="L3" s="1783"/>
      <c r="M3" s="1783"/>
      <c r="N3" s="1783"/>
      <c r="O3" s="1783"/>
      <c r="P3" s="1783"/>
      <c r="Q3" s="1783"/>
      <c r="R3" s="1783"/>
      <c r="S3" s="1783"/>
      <c r="T3" s="1783"/>
      <c r="U3" s="1783"/>
      <c r="V3" s="1783"/>
      <c r="W3" s="1783"/>
      <c r="X3" s="1783"/>
      <c r="Y3" s="1784"/>
      <c r="Z3" s="1784"/>
      <c r="AA3" s="1784"/>
      <c r="AB3" s="1784"/>
      <c r="AC3" s="1784"/>
      <c r="AD3" s="1784"/>
      <c r="AE3" s="1784"/>
      <c r="AF3" s="1784"/>
      <c r="AG3" s="1784"/>
      <c r="AH3" s="1784"/>
      <c r="AI3" s="1784"/>
      <c r="AJ3" s="1784"/>
      <c r="AK3" s="1784"/>
      <c r="AL3" s="1784"/>
      <c r="AM3" s="1784"/>
      <c r="AN3" s="1784"/>
      <c r="AO3" s="1784"/>
      <c r="AP3" s="1784"/>
      <c r="AQ3" s="1784"/>
      <c r="AR3" s="1784"/>
      <c r="AS3" s="1784"/>
      <c r="AT3" s="1784"/>
    </row>
    <row r="4" spans="1:46" ht="70.2" customHeight="1" x14ac:dyDescent="0.3">
      <c r="A4" s="1785"/>
      <c r="B4" s="1785"/>
      <c r="C4" s="1785"/>
      <c r="D4" s="1785"/>
      <c r="E4" s="1785"/>
      <c r="F4" s="1785"/>
      <c r="G4" s="1785"/>
      <c r="H4" s="1785"/>
      <c r="I4" s="1785"/>
      <c r="J4" s="1785"/>
      <c r="K4" s="1785"/>
      <c r="L4" s="1785"/>
      <c r="M4" s="1785"/>
      <c r="N4" s="1785"/>
      <c r="O4" s="1785"/>
      <c r="P4" s="1785"/>
      <c r="Q4" s="1785"/>
      <c r="R4" s="1785"/>
      <c r="S4" s="1785"/>
      <c r="T4" s="1785"/>
      <c r="U4" s="1785"/>
      <c r="V4" s="1785"/>
      <c r="W4" s="1785"/>
      <c r="X4" s="1785"/>
      <c r="Y4" s="1785"/>
      <c r="Z4" s="1785"/>
      <c r="AA4" s="1785"/>
      <c r="AB4" s="1785"/>
      <c r="AC4" s="1785"/>
      <c r="AD4" s="1785"/>
      <c r="AE4" s="1785"/>
      <c r="AF4" s="1785"/>
      <c r="AG4" s="1785"/>
      <c r="AH4" s="1785"/>
      <c r="AI4" s="1785"/>
      <c r="AJ4" s="1785"/>
      <c r="AK4" s="1785"/>
      <c r="AL4" s="1785"/>
      <c r="AM4" s="1785"/>
      <c r="AN4" s="1785"/>
      <c r="AO4" s="1785"/>
      <c r="AP4" s="1785"/>
      <c r="AQ4" s="1785"/>
      <c r="AR4" s="1785"/>
      <c r="AS4" s="1785"/>
      <c r="AT4" s="1785"/>
    </row>
    <row r="5" spans="1:46" ht="28.95" customHeight="1" x14ac:dyDescent="0.3">
      <c r="A5" s="1781"/>
      <c r="B5" s="1781"/>
      <c r="C5" s="1781"/>
      <c r="D5" s="1781"/>
      <c r="E5" s="1781"/>
      <c r="F5" s="1781"/>
      <c r="G5" s="1781"/>
      <c r="H5" s="1781"/>
      <c r="I5" s="1781"/>
      <c r="J5" s="1781"/>
      <c r="K5" s="1781"/>
      <c r="L5" s="1781"/>
      <c r="M5" s="1781"/>
      <c r="N5" s="1781"/>
      <c r="O5" s="1781"/>
      <c r="P5" s="1781"/>
      <c r="Q5" s="1781"/>
      <c r="R5" s="1781"/>
      <c r="S5" s="1781"/>
      <c r="T5" s="1781"/>
      <c r="U5" s="1781"/>
      <c r="V5" s="1781"/>
      <c r="W5" s="1781"/>
      <c r="X5" s="1781"/>
      <c r="Y5" s="1781"/>
      <c r="Z5" s="1781"/>
      <c r="AA5" s="1781"/>
      <c r="AB5" s="1781"/>
      <c r="AC5" s="1781"/>
      <c r="AD5" s="1781"/>
      <c r="AE5" s="1781"/>
      <c r="AF5" s="1781"/>
      <c r="AG5" s="1781"/>
      <c r="AH5" s="1781"/>
      <c r="AI5" s="1781"/>
      <c r="AJ5" s="1781"/>
      <c r="AK5" s="1781"/>
      <c r="AL5" s="1781"/>
      <c r="AM5" s="1781"/>
      <c r="AN5" s="1781"/>
      <c r="AO5" s="1781"/>
      <c r="AP5" s="1781"/>
      <c r="AQ5" s="1781"/>
      <c r="AR5" s="1781"/>
      <c r="AS5" s="1781"/>
      <c r="AT5" s="1781"/>
    </row>
    <row r="6" spans="1:46" ht="36" customHeight="1" x14ac:dyDescent="0.3">
      <c r="A6" s="1786"/>
      <c r="B6" s="1786"/>
      <c r="C6" s="1786"/>
      <c r="D6" s="1786"/>
      <c r="E6" s="1786"/>
      <c r="F6" s="1786"/>
      <c r="G6" s="1786"/>
      <c r="H6" s="1786"/>
      <c r="I6" s="1786"/>
      <c r="J6" s="1786"/>
      <c r="K6" s="1786"/>
      <c r="L6" s="1786"/>
      <c r="M6" s="1786"/>
      <c r="N6" s="1786"/>
      <c r="O6" s="1786"/>
      <c r="P6" s="1786"/>
      <c r="Q6" s="1786"/>
      <c r="R6" s="1786"/>
      <c r="S6" s="1786"/>
      <c r="T6" s="1786"/>
      <c r="U6" s="1786"/>
      <c r="V6" s="1786"/>
      <c r="W6" s="1786"/>
      <c r="X6" s="1786"/>
      <c r="Y6" s="1786"/>
      <c r="Z6" s="1786"/>
      <c r="AA6" s="1786"/>
      <c r="AB6" s="1786"/>
      <c r="AC6" s="1786"/>
      <c r="AD6" s="1786"/>
      <c r="AE6" s="1786"/>
      <c r="AF6" s="1786"/>
      <c r="AG6" s="1786"/>
      <c r="AH6" s="1786"/>
      <c r="AI6" s="1786"/>
      <c r="AJ6" s="1786"/>
      <c r="AK6" s="1786"/>
      <c r="AL6" s="1786"/>
      <c r="AM6" s="1786"/>
      <c r="AN6" s="1786"/>
      <c r="AO6" s="1786"/>
      <c r="AP6" s="1786"/>
      <c r="AQ6" s="1786"/>
      <c r="AR6" s="1786"/>
      <c r="AS6" s="1786"/>
      <c r="AT6" s="1786"/>
    </row>
    <row r="7" spans="1:46" ht="36" customHeight="1" x14ac:dyDescent="0.3">
      <c r="A7" s="1786"/>
      <c r="B7" s="1786"/>
      <c r="C7" s="1786"/>
      <c r="D7" s="1786"/>
      <c r="E7" s="1786"/>
      <c r="F7" s="1786"/>
      <c r="G7" s="1786"/>
      <c r="H7" s="1786"/>
      <c r="I7" s="1786"/>
      <c r="J7" s="1786"/>
      <c r="K7" s="1786"/>
      <c r="L7" s="1786"/>
      <c r="M7" s="1786"/>
      <c r="N7" s="1786"/>
      <c r="O7" s="1786"/>
      <c r="P7" s="1786"/>
      <c r="Q7" s="1786"/>
      <c r="R7" s="1786"/>
      <c r="S7" s="1786"/>
      <c r="T7" s="1786"/>
      <c r="U7" s="1786"/>
      <c r="V7" s="1786"/>
      <c r="W7" s="1786"/>
      <c r="X7" s="1786"/>
      <c r="Y7" s="1786"/>
      <c r="Z7" s="1786"/>
      <c r="AA7" s="1786"/>
      <c r="AB7" s="1786"/>
      <c r="AC7" s="1786"/>
      <c r="AD7" s="1786"/>
      <c r="AE7" s="1786"/>
      <c r="AF7" s="1786"/>
      <c r="AG7" s="1786"/>
      <c r="AH7" s="1786"/>
      <c r="AI7" s="1786"/>
      <c r="AJ7" s="1786"/>
      <c r="AK7" s="1786"/>
      <c r="AL7" s="1786"/>
      <c r="AM7" s="1786"/>
      <c r="AN7" s="1786"/>
      <c r="AO7" s="1786"/>
      <c r="AP7" s="1786"/>
      <c r="AQ7" s="1786"/>
      <c r="AR7" s="1786"/>
      <c r="AS7" s="1786"/>
      <c r="AT7" s="1786"/>
    </row>
    <row r="8" spans="1:46" ht="49.95" customHeight="1" x14ac:dyDescent="0.3">
      <c r="A8" s="1787"/>
      <c r="B8" s="1787"/>
      <c r="C8" s="1787"/>
      <c r="D8" s="1787"/>
      <c r="E8" s="1787"/>
      <c r="F8" s="1787"/>
      <c r="G8" s="1787"/>
      <c r="H8" s="1787"/>
      <c r="I8" s="1787"/>
      <c r="J8" s="1787"/>
      <c r="K8" s="1787"/>
      <c r="L8" s="1787"/>
      <c r="M8" s="1787"/>
      <c r="N8" s="1787"/>
      <c r="O8" s="1787"/>
      <c r="P8" s="1787"/>
      <c r="Q8" s="1787"/>
      <c r="R8" s="1787"/>
      <c r="S8" s="1787"/>
      <c r="T8" s="1787"/>
      <c r="U8" s="1787"/>
      <c r="V8" s="1787"/>
      <c r="W8" s="1787"/>
      <c r="X8" s="1787"/>
      <c r="Y8" s="1787"/>
      <c r="Z8" s="1787"/>
      <c r="AA8" s="1787"/>
      <c r="AB8" s="1787"/>
      <c r="AC8" s="1787"/>
      <c r="AD8" s="1787"/>
      <c r="AE8" s="1787"/>
      <c r="AF8" s="1787"/>
      <c r="AG8" s="1787"/>
      <c r="AH8" s="1787"/>
      <c r="AI8" s="1787"/>
      <c r="AJ8" s="1787"/>
      <c r="AK8" s="1787"/>
      <c r="AL8" s="1787"/>
      <c r="AM8" s="1787"/>
      <c r="AN8" s="1787"/>
      <c r="AO8" s="1787"/>
      <c r="AP8" s="1787"/>
      <c r="AQ8" s="1787"/>
      <c r="AR8" s="1787"/>
      <c r="AS8" s="1787"/>
      <c r="AT8" s="1787"/>
    </row>
    <row r="9" spans="1:46" ht="49.5" customHeight="1" x14ac:dyDescent="0.3">
      <c r="A9" s="1781"/>
      <c r="B9" s="1781"/>
      <c r="C9" s="1781"/>
      <c r="D9" s="1781"/>
      <c r="E9" s="1781"/>
      <c r="F9" s="1781"/>
      <c r="G9" s="1781"/>
      <c r="H9" s="1781"/>
      <c r="I9" s="1781"/>
      <c r="J9" s="1781"/>
      <c r="K9" s="1781"/>
      <c r="L9" s="1781"/>
      <c r="M9" s="1781"/>
      <c r="N9" s="1781"/>
      <c r="O9" s="1781"/>
      <c r="P9" s="1781"/>
      <c r="Q9" s="1781"/>
      <c r="R9" s="1781"/>
      <c r="S9" s="1781"/>
      <c r="T9" s="1781"/>
      <c r="U9" s="1781"/>
      <c r="V9" s="1781"/>
      <c r="W9" s="1781"/>
      <c r="X9" s="1781"/>
      <c r="Y9" s="1781"/>
      <c r="Z9" s="1781"/>
      <c r="AA9" s="1781"/>
      <c r="AB9" s="1781"/>
      <c r="AC9" s="1781"/>
      <c r="AD9" s="1781"/>
      <c r="AE9" s="1781"/>
      <c r="AF9" s="1781"/>
      <c r="AG9" s="1781"/>
      <c r="AH9" s="1781"/>
      <c r="AI9" s="1781"/>
      <c r="AJ9" s="1781"/>
      <c r="AK9" s="1781"/>
      <c r="AL9" s="1781"/>
      <c r="AM9" s="1781"/>
      <c r="AN9" s="1781"/>
      <c r="AO9" s="1781"/>
      <c r="AP9" s="1781"/>
      <c r="AQ9" s="1781"/>
      <c r="AR9" s="1781"/>
      <c r="AS9" s="1781"/>
      <c r="AT9" s="1781"/>
    </row>
    <row r="10" spans="1:46" ht="15" customHeight="1" x14ac:dyDescent="0.25">
      <c r="A10" s="320"/>
      <c r="B10" s="1788"/>
      <c r="C10" s="1788"/>
      <c r="D10" s="1788"/>
      <c r="E10" s="1788"/>
      <c r="F10" s="1788"/>
      <c r="G10" s="1788"/>
      <c r="H10" s="1788"/>
      <c r="I10" s="1788"/>
      <c r="J10" s="1788"/>
      <c r="K10" s="1788"/>
      <c r="L10" s="1788"/>
      <c r="M10" s="1788"/>
      <c r="N10" s="1788"/>
      <c r="O10" s="1786"/>
      <c r="P10" s="1786"/>
      <c r="Q10" s="1786"/>
      <c r="R10" s="1786"/>
      <c r="S10" s="1786"/>
      <c r="T10" s="1786"/>
      <c r="U10" s="1786"/>
      <c r="V10" s="1786"/>
      <c r="W10" s="1786"/>
      <c r="X10" s="1786"/>
      <c r="Y10" s="1786"/>
      <c r="Z10" s="1786"/>
      <c r="AA10" s="1786"/>
      <c r="AB10" s="1786"/>
      <c r="AC10" s="1786"/>
      <c r="AD10" s="1786"/>
      <c r="AE10" s="1786"/>
      <c r="AF10" s="1786"/>
      <c r="AG10" s="1786"/>
      <c r="AH10" s="1786"/>
      <c r="AI10" s="1786"/>
      <c r="AJ10" s="1786"/>
      <c r="AK10" s="1786"/>
      <c r="AL10" s="1786"/>
      <c r="AM10" s="1786"/>
      <c r="AN10" s="1786"/>
      <c r="AO10" s="1786"/>
      <c r="AP10" s="1786"/>
      <c r="AQ10" s="1788"/>
      <c r="AR10" s="1788"/>
      <c r="AS10" s="1788"/>
      <c r="AT10" s="1788"/>
    </row>
    <row r="11" spans="1:46" ht="32.4" customHeight="1" x14ac:dyDescent="0.3">
      <c r="A11" s="321"/>
      <c r="B11" s="1789"/>
      <c r="C11" s="1789"/>
      <c r="D11" s="1789"/>
      <c r="E11" s="1789"/>
      <c r="F11" s="1789"/>
      <c r="G11" s="1789"/>
      <c r="H11" s="1789"/>
      <c r="I11" s="1789"/>
      <c r="J11" s="1789"/>
      <c r="K11" s="1789"/>
      <c r="L11" s="1789"/>
      <c r="M11" s="1789"/>
      <c r="N11" s="1789"/>
      <c r="O11" s="1790"/>
      <c r="P11" s="1790"/>
      <c r="Q11" s="1790"/>
      <c r="R11" s="1790"/>
      <c r="S11" s="1790"/>
      <c r="T11" s="1790"/>
      <c r="U11" s="1790"/>
      <c r="V11" s="1790"/>
      <c r="W11" s="1790"/>
      <c r="X11" s="1790"/>
      <c r="Y11" s="1790"/>
      <c r="Z11" s="1790"/>
      <c r="AA11" s="1790"/>
      <c r="AB11" s="1790"/>
      <c r="AC11" s="1790"/>
      <c r="AD11" s="1790"/>
      <c r="AE11" s="1790"/>
      <c r="AF11" s="1790"/>
      <c r="AG11" s="1790"/>
      <c r="AH11" s="1790"/>
      <c r="AI11" s="1789"/>
      <c r="AJ11" s="1789"/>
      <c r="AK11" s="1789"/>
      <c r="AL11" s="1789"/>
      <c r="AM11" s="1789"/>
      <c r="AN11" s="1789"/>
      <c r="AO11" s="1789"/>
      <c r="AP11" s="1789"/>
      <c r="AQ11" s="1791"/>
      <c r="AR11" s="1791"/>
      <c r="AS11" s="1791"/>
      <c r="AT11" s="1791"/>
    </row>
    <row r="12" spans="1:46" ht="37.200000000000003" customHeight="1" x14ac:dyDescent="0.3">
      <c r="A12" s="321"/>
      <c r="B12" s="1789"/>
      <c r="C12" s="1789"/>
      <c r="D12" s="1789"/>
      <c r="E12" s="1789"/>
      <c r="F12" s="1789"/>
      <c r="G12" s="1789"/>
      <c r="H12" s="1789"/>
      <c r="I12" s="1789"/>
      <c r="J12" s="1789"/>
      <c r="K12" s="1789"/>
      <c r="L12" s="1789"/>
      <c r="M12" s="1789"/>
      <c r="N12" s="1789"/>
      <c r="O12" s="1790"/>
      <c r="P12" s="1790"/>
      <c r="Q12" s="1790"/>
      <c r="R12" s="1790"/>
      <c r="S12" s="1790"/>
      <c r="T12" s="1790"/>
      <c r="U12" s="1790"/>
      <c r="V12" s="1790"/>
      <c r="W12" s="1790"/>
      <c r="X12" s="1790"/>
      <c r="Y12" s="1790"/>
      <c r="Z12" s="1790"/>
      <c r="AA12" s="1790"/>
      <c r="AB12" s="1790"/>
      <c r="AC12" s="1790"/>
      <c r="AD12" s="1790"/>
      <c r="AE12" s="1790"/>
      <c r="AF12" s="1790"/>
      <c r="AG12" s="1790"/>
      <c r="AH12" s="1790"/>
      <c r="AI12" s="1789"/>
      <c r="AJ12" s="1789"/>
      <c r="AK12" s="1789"/>
      <c r="AL12" s="1789"/>
      <c r="AM12" s="1789"/>
      <c r="AN12" s="1789"/>
      <c r="AO12" s="1789"/>
      <c r="AP12" s="1789"/>
      <c r="AQ12" s="1791"/>
      <c r="AR12" s="1791"/>
      <c r="AS12" s="1791"/>
      <c r="AT12" s="1791"/>
    </row>
    <row r="13" spans="1:46" ht="37.950000000000003" customHeight="1" x14ac:dyDescent="0.3">
      <c r="A13" s="321"/>
      <c r="B13" s="1792"/>
      <c r="C13" s="1792"/>
      <c r="D13" s="1792"/>
      <c r="E13" s="1792"/>
      <c r="F13" s="1792"/>
      <c r="G13" s="1792"/>
      <c r="H13" s="1792"/>
      <c r="I13" s="1792"/>
      <c r="J13" s="1792"/>
      <c r="K13" s="1792"/>
      <c r="L13" s="1792"/>
      <c r="M13" s="1792"/>
      <c r="N13" s="1792"/>
      <c r="O13" s="1790"/>
      <c r="P13" s="1790"/>
      <c r="Q13" s="1790"/>
      <c r="R13" s="1790"/>
      <c r="S13" s="1790"/>
      <c r="T13" s="1790"/>
      <c r="U13" s="1790"/>
      <c r="V13" s="1790"/>
      <c r="W13" s="1790"/>
      <c r="X13" s="1790"/>
      <c r="Y13" s="1790"/>
      <c r="Z13" s="1790"/>
      <c r="AA13" s="1790"/>
      <c r="AB13" s="1790"/>
      <c r="AC13" s="1790"/>
      <c r="AD13" s="1790"/>
      <c r="AE13" s="1790"/>
      <c r="AF13" s="1790"/>
      <c r="AG13" s="1790"/>
      <c r="AH13" s="1790"/>
      <c r="AI13" s="1793"/>
      <c r="AJ13" s="1793"/>
      <c r="AK13" s="1793"/>
      <c r="AL13" s="1793"/>
      <c r="AM13" s="1793"/>
      <c r="AN13" s="1793"/>
      <c r="AO13" s="1793"/>
      <c r="AP13" s="1793"/>
      <c r="AQ13" s="1791"/>
      <c r="AR13" s="1791"/>
      <c r="AS13" s="1791"/>
      <c r="AT13" s="1791"/>
    </row>
    <row r="14" spans="1:46" ht="37.200000000000003" customHeight="1" x14ac:dyDescent="0.3">
      <c r="A14" s="321"/>
      <c r="B14" s="1789"/>
      <c r="C14" s="1789"/>
      <c r="D14" s="1789"/>
      <c r="E14" s="1789"/>
      <c r="F14" s="1789"/>
      <c r="G14" s="1789"/>
      <c r="H14" s="1789"/>
      <c r="I14" s="1789"/>
      <c r="J14" s="1789"/>
      <c r="K14" s="1789"/>
      <c r="L14" s="1789"/>
      <c r="M14" s="1789"/>
      <c r="N14" s="1789"/>
      <c r="O14" s="1790"/>
      <c r="P14" s="1790"/>
      <c r="Q14" s="1790"/>
      <c r="R14" s="1790"/>
      <c r="S14" s="1790"/>
      <c r="T14" s="1790"/>
      <c r="U14" s="1790"/>
      <c r="V14" s="1790"/>
      <c r="W14" s="1790"/>
      <c r="X14" s="1790"/>
      <c r="Y14" s="1790"/>
      <c r="Z14" s="1790"/>
      <c r="AA14" s="1790"/>
      <c r="AB14" s="1790"/>
      <c r="AC14" s="1790"/>
      <c r="AD14" s="1790"/>
      <c r="AE14" s="1790"/>
      <c r="AF14" s="1790"/>
      <c r="AG14" s="1790"/>
      <c r="AH14" s="1790"/>
      <c r="AI14" s="1789"/>
      <c r="AJ14" s="1789"/>
      <c r="AK14" s="1789"/>
      <c r="AL14" s="1789"/>
      <c r="AM14" s="1789"/>
      <c r="AN14" s="1789"/>
      <c r="AO14" s="1789"/>
      <c r="AP14" s="1789"/>
      <c r="AQ14" s="1791"/>
      <c r="AR14" s="1791"/>
      <c r="AS14" s="1791"/>
      <c r="AT14" s="1791"/>
    </row>
    <row r="15" spans="1:46" ht="37.200000000000003" customHeight="1" x14ac:dyDescent="0.3">
      <c r="A15" s="321"/>
      <c r="B15" s="1796"/>
      <c r="C15" s="1796"/>
      <c r="D15" s="1796"/>
      <c r="E15" s="1796"/>
      <c r="F15" s="1796"/>
      <c r="G15" s="1796"/>
      <c r="H15" s="1796"/>
      <c r="I15" s="1796"/>
      <c r="J15" s="1796"/>
      <c r="K15" s="1796"/>
      <c r="L15" s="1796"/>
      <c r="M15" s="1796"/>
      <c r="N15" s="1796"/>
      <c r="O15" s="1790"/>
      <c r="P15" s="1790"/>
      <c r="Q15" s="1790"/>
      <c r="R15" s="1790"/>
      <c r="S15" s="1790"/>
      <c r="T15" s="1790"/>
      <c r="U15" s="1790"/>
      <c r="V15" s="1790"/>
      <c r="W15" s="1790"/>
      <c r="X15" s="1790"/>
      <c r="Y15" s="1790"/>
      <c r="Z15" s="1790"/>
      <c r="AA15" s="1790"/>
      <c r="AB15" s="1790"/>
      <c r="AC15" s="1790"/>
      <c r="AD15" s="1790"/>
      <c r="AE15" s="1790"/>
      <c r="AF15" s="1790"/>
      <c r="AG15" s="1790"/>
      <c r="AH15" s="1790"/>
      <c r="AI15" s="1789"/>
      <c r="AJ15" s="1789"/>
      <c r="AK15" s="1789"/>
      <c r="AL15" s="1789"/>
      <c r="AM15" s="1789"/>
      <c r="AN15" s="1789"/>
      <c r="AO15" s="1789"/>
      <c r="AP15" s="1789"/>
      <c r="AQ15" s="1791"/>
      <c r="AR15" s="1791"/>
      <c r="AS15" s="1791"/>
      <c r="AT15" s="1791"/>
    </row>
    <row r="16" spans="1:46" ht="39" customHeight="1" x14ac:dyDescent="0.3">
      <c r="A16" s="222"/>
      <c r="B16" s="1789"/>
      <c r="C16" s="1789"/>
      <c r="D16" s="1789"/>
      <c r="E16" s="1789"/>
      <c r="F16" s="1789"/>
      <c r="G16" s="1789"/>
      <c r="H16" s="1789"/>
      <c r="I16" s="1789"/>
      <c r="J16" s="1789"/>
      <c r="K16" s="1789"/>
      <c r="L16" s="1789"/>
      <c r="M16" s="1789"/>
      <c r="N16" s="1789"/>
      <c r="O16" s="1790"/>
      <c r="P16" s="1790"/>
      <c r="Q16" s="1790"/>
      <c r="R16" s="1790"/>
      <c r="S16" s="1790"/>
      <c r="T16" s="1790"/>
      <c r="U16" s="1790"/>
      <c r="V16" s="1790"/>
      <c r="W16" s="1790"/>
      <c r="X16" s="1790"/>
      <c r="Y16" s="1790"/>
      <c r="Z16" s="1790"/>
      <c r="AA16" s="1790"/>
      <c r="AB16" s="1790"/>
      <c r="AC16" s="1790"/>
      <c r="AD16" s="1790"/>
      <c r="AE16" s="1790"/>
      <c r="AF16" s="1790"/>
      <c r="AG16" s="1790"/>
      <c r="AH16" s="1790"/>
      <c r="AI16" s="1789"/>
      <c r="AJ16" s="1789"/>
      <c r="AK16" s="1789"/>
      <c r="AL16" s="1789"/>
      <c r="AM16" s="1789"/>
      <c r="AN16" s="1789"/>
      <c r="AO16" s="1789"/>
      <c r="AP16" s="1789"/>
      <c r="AQ16" s="1797"/>
      <c r="AR16" s="1797"/>
      <c r="AS16" s="1797"/>
      <c r="AT16" s="1797"/>
    </row>
    <row r="17" spans="1:47" ht="39" customHeight="1" x14ac:dyDescent="0.3">
      <c r="A17" s="222"/>
      <c r="B17" s="220"/>
      <c r="C17" s="220"/>
      <c r="D17" s="220"/>
      <c r="E17" s="220"/>
      <c r="F17" s="220"/>
      <c r="G17" s="220"/>
      <c r="H17" s="220"/>
      <c r="I17" s="220"/>
      <c r="J17" s="220"/>
      <c r="K17" s="220"/>
      <c r="L17" s="220"/>
      <c r="M17" s="220"/>
      <c r="N17" s="220"/>
      <c r="O17" s="221"/>
      <c r="P17" s="221"/>
      <c r="Q17" s="221"/>
      <c r="R17" s="221"/>
      <c r="S17" s="221"/>
      <c r="T17" s="221"/>
      <c r="U17" s="221"/>
      <c r="V17" s="221"/>
      <c r="W17" s="221"/>
      <c r="X17" s="221"/>
      <c r="Y17" s="221"/>
      <c r="Z17" s="221"/>
      <c r="AA17" s="221"/>
      <c r="AB17" s="221"/>
      <c r="AC17" s="221"/>
      <c r="AD17" s="221"/>
      <c r="AE17" s="221"/>
      <c r="AF17" s="221"/>
      <c r="AG17" s="221"/>
      <c r="AH17" s="221"/>
      <c r="AI17" s="220"/>
      <c r="AJ17" s="220"/>
      <c r="AK17" s="220"/>
      <c r="AL17" s="220"/>
      <c r="AM17" s="220"/>
      <c r="AN17" s="220"/>
      <c r="AO17" s="220"/>
      <c r="AP17" s="220"/>
      <c r="AQ17" s="222"/>
      <c r="AR17" s="222"/>
      <c r="AS17" s="222"/>
      <c r="AT17" s="222"/>
    </row>
    <row r="18" spans="1:47" ht="39" customHeight="1" x14ac:dyDescent="0.3">
      <c r="A18" s="222"/>
      <c r="B18" s="220"/>
      <c r="C18" s="220"/>
      <c r="D18" s="220"/>
      <c r="E18" s="220"/>
      <c r="F18" s="220"/>
      <c r="G18" s="220"/>
      <c r="H18" s="220"/>
      <c r="I18" s="220"/>
      <c r="J18" s="220"/>
      <c r="K18" s="220"/>
      <c r="L18" s="220"/>
      <c r="M18" s="220"/>
      <c r="N18" s="220"/>
      <c r="O18" s="221"/>
      <c r="P18" s="221"/>
      <c r="Q18" s="221"/>
      <c r="R18" s="221"/>
      <c r="S18" s="221"/>
      <c r="T18" s="221"/>
      <c r="U18" s="221"/>
      <c r="V18" s="221"/>
      <c r="W18" s="221"/>
      <c r="X18" s="221"/>
      <c r="Y18" s="221"/>
      <c r="Z18" s="221"/>
      <c r="AA18" s="221"/>
      <c r="AB18" s="221"/>
      <c r="AC18" s="221"/>
      <c r="AD18" s="221"/>
      <c r="AE18" s="221"/>
      <c r="AF18" s="221"/>
      <c r="AG18" s="221"/>
      <c r="AH18" s="221"/>
      <c r="AI18" s="220"/>
      <c r="AJ18" s="220"/>
      <c r="AK18" s="220"/>
      <c r="AL18" s="220"/>
      <c r="AM18" s="220"/>
      <c r="AN18" s="220"/>
      <c r="AO18" s="220"/>
      <c r="AP18" s="220"/>
      <c r="AQ18" s="222"/>
      <c r="AR18" s="222"/>
      <c r="AS18" s="222"/>
      <c r="AT18" s="222"/>
    </row>
    <row r="19" spans="1:47" ht="39" customHeight="1" x14ac:dyDescent="0.3">
      <c r="A19" s="222"/>
      <c r="B19" s="220"/>
      <c r="C19" s="220"/>
      <c r="D19" s="220"/>
      <c r="E19" s="220"/>
      <c r="F19" s="220"/>
      <c r="G19" s="220"/>
      <c r="H19" s="220"/>
      <c r="I19" s="220"/>
      <c r="J19" s="220"/>
      <c r="K19" s="220"/>
      <c r="L19" s="220"/>
      <c r="M19" s="220"/>
      <c r="N19" s="220"/>
      <c r="O19" s="221"/>
      <c r="P19" s="221"/>
      <c r="Q19" s="221"/>
      <c r="R19" s="221"/>
      <c r="S19" s="221"/>
      <c r="T19" s="221"/>
      <c r="U19" s="221"/>
      <c r="V19" s="221"/>
      <c r="W19" s="221"/>
      <c r="X19" s="221"/>
      <c r="Y19" s="221"/>
      <c r="Z19" s="221"/>
      <c r="AA19" s="221"/>
      <c r="AB19" s="221"/>
      <c r="AC19" s="221"/>
      <c r="AD19" s="221"/>
      <c r="AE19" s="221"/>
      <c r="AF19" s="221"/>
      <c r="AG19" s="221"/>
      <c r="AH19" s="221"/>
      <c r="AI19" s="220"/>
      <c r="AJ19" s="220"/>
      <c r="AK19" s="220"/>
      <c r="AL19" s="220"/>
      <c r="AM19" s="220"/>
      <c r="AN19" s="220"/>
      <c r="AO19" s="220"/>
      <c r="AP19" s="220"/>
      <c r="AQ19" s="222"/>
      <c r="AR19" s="222"/>
      <c r="AS19" s="222"/>
      <c r="AT19" s="222"/>
    </row>
    <row r="20" spans="1:47" ht="39" customHeight="1" x14ac:dyDescent="0.3">
      <c r="A20" s="222"/>
      <c r="B20" s="220"/>
      <c r="C20" s="220"/>
      <c r="D20" s="220"/>
      <c r="E20" s="220"/>
      <c r="F20" s="220"/>
      <c r="G20" s="220"/>
      <c r="H20" s="220"/>
      <c r="I20" s="220"/>
      <c r="J20" s="220"/>
      <c r="K20" s="220"/>
      <c r="L20" s="220"/>
      <c r="M20" s="220"/>
      <c r="N20" s="220"/>
      <c r="O20" s="221"/>
      <c r="P20" s="221"/>
      <c r="Q20" s="221"/>
      <c r="R20" s="221"/>
      <c r="S20" s="221"/>
      <c r="T20" s="221"/>
      <c r="U20" s="221"/>
      <c r="V20" s="221"/>
      <c r="W20" s="221"/>
      <c r="X20" s="221"/>
      <c r="Y20" s="221"/>
      <c r="Z20" s="221"/>
      <c r="AA20" s="221"/>
      <c r="AB20" s="221"/>
      <c r="AC20" s="221"/>
      <c r="AD20" s="221"/>
      <c r="AE20" s="221"/>
      <c r="AF20" s="221"/>
      <c r="AG20" s="221"/>
      <c r="AH20" s="221"/>
      <c r="AI20" s="220"/>
      <c r="AJ20" s="220"/>
      <c r="AK20" s="220"/>
      <c r="AL20" s="220"/>
      <c r="AM20" s="220"/>
      <c r="AN20" s="220"/>
      <c r="AO20" s="220"/>
      <c r="AP20" s="220"/>
      <c r="AQ20" s="222"/>
      <c r="AR20" s="222"/>
      <c r="AS20" s="222"/>
      <c r="AT20" s="222"/>
    </row>
    <row r="21" spans="1:47" ht="39" customHeight="1" x14ac:dyDescent="0.3">
      <c r="A21" s="222"/>
      <c r="B21" s="220"/>
      <c r="C21" s="220"/>
      <c r="D21" s="220"/>
      <c r="E21" s="220"/>
      <c r="F21" s="220"/>
      <c r="G21" s="220"/>
      <c r="H21" s="220"/>
      <c r="I21" s="220"/>
      <c r="J21" s="220"/>
      <c r="K21" s="220"/>
      <c r="L21" s="220"/>
      <c r="M21" s="220"/>
      <c r="N21" s="220"/>
      <c r="O21" s="221"/>
      <c r="P21" s="221"/>
      <c r="Q21" s="221"/>
      <c r="R21" s="221"/>
      <c r="S21" s="221"/>
      <c r="T21" s="221"/>
      <c r="U21" s="221"/>
      <c r="V21" s="221"/>
      <c r="W21" s="221"/>
      <c r="X21" s="221"/>
      <c r="Y21" s="221"/>
      <c r="Z21" s="221"/>
      <c r="AA21" s="221"/>
      <c r="AB21" s="221"/>
      <c r="AC21" s="221"/>
      <c r="AD21" s="221"/>
      <c r="AE21" s="221"/>
      <c r="AF21" s="221"/>
      <c r="AG21" s="221"/>
      <c r="AH21" s="221"/>
      <c r="AI21" s="220"/>
      <c r="AJ21" s="220"/>
      <c r="AK21" s="220"/>
      <c r="AL21" s="220"/>
      <c r="AM21" s="220"/>
      <c r="AN21" s="220"/>
      <c r="AO21" s="220"/>
      <c r="AP21" s="220"/>
      <c r="AQ21" s="222"/>
      <c r="AR21" s="222"/>
      <c r="AS21" s="222"/>
      <c r="AT21" s="222"/>
    </row>
    <row r="22" spans="1:47" ht="39" customHeight="1" x14ac:dyDescent="0.3">
      <c r="A22" s="222"/>
      <c r="B22" s="220"/>
      <c r="C22" s="220"/>
      <c r="D22" s="220"/>
      <c r="E22" s="220"/>
      <c r="F22" s="220"/>
      <c r="G22" s="220"/>
      <c r="H22" s="220"/>
      <c r="I22" s="220"/>
      <c r="J22" s="220"/>
      <c r="K22" s="220"/>
      <c r="L22" s="220"/>
      <c r="M22" s="220"/>
      <c r="N22" s="220"/>
      <c r="O22" s="221"/>
      <c r="P22" s="221"/>
      <c r="Q22" s="221"/>
      <c r="R22" s="221"/>
      <c r="S22" s="221"/>
      <c r="T22" s="221"/>
      <c r="U22" s="221"/>
      <c r="V22" s="221"/>
      <c r="W22" s="221"/>
      <c r="X22" s="221"/>
      <c r="Y22" s="221"/>
      <c r="Z22" s="221"/>
      <c r="AA22" s="221"/>
      <c r="AB22" s="221"/>
      <c r="AC22" s="221"/>
      <c r="AD22" s="221"/>
      <c r="AE22" s="221"/>
      <c r="AF22" s="221"/>
      <c r="AG22" s="221"/>
      <c r="AH22" s="221"/>
      <c r="AI22" s="220"/>
      <c r="AJ22" s="220"/>
      <c r="AK22" s="220"/>
      <c r="AL22" s="220"/>
      <c r="AM22" s="220"/>
      <c r="AN22" s="220"/>
      <c r="AO22" s="220"/>
      <c r="AP22" s="220"/>
      <c r="AQ22" s="222"/>
      <c r="AR22" s="222"/>
      <c r="AS22" s="222"/>
      <c r="AT22" s="222"/>
    </row>
    <row r="23" spans="1:47" ht="19.2" customHeight="1" x14ac:dyDescent="0.3">
      <c r="A23" s="222"/>
      <c r="B23" s="220"/>
      <c r="C23" s="220"/>
      <c r="D23" s="220"/>
      <c r="E23" s="220"/>
      <c r="F23" s="220"/>
      <c r="G23" s="220"/>
      <c r="H23" s="220"/>
      <c r="I23" s="220"/>
      <c r="J23" s="220"/>
      <c r="K23" s="220"/>
      <c r="L23" s="220"/>
      <c r="M23" s="220"/>
      <c r="N23" s="220"/>
      <c r="O23" s="221"/>
      <c r="P23" s="221"/>
      <c r="Q23" s="221"/>
      <c r="R23" s="221"/>
      <c r="S23" s="221"/>
      <c r="T23" s="221"/>
      <c r="U23" s="221"/>
      <c r="V23" s="221"/>
      <c r="W23" s="221"/>
      <c r="X23" s="221"/>
      <c r="Y23" s="221"/>
      <c r="Z23" s="221"/>
      <c r="AA23" s="221"/>
      <c r="AB23" s="221"/>
      <c r="AC23" s="221"/>
      <c r="AD23" s="221"/>
      <c r="AE23" s="221"/>
      <c r="AF23" s="221"/>
      <c r="AG23" s="221"/>
      <c r="AH23" s="221"/>
      <c r="AI23" s="220"/>
      <c r="AJ23" s="220"/>
      <c r="AK23" s="220"/>
      <c r="AL23" s="220"/>
      <c r="AM23" s="220"/>
      <c r="AN23" s="220"/>
      <c r="AO23" s="220"/>
      <c r="AP23" s="220"/>
      <c r="AQ23" s="222"/>
      <c r="AR23" s="222"/>
      <c r="AS23" s="222"/>
      <c r="AT23" s="222"/>
    </row>
    <row r="24" spans="1:47" ht="19.2" customHeight="1" x14ac:dyDescent="0.3">
      <c r="A24" s="222"/>
      <c r="B24" s="220"/>
      <c r="C24" s="220"/>
      <c r="D24" s="220"/>
      <c r="E24" s="220"/>
      <c r="F24" s="220"/>
      <c r="G24" s="220"/>
      <c r="H24" s="220"/>
      <c r="I24" s="220"/>
      <c r="J24" s="220"/>
      <c r="K24" s="220"/>
      <c r="L24" s="220"/>
      <c r="M24" s="220"/>
      <c r="N24" s="220"/>
      <c r="O24" s="221"/>
      <c r="P24" s="221"/>
      <c r="Q24" s="221"/>
      <c r="R24" s="221"/>
      <c r="S24" s="221"/>
      <c r="T24" s="221"/>
      <c r="U24" s="221"/>
      <c r="V24" s="221"/>
      <c r="W24" s="221"/>
      <c r="X24" s="221"/>
      <c r="Y24" s="221"/>
      <c r="Z24" s="221"/>
      <c r="AA24" s="221"/>
      <c r="AB24" s="221"/>
      <c r="AC24" s="221"/>
      <c r="AD24" s="221"/>
      <c r="AE24" s="221"/>
      <c r="AF24" s="221"/>
      <c r="AG24" s="221"/>
      <c r="AH24" s="221"/>
      <c r="AI24" s="220"/>
      <c r="AJ24" s="220"/>
      <c r="AK24" s="220"/>
      <c r="AL24" s="220"/>
      <c r="AM24" s="220"/>
      <c r="AN24" s="220"/>
      <c r="AO24" s="220"/>
      <c r="AP24" s="220"/>
      <c r="AQ24" s="222"/>
      <c r="AR24" s="222"/>
      <c r="AS24" s="222"/>
      <c r="AT24" s="222"/>
    </row>
    <row r="25" spans="1:47" ht="19.2" customHeight="1" x14ac:dyDescent="0.3">
      <c r="A25" s="222"/>
      <c r="B25" s="220"/>
      <c r="C25" s="220"/>
      <c r="D25" s="220"/>
      <c r="E25" s="220"/>
      <c r="F25" s="220"/>
      <c r="G25" s="220"/>
      <c r="H25" s="220"/>
      <c r="I25" s="220"/>
      <c r="J25" s="220"/>
      <c r="K25" s="220"/>
      <c r="L25" s="220"/>
      <c r="M25" s="220"/>
      <c r="N25" s="220"/>
      <c r="O25" s="221"/>
      <c r="P25" s="221"/>
      <c r="Q25" s="221"/>
      <c r="R25" s="221"/>
      <c r="S25" s="221"/>
      <c r="T25" s="221"/>
      <c r="U25" s="221"/>
      <c r="V25" s="221"/>
      <c r="W25" s="221"/>
      <c r="X25" s="221"/>
      <c r="Y25" s="221"/>
      <c r="Z25" s="221"/>
      <c r="AA25" s="221"/>
      <c r="AB25" s="221"/>
      <c r="AC25" s="221"/>
      <c r="AD25" s="221"/>
      <c r="AE25" s="221"/>
      <c r="AF25" s="221"/>
      <c r="AG25" s="221"/>
      <c r="AH25" s="221"/>
      <c r="AI25" s="220"/>
      <c r="AJ25" s="220"/>
      <c r="AK25" s="220"/>
      <c r="AL25" s="220"/>
      <c r="AM25" s="220"/>
      <c r="AN25" s="220"/>
      <c r="AO25" s="220"/>
      <c r="AP25" s="220"/>
      <c r="AQ25" s="222"/>
      <c r="AR25" s="222"/>
      <c r="AS25" s="222"/>
      <c r="AT25" s="222"/>
    </row>
    <row r="26" spans="1:47" ht="17.25" customHeight="1" x14ac:dyDescent="0.25">
      <c r="A26" s="320"/>
      <c r="B26" s="1782"/>
      <c r="C26" s="1782"/>
      <c r="D26" s="1782"/>
      <c r="E26" s="1782"/>
      <c r="F26" s="1782"/>
      <c r="G26" s="1782"/>
      <c r="H26" s="1782"/>
      <c r="I26" s="1782"/>
      <c r="J26" s="1782"/>
      <c r="K26" s="1782"/>
      <c r="L26" s="1782"/>
      <c r="M26" s="1782"/>
      <c r="N26" s="1782"/>
      <c r="O26" s="1782"/>
      <c r="P26" s="1782"/>
      <c r="Q26" s="1782"/>
      <c r="R26" s="1782"/>
      <c r="S26" s="1782"/>
      <c r="T26" s="1782"/>
      <c r="U26" s="1782"/>
      <c r="V26" s="1782"/>
      <c r="W26" s="1782"/>
      <c r="X26" s="1782"/>
      <c r="Y26" s="1782"/>
      <c r="Z26" s="1782"/>
      <c r="AA26" s="1782"/>
      <c r="AB26" s="1782"/>
      <c r="AC26" s="1782"/>
      <c r="AD26" s="1782"/>
      <c r="AE26" s="1782"/>
      <c r="AF26" s="1782"/>
      <c r="AG26" s="1782"/>
      <c r="AH26" s="1782"/>
      <c r="AI26" s="1782"/>
      <c r="AJ26" s="1782"/>
      <c r="AK26" s="1782"/>
      <c r="AL26" s="1782"/>
      <c r="AM26" s="1782"/>
      <c r="AN26" s="1782"/>
      <c r="AO26" s="1782"/>
      <c r="AP26" s="1782"/>
      <c r="AQ26" s="1782"/>
      <c r="AR26" s="1782"/>
      <c r="AS26" s="1782"/>
      <c r="AT26" s="1782"/>
      <c r="AU26" s="320"/>
    </row>
    <row r="27" spans="1:47" s="219" customFormat="1" ht="31.2" customHeight="1" x14ac:dyDescent="0.3">
      <c r="A27" s="321"/>
      <c r="Z27" s="1784"/>
      <c r="AA27" s="1784"/>
      <c r="AB27" s="1784"/>
      <c r="AC27" s="1784"/>
      <c r="AD27" s="1784"/>
      <c r="AE27" s="1784"/>
      <c r="AF27" s="1784"/>
      <c r="AG27" s="1784"/>
      <c r="AH27" s="1784"/>
      <c r="AI27" s="1784"/>
      <c r="AJ27" s="1784"/>
      <c r="AK27" s="1784"/>
      <c r="AL27" s="1784"/>
      <c r="AM27" s="1784"/>
      <c r="AN27" s="1784"/>
      <c r="AO27" s="1784"/>
      <c r="AP27" s="1784"/>
      <c r="AQ27" s="1784"/>
      <c r="AR27" s="1784"/>
      <c r="AS27" s="1784"/>
      <c r="AT27" s="1784"/>
      <c r="AU27" s="321"/>
    </row>
    <row r="28" spans="1:47" ht="17.7" customHeight="1" x14ac:dyDescent="0.25">
      <c r="A28" s="320"/>
      <c r="B28" s="1783"/>
      <c r="C28" s="1783"/>
      <c r="D28" s="1783"/>
      <c r="E28" s="1783"/>
      <c r="F28" s="1783"/>
      <c r="G28" s="1783"/>
      <c r="H28" s="1783"/>
      <c r="I28" s="1783"/>
      <c r="J28" s="1783"/>
      <c r="K28" s="1783"/>
      <c r="L28" s="1783"/>
      <c r="M28" s="1783"/>
      <c r="N28" s="1783"/>
      <c r="O28" s="1783"/>
      <c r="P28" s="1783"/>
      <c r="Q28" s="1783"/>
      <c r="R28" s="1783"/>
      <c r="S28" s="1783"/>
      <c r="T28" s="1783"/>
      <c r="U28" s="1783"/>
      <c r="V28" s="1783"/>
      <c r="W28" s="1783"/>
      <c r="X28" s="1783"/>
      <c r="Y28" s="1783"/>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0"/>
    </row>
    <row r="29" spans="1:47" ht="17.7" customHeight="1" x14ac:dyDescent="0.25">
      <c r="A29" s="320"/>
      <c r="B29" s="323"/>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0"/>
    </row>
    <row r="30" spans="1:47" ht="39.6" customHeight="1" x14ac:dyDescent="0.3">
      <c r="A30" s="1798"/>
      <c r="B30" s="1798"/>
      <c r="C30" s="1798"/>
      <c r="D30" s="1798"/>
      <c r="E30" s="1798"/>
      <c r="F30" s="1798"/>
      <c r="G30" s="1798"/>
      <c r="H30" s="1798"/>
      <c r="I30" s="1798"/>
      <c r="J30" s="1798"/>
      <c r="K30" s="1798"/>
      <c r="L30" s="1798"/>
      <c r="M30" s="1798"/>
      <c r="N30" s="1798"/>
      <c r="O30" s="1798"/>
      <c r="P30" s="1798"/>
      <c r="Q30" s="1798"/>
      <c r="R30" s="1798"/>
      <c r="S30" s="1798"/>
      <c r="T30" s="1798"/>
      <c r="U30" s="1798"/>
      <c r="V30" s="1798"/>
      <c r="W30" s="1798"/>
      <c r="X30" s="1798"/>
      <c r="Y30" s="1798"/>
      <c r="Z30" s="1798"/>
      <c r="AA30" s="1798"/>
      <c r="AB30" s="1798"/>
      <c r="AC30" s="1798"/>
      <c r="AD30" s="1798"/>
      <c r="AE30" s="1798"/>
      <c r="AF30" s="1798"/>
      <c r="AG30" s="1798"/>
      <c r="AH30" s="1798"/>
      <c r="AI30" s="1798"/>
      <c r="AJ30" s="1798"/>
      <c r="AK30" s="1798"/>
      <c r="AL30" s="1798"/>
      <c r="AM30" s="1798"/>
      <c r="AN30" s="1798"/>
      <c r="AO30" s="1798"/>
      <c r="AP30" s="1798"/>
      <c r="AQ30" s="1798"/>
      <c r="AR30" s="1798"/>
      <c r="AS30" s="1798"/>
      <c r="AT30" s="1798"/>
      <c r="AU30" s="1798"/>
    </row>
    <row r="31" spans="1:47" ht="14.25" customHeight="1" x14ac:dyDescent="0.25">
      <c r="A31" s="1794"/>
      <c r="B31" s="1794"/>
      <c r="C31" s="1794"/>
      <c r="D31" s="1794"/>
      <c r="E31" s="1794"/>
      <c r="F31" s="1794"/>
      <c r="G31" s="1794"/>
      <c r="H31" s="1794"/>
      <c r="I31" s="1794"/>
      <c r="J31" s="1794"/>
      <c r="K31" s="1794"/>
      <c r="L31" s="1794"/>
      <c r="M31" s="1794"/>
      <c r="N31" s="1794"/>
      <c r="O31" s="1794"/>
      <c r="P31" s="1794"/>
      <c r="Q31" s="1794"/>
      <c r="R31" s="1794"/>
      <c r="S31" s="1794"/>
      <c r="T31" s="1794"/>
      <c r="U31" s="1794"/>
      <c r="V31" s="1794"/>
      <c r="W31" s="1794"/>
      <c r="X31" s="1794"/>
      <c r="Y31" s="1794"/>
      <c r="Z31" s="1794"/>
      <c r="AA31" s="1794"/>
      <c r="AB31" s="1794"/>
      <c r="AC31" s="1794"/>
      <c r="AD31" s="1794"/>
      <c r="AE31" s="1794"/>
      <c r="AF31" s="1794"/>
      <c r="AG31" s="1794"/>
      <c r="AH31" s="1794"/>
      <c r="AI31" s="1794"/>
      <c r="AJ31" s="1794"/>
      <c r="AK31" s="1794"/>
      <c r="AL31" s="1794"/>
      <c r="AM31" s="1794"/>
      <c r="AN31" s="1794"/>
      <c r="AO31" s="1794"/>
      <c r="AP31" s="1794"/>
      <c r="AQ31" s="1795"/>
      <c r="AR31" s="1795"/>
      <c r="AS31" s="1795"/>
      <c r="AT31" s="1795"/>
      <c r="AU31" s="320"/>
    </row>
    <row r="32" spans="1:47" ht="14.25" customHeight="1" x14ac:dyDescent="0.25">
      <c r="A32" s="1794"/>
      <c r="B32" s="1794"/>
      <c r="C32" s="1794"/>
      <c r="D32" s="1794"/>
      <c r="E32" s="1794"/>
      <c r="F32" s="1794"/>
      <c r="G32" s="1794"/>
      <c r="H32" s="1794"/>
      <c r="I32" s="1794"/>
      <c r="J32" s="1794"/>
      <c r="K32" s="1794"/>
      <c r="L32" s="1794"/>
      <c r="M32" s="1794"/>
      <c r="N32" s="1794"/>
      <c r="O32" s="1794"/>
      <c r="P32" s="1794"/>
      <c r="Q32" s="1794"/>
      <c r="R32" s="1794"/>
      <c r="S32" s="1794"/>
      <c r="T32" s="1794"/>
      <c r="U32" s="1794"/>
      <c r="V32" s="1794"/>
      <c r="W32" s="1794"/>
      <c r="X32" s="1794"/>
      <c r="Y32" s="1794"/>
      <c r="Z32" s="1794"/>
      <c r="AA32" s="1794"/>
      <c r="AB32" s="1794"/>
      <c r="AC32" s="1794"/>
      <c r="AD32" s="1794"/>
      <c r="AE32" s="1794"/>
      <c r="AF32" s="1794"/>
      <c r="AG32" s="1794"/>
      <c r="AH32" s="1794"/>
      <c r="AI32" s="1794"/>
      <c r="AJ32" s="1794"/>
      <c r="AK32" s="1794"/>
      <c r="AL32" s="1794"/>
      <c r="AM32" s="1794"/>
      <c r="AN32" s="1794"/>
      <c r="AO32" s="1794"/>
      <c r="AP32" s="1794"/>
      <c r="AQ32" s="1795"/>
      <c r="AR32" s="1795"/>
      <c r="AS32" s="1795"/>
      <c r="AT32" s="1795"/>
      <c r="AU32" s="320"/>
    </row>
    <row r="33" spans="1:47" ht="14.25" customHeight="1" x14ac:dyDescent="0.25">
      <c r="A33" s="1794"/>
      <c r="B33" s="1794"/>
      <c r="C33" s="1794"/>
      <c r="D33" s="1794"/>
      <c r="E33" s="1794"/>
      <c r="F33" s="1794"/>
      <c r="G33" s="1794"/>
      <c r="H33" s="1794"/>
      <c r="I33" s="1794"/>
      <c r="J33" s="1794"/>
      <c r="K33" s="1794"/>
      <c r="L33" s="1794"/>
      <c r="M33" s="1794"/>
      <c r="N33" s="1794"/>
      <c r="O33" s="1794"/>
      <c r="P33" s="1794"/>
      <c r="Q33" s="1794"/>
      <c r="R33" s="1794"/>
      <c r="S33" s="1794"/>
      <c r="T33" s="1794"/>
      <c r="U33" s="1794"/>
      <c r="V33" s="1794"/>
      <c r="W33" s="1794"/>
      <c r="X33" s="1794"/>
      <c r="Y33" s="1794"/>
      <c r="Z33" s="1794"/>
      <c r="AA33" s="1794"/>
      <c r="AB33" s="1794"/>
      <c r="AC33" s="1794"/>
      <c r="AD33" s="1794"/>
      <c r="AE33" s="1794"/>
      <c r="AF33" s="1794"/>
      <c r="AG33" s="1794"/>
      <c r="AH33" s="1794"/>
      <c r="AI33" s="1794"/>
      <c r="AJ33" s="1794"/>
      <c r="AK33" s="1794"/>
      <c r="AL33" s="1794"/>
      <c r="AM33" s="1794"/>
      <c r="AN33" s="1794"/>
      <c r="AO33" s="1794"/>
      <c r="AP33" s="1794"/>
      <c r="AQ33" s="1795"/>
      <c r="AR33" s="1795"/>
      <c r="AS33" s="1795"/>
      <c r="AT33" s="1795"/>
      <c r="AU33" s="320"/>
    </row>
    <row r="34" spans="1:47" ht="13.2" customHeight="1" x14ac:dyDescent="0.25">
      <c r="A34" s="1794"/>
      <c r="B34" s="1794"/>
      <c r="C34" s="1794"/>
      <c r="D34" s="1794"/>
      <c r="E34" s="1794"/>
      <c r="F34" s="1794"/>
      <c r="G34" s="1794"/>
      <c r="H34" s="1794"/>
      <c r="I34" s="1794"/>
      <c r="J34" s="1794"/>
      <c r="K34" s="1794"/>
      <c r="L34" s="1794"/>
      <c r="M34" s="1794"/>
      <c r="N34" s="1794"/>
      <c r="O34" s="1794"/>
      <c r="P34" s="1794"/>
      <c r="Q34" s="1794"/>
      <c r="R34" s="1794"/>
      <c r="S34" s="1794"/>
      <c r="T34" s="1794"/>
      <c r="U34" s="1794"/>
      <c r="V34" s="1794"/>
      <c r="W34" s="1794"/>
      <c r="X34" s="1794"/>
      <c r="Y34" s="1794"/>
      <c r="Z34" s="1794"/>
      <c r="AA34" s="1794"/>
      <c r="AB34" s="1794"/>
      <c r="AC34" s="1794"/>
      <c r="AD34" s="1794"/>
      <c r="AE34" s="1794"/>
      <c r="AF34" s="1794"/>
      <c r="AG34" s="1794"/>
      <c r="AH34" s="1794"/>
      <c r="AI34" s="1794"/>
      <c r="AJ34" s="1794"/>
      <c r="AK34" s="1794"/>
      <c r="AL34" s="1794"/>
      <c r="AM34" s="1794"/>
      <c r="AN34" s="1794"/>
      <c r="AO34" s="1794"/>
      <c r="AP34" s="1794"/>
      <c r="AQ34" s="1795"/>
      <c r="AR34" s="1795"/>
      <c r="AS34" s="1795"/>
      <c r="AT34" s="1795"/>
      <c r="AU34" s="320"/>
    </row>
    <row r="35" spans="1:47" ht="15" customHeight="1" x14ac:dyDescent="0.25">
      <c r="A35" s="1794"/>
      <c r="B35" s="1794"/>
      <c r="C35" s="1794"/>
      <c r="D35" s="1794"/>
      <c r="E35" s="1794"/>
      <c r="F35" s="1794"/>
      <c r="G35" s="1794"/>
      <c r="H35" s="1794"/>
      <c r="I35" s="1794"/>
      <c r="J35" s="1794"/>
      <c r="K35" s="1794"/>
      <c r="L35" s="1794"/>
      <c r="M35" s="1794"/>
      <c r="N35" s="1794"/>
      <c r="O35" s="1794"/>
      <c r="P35" s="1794"/>
      <c r="Q35" s="1794"/>
      <c r="R35" s="1794"/>
      <c r="S35" s="1794"/>
      <c r="T35" s="1794"/>
      <c r="U35" s="1794"/>
      <c r="V35" s="1794"/>
      <c r="W35" s="1794"/>
      <c r="X35" s="1794"/>
      <c r="Y35" s="1794"/>
      <c r="Z35" s="1794"/>
      <c r="AA35" s="1794"/>
      <c r="AB35" s="1794"/>
      <c r="AC35" s="1794"/>
      <c r="AD35" s="1794"/>
      <c r="AE35" s="1794"/>
      <c r="AF35" s="1794"/>
      <c r="AG35" s="1794"/>
      <c r="AH35" s="1794"/>
      <c r="AI35" s="1794"/>
      <c r="AJ35" s="1794"/>
      <c r="AK35" s="1794"/>
      <c r="AL35" s="1794"/>
      <c r="AM35" s="1794"/>
      <c r="AN35" s="1794"/>
      <c r="AO35" s="1794"/>
      <c r="AP35" s="1794"/>
      <c r="AQ35" s="1795"/>
      <c r="AR35" s="1795"/>
      <c r="AS35" s="1795"/>
      <c r="AT35" s="1795"/>
      <c r="AU35" s="320"/>
    </row>
    <row r="36" spans="1:47" ht="13.95" customHeight="1" x14ac:dyDescent="0.25">
      <c r="A36" s="1794"/>
      <c r="B36" s="1794"/>
      <c r="C36" s="1794"/>
      <c r="D36" s="1794"/>
      <c r="E36" s="1794"/>
      <c r="F36" s="1794"/>
      <c r="G36" s="1794"/>
      <c r="H36" s="1794"/>
      <c r="I36" s="1794"/>
      <c r="J36" s="1794"/>
      <c r="K36" s="1794"/>
      <c r="L36" s="1794"/>
      <c r="M36" s="1794"/>
      <c r="N36" s="1794"/>
      <c r="O36" s="1794"/>
      <c r="P36" s="1794"/>
      <c r="Q36" s="1794"/>
      <c r="R36" s="1794"/>
      <c r="S36" s="1794"/>
      <c r="T36" s="1794"/>
      <c r="U36" s="1794"/>
      <c r="V36" s="1794"/>
      <c r="W36" s="1794"/>
      <c r="X36" s="1794"/>
      <c r="Y36" s="1794"/>
      <c r="Z36" s="1794"/>
      <c r="AA36" s="1794"/>
      <c r="AB36" s="1794"/>
      <c r="AC36" s="1794"/>
      <c r="AD36" s="1794"/>
      <c r="AE36" s="1794"/>
      <c r="AF36" s="1794"/>
      <c r="AG36" s="1794"/>
      <c r="AH36" s="1794"/>
      <c r="AI36" s="1794"/>
      <c r="AJ36" s="1794"/>
      <c r="AK36" s="1794"/>
      <c r="AL36" s="1794"/>
      <c r="AM36" s="1794"/>
      <c r="AN36" s="1794"/>
      <c r="AO36" s="1794"/>
      <c r="AP36" s="1794"/>
      <c r="AQ36" s="1799"/>
      <c r="AR36" s="1799"/>
      <c r="AS36" s="1799"/>
      <c r="AT36" s="1799"/>
      <c r="AU36" s="320"/>
    </row>
    <row r="37" spans="1:47" ht="13.95" customHeight="1" x14ac:dyDescent="0.25">
      <c r="A37" s="1794"/>
      <c r="B37" s="1794"/>
      <c r="C37" s="1794"/>
      <c r="D37" s="1794"/>
      <c r="E37" s="1794"/>
      <c r="F37" s="1794"/>
      <c r="G37" s="1794"/>
      <c r="H37" s="1794"/>
      <c r="I37" s="1794"/>
      <c r="J37" s="1794"/>
      <c r="K37" s="1794"/>
      <c r="L37" s="1794"/>
      <c r="M37" s="1794"/>
      <c r="N37" s="1794"/>
      <c r="O37" s="1794"/>
      <c r="P37" s="1794"/>
      <c r="Q37" s="1794"/>
      <c r="R37" s="1794"/>
      <c r="S37" s="1794"/>
      <c r="T37" s="1794"/>
      <c r="U37" s="1794"/>
      <c r="V37" s="1794"/>
      <c r="W37" s="1794"/>
      <c r="X37" s="1794"/>
      <c r="Y37" s="1794"/>
      <c r="Z37" s="1794"/>
      <c r="AA37" s="1794"/>
      <c r="AB37" s="1794"/>
      <c r="AC37" s="1794"/>
      <c r="AD37" s="1794"/>
      <c r="AE37" s="1794"/>
      <c r="AF37" s="1794"/>
      <c r="AG37" s="1794"/>
      <c r="AH37" s="1794"/>
      <c r="AI37" s="1794"/>
      <c r="AJ37" s="1794"/>
      <c r="AK37" s="1794"/>
      <c r="AL37" s="1794"/>
      <c r="AM37" s="1794"/>
      <c r="AN37" s="1794"/>
      <c r="AO37" s="1794"/>
      <c r="AP37" s="1794"/>
      <c r="AQ37" s="1799"/>
      <c r="AR37" s="1799"/>
      <c r="AS37" s="1799"/>
      <c r="AT37" s="1799"/>
      <c r="AU37" s="320"/>
    </row>
    <row r="38" spans="1:47" ht="16.95" customHeight="1" x14ac:dyDescent="0.25">
      <c r="A38" s="1800"/>
      <c r="B38" s="1800"/>
      <c r="C38" s="1800"/>
      <c r="D38" s="1800"/>
      <c r="E38" s="1800"/>
      <c r="F38" s="1800"/>
      <c r="G38" s="1800"/>
      <c r="H38" s="1800"/>
      <c r="I38" s="1800"/>
      <c r="J38" s="1800"/>
      <c r="K38" s="1800"/>
      <c r="L38" s="1800"/>
      <c r="M38" s="1800"/>
      <c r="N38" s="1800"/>
      <c r="O38" s="1800"/>
      <c r="P38" s="1800"/>
      <c r="Q38" s="1800"/>
      <c r="R38" s="1800"/>
      <c r="S38" s="1800"/>
      <c r="T38" s="1800"/>
      <c r="U38" s="1800"/>
      <c r="V38" s="1800"/>
      <c r="W38" s="1800"/>
      <c r="X38" s="1800"/>
      <c r="Y38" s="1800"/>
      <c r="Z38" s="1800"/>
      <c r="AA38" s="1800"/>
      <c r="AB38" s="1800"/>
      <c r="AC38" s="1800"/>
      <c r="AD38" s="1800"/>
      <c r="AE38" s="1800"/>
      <c r="AF38" s="1800"/>
      <c r="AG38" s="1800"/>
      <c r="AH38" s="1800"/>
      <c r="AI38" s="1800"/>
      <c r="AJ38" s="1800"/>
      <c r="AK38" s="1800"/>
      <c r="AL38" s="1800"/>
      <c r="AM38" s="1800"/>
      <c r="AN38" s="1800"/>
      <c r="AO38" s="1800"/>
      <c r="AP38" s="1800"/>
      <c r="AQ38" s="1799"/>
      <c r="AR38" s="1799"/>
      <c r="AS38" s="1799"/>
      <c r="AT38" s="1799"/>
      <c r="AU38" s="320"/>
    </row>
    <row r="39" spans="1:47" ht="19.2" customHeight="1" x14ac:dyDescent="0.25">
      <c r="A39" s="1800"/>
      <c r="B39" s="1800"/>
      <c r="C39" s="1800"/>
      <c r="D39" s="1800"/>
      <c r="E39" s="1800"/>
      <c r="F39" s="1800"/>
      <c r="G39" s="1800"/>
      <c r="H39" s="1800"/>
      <c r="I39" s="1800"/>
      <c r="J39" s="1800"/>
      <c r="K39" s="1800"/>
      <c r="L39" s="1800"/>
      <c r="M39" s="1800"/>
      <c r="N39" s="1800"/>
      <c r="O39" s="1800"/>
      <c r="P39" s="1800"/>
      <c r="Q39" s="1800"/>
      <c r="R39" s="1800"/>
      <c r="S39" s="1800"/>
      <c r="T39" s="1800"/>
      <c r="U39" s="1800"/>
      <c r="V39" s="1800"/>
      <c r="W39" s="1800"/>
      <c r="X39" s="1800"/>
      <c r="Y39" s="1800"/>
      <c r="Z39" s="1800"/>
      <c r="AA39" s="1800"/>
      <c r="AB39" s="1800"/>
      <c r="AC39" s="1800"/>
      <c r="AD39" s="1800"/>
      <c r="AE39" s="1800"/>
      <c r="AF39" s="1800"/>
      <c r="AG39" s="1800"/>
      <c r="AH39" s="1800"/>
      <c r="AI39" s="1800"/>
      <c r="AJ39" s="1800"/>
      <c r="AK39" s="1800"/>
      <c r="AL39" s="1800"/>
      <c r="AM39" s="1800"/>
      <c r="AN39" s="1800"/>
      <c r="AO39" s="1800"/>
      <c r="AP39" s="1800"/>
      <c r="AQ39" s="1799"/>
      <c r="AR39" s="1799"/>
      <c r="AS39" s="1799"/>
      <c r="AT39" s="1799"/>
      <c r="AU39" s="320"/>
    </row>
    <row r="40" spans="1:47" ht="18" customHeight="1" x14ac:dyDescent="0.25">
      <c r="A40" s="1800"/>
      <c r="B40" s="1800"/>
      <c r="C40" s="1800"/>
      <c r="D40" s="1800"/>
      <c r="E40" s="1800"/>
      <c r="F40" s="1800"/>
      <c r="G40" s="1800"/>
      <c r="H40" s="1800"/>
      <c r="I40" s="1800"/>
      <c r="J40" s="1800"/>
      <c r="K40" s="1800"/>
      <c r="L40" s="1800"/>
      <c r="M40" s="1800"/>
      <c r="N40" s="1800"/>
      <c r="O40" s="1800"/>
      <c r="P40" s="1800"/>
      <c r="Q40" s="1800"/>
      <c r="R40" s="1800"/>
      <c r="S40" s="1800"/>
      <c r="T40" s="1800"/>
      <c r="U40" s="1800"/>
      <c r="V40" s="1800"/>
      <c r="W40" s="1800"/>
      <c r="X40" s="1800"/>
      <c r="Y40" s="1800"/>
      <c r="Z40" s="1800"/>
      <c r="AA40" s="1800"/>
      <c r="AB40" s="1800"/>
      <c r="AC40" s="1800"/>
      <c r="AD40" s="1800"/>
      <c r="AE40" s="1800"/>
      <c r="AF40" s="1800"/>
      <c r="AG40" s="1800"/>
      <c r="AH40" s="1800"/>
      <c r="AI40" s="1800"/>
      <c r="AJ40" s="1800"/>
      <c r="AK40" s="1800"/>
      <c r="AL40" s="1800"/>
      <c r="AM40" s="1800"/>
      <c r="AN40" s="1800"/>
      <c r="AO40" s="1800"/>
      <c r="AP40" s="1800"/>
      <c r="AQ40" s="1799"/>
      <c r="AR40" s="1799"/>
      <c r="AS40" s="1799"/>
      <c r="AT40" s="1799"/>
      <c r="AU40" s="320"/>
    </row>
    <row r="41" spans="1:47" ht="15" customHeight="1" x14ac:dyDescent="0.25">
      <c r="A41" s="1800"/>
      <c r="B41" s="1800"/>
      <c r="C41" s="1800"/>
      <c r="D41" s="1800"/>
      <c r="E41" s="1800"/>
      <c r="F41" s="1800"/>
      <c r="G41" s="1800"/>
      <c r="H41" s="1800"/>
      <c r="I41" s="1800"/>
      <c r="J41" s="1800"/>
      <c r="K41" s="1800"/>
      <c r="L41" s="1800"/>
      <c r="M41" s="1800"/>
      <c r="N41" s="1800"/>
      <c r="O41" s="1800"/>
      <c r="P41" s="1800"/>
      <c r="Q41" s="1800"/>
      <c r="R41" s="1800"/>
      <c r="S41" s="1800"/>
      <c r="T41" s="1800"/>
      <c r="U41" s="1800"/>
      <c r="V41" s="1800"/>
      <c r="W41" s="1800"/>
      <c r="X41" s="1800"/>
      <c r="Y41" s="1800"/>
      <c r="Z41" s="1800"/>
      <c r="AA41" s="1800"/>
      <c r="AB41" s="1800"/>
      <c r="AC41" s="1800"/>
      <c r="AD41" s="1800"/>
      <c r="AE41" s="1800"/>
      <c r="AF41" s="1800"/>
      <c r="AG41" s="1800"/>
      <c r="AH41" s="1800"/>
      <c r="AI41" s="1800"/>
      <c r="AJ41" s="1800"/>
      <c r="AK41" s="1800"/>
      <c r="AL41" s="1800"/>
      <c r="AM41" s="1800"/>
      <c r="AN41" s="1800"/>
      <c r="AO41" s="1800"/>
      <c r="AP41" s="1800"/>
      <c r="AQ41" s="1799"/>
      <c r="AR41" s="1799"/>
      <c r="AS41" s="1799"/>
      <c r="AT41" s="1799"/>
      <c r="AU41" s="320"/>
    </row>
    <row r="42" spans="1:47" ht="16.2" customHeight="1" x14ac:dyDescent="0.25">
      <c r="A42" s="1800"/>
      <c r="B42" s="1800"/>
      <c r="C42" s="1800"/>
      <c r="D42" s="1800"/>
      <c r="E42" s="1800"/>
      <c r="F42" s="1800"/>
      <c r="G42" s="1800"/>
      <c r="H42" s="1800"/>
      <c r="I42" s="1800"/>
      <c r="J42" s="1800"/>
      <c r="K42" s="1800"/>
      <c r="L42" s="1800"/>
      <c r="M42" s="1800"/>
      <c r="N42" s="1800"/>
      <c r="O42" s="1800"/>
      <c r="P42" s="1800"/>
      <c r="Q42" s="1800"/>
      <c r="R42" s="1800"/>
      <c r="S42" s="1800"/>
      <c r="T42" s="1800"/>
      <c r="U42" s="1800"/>
      <c r="V42" s="1800"/>
      <c r="W42" s="1800"/>
      <c r="X42" s="1800"/>
      <c r="Y42" s="1800"/>
      <c r="Z42" s="1800"/>
      <c r="AA42" s="1800"/>
      <c r="AB42" s="1800"/>
      <c r="AC42" s="1800"/>
      <c r="AD42" s="1800"/>
      <c r="AE42" s="1800"/>
      <c r="AF42" s="1800"/>
      <c r="AG42" s="1800"/>
      <c r="AH42" s="1800"/>
      <c r="AI42" s="1800"/>
      <c r="AJ42" s="1800"/>
      <c r="AK42" s="1800"/>
      <c r="AL42" s="1800"/>
      <c r="AM42" s="1800"/>
      <c r="AN42" s="1800"/>
      <c r="AO42" s="1800"/>
      <c r="AP42" s="1800"/>
      <c r="AQ42" s="1799"/>
      <c r="AR42" s="1799"/>
      <c r="AS42" s="1799"/>
      <c r="AT42" s="1799"/>
      <c r="AU42" s="320"/>
    </row>
    <row r="43" spans="1:47" ht="16.95" customHeight="1" x14ac:dyDescent="0.25">
      <c r="A43" s="1800"/>
      <c r="B43" s="1800"/>
      <c r="C43" s="1800"/>
      <c r="D43" s="1800"/>
      <c r="E43" s="1800"/>
      <c r="F43" s="1800"/>
      <c r="G43" s="1800"/>
      <c r="H43" s="1800"/>
      <c r="I43" s="1800"/>
      <c r="J43" s="1800"/>
      <c r="K43" s="1800"/>
      <c r="L43" s="1800"/>
      <c r="M43" s="1800"/>
      <c r="N43" s="1800"/>
      <c r="O43" s="1800"/>
      <c r="P43" s="1800"/>
      <c r="Q43" s="1800"/>
      <c r="R43" s="1800"/>
      <c r="S43" s="1800"/>
      <c r="T43" s="1800"/>
      <c r="U43" s="1800"/>
      <c r="V43" s="1800"/>
      <c r="W43" s="1800"/>
      <c r="X43" s="1800"/>
      <c r="Y43" s="1800"/>
      <c r="Z43" s="1800"/>
      <c r="AA43" s="1800"/>
      <c r="AB43" s="1800"/>
      <c r="AC43" s="1800"/>
      <c r="AD43" s="1800"/>
      <c r="AE43" s="1800"/>
      <c r="AF43" s="1800"/>
      <c r="AG43" s="1800"/>
      <c r="AH43" s="1800"/>
      <c r="AI43" s="1800"/>
      <c r="AJ43" s="1800"/>
      <c r="AK43" s="1800"/>
      <c r="AL43" s="1800"/>
      <c r="AM43" s="1800"/>
      <c r="AN43" s="1800"/>
      <c r="AO43" s="1800"/>
      <c r="AP43" s="1800"/>
      <c r="AQ43" s="1799"/>
      <c r="AR43" s="1799"/>
      <c r="AS43" s="1799"/>
      <c r="AT43" s="1799"/>
      <c r="AU43" s="320"/>
    </row>
    <row r="44" spans="1:47" ht="16.2" customHeight="1" x14ac:dyDescent="0.25">
      <c r="A44" s="1800"/>
      <c r="B44" s="1800"/>
      <c r="C44" s="1800"/>
      <c r="D44" s="1800"/>
      <c r="E44" s="1800"/>
      <c r="F44" s="1800"/>
      <c r="G44" s="1800"/>
      <c r="H44" s="1800"/>
      <c r="I44" s="1800"/>
      <c r="J44" s="1800"/>
      <c r="K44" s="1800"/>
      <c r="L44" s="1800"/>
      <c r="M44" s="1800"/>
      <c r="N44" s="1800"/>
      <c r="O44" s="1800"/>
      <c r="P44" s="1800"/>
      <c r="Q44" s="1800"/>
      <c r="R44" s="1800"/>
      <c r="S44" s="1800"/>
      <c r="T44" s="1800"/>
      <c r="U44" s="1800"/>
      <c r="V44" s="1800"/>
      <c r="W44" s="1800"/>
      <c r="X44" s="1800"/>
      <c r="Y44" s="1800"/>
      <c r="Z44" s="1800"/>
      <c r="AA44" s="1800"/>
      <c r="AB44" s="1800"/>
      <c r="AC44" s="1800"/>
      <c r="AD44" s="1800"/>
      <c r="AE44" s="1800"/>
      <c r="AF44" s="1800"/>
      <c r="AG44" s="1800"/>
      <c r="AH44" s="1800"/>
      <c r="AI44" s="1800"/>
      <c r="AJ44" s="1800"/>
      <c r="AK44" s="1800"/>
      <c r="AL44" s="1800"/>
      <c r="AM44" s="1800"/>
      <c r="AN44" s="1800"/>
      <c r="AO44" s="1800"/>
      <c r="AP44" s="1800"/>
      <c r="AQ44" s="1799"/>
      <c r="AR44" s="1799"/>
      <c r="AS44" s="1799"/>
      <c r="AT44" s="1799"/>
      <c r="AU44" s="320"/>
    </row>
    <row r="45" spans="1:47" ht="16.95" customHeight="1" x14ac:dyDescent="0.25">
      <c r="A45" s="1800"/>
      <c r="B45" s="1800"/>
      <c r="C45" s="1800"/>
      <c r="D45" s="1800"/>
      <c r="E45" s="1800"/>
      <c r="F45" s="1800"/>
      <c r="G45" s="1800"/>
      <c r="H45" s="1800"/>
      <c r="I45" s="1800"/>
      <c r="J45" s="1800"/>
      <c r="K45" s="1800"/>
      <c r="L45" s="1800"/>
      <c r="M45" s="1800"/>
      <c r="N45" s="1800"/>
      <c r="O45" s="1800"/>
      <c r="P45" s="1800"/>
      <c r="Q45" s="1800"/>
      <c r="R45" s="1800"/>
      <c r="S45" s="1800"/>
      <c r="T45" s="1800"/>
      <c r="U45" s="1800"/>
      <c r="V45" s="1800"/>
      <c r="W45" s="1800"/>
      <c r="X45" s="1800"/>
      <c r="Y45" s="1800"/>
      <c r="Z45" s="1800"/>
      <c r="AA45" s="1800"/>
      <c r="AB45" s="1800"/>
      <c r="AC45" s="1800"/>
      <c r="AD45" s="1800"/>
      <c r="AE45" s="1800"/>
      <c r="AF45" s="1800"/>
      <c r="AG45" s="1800"/>
      <c r="AH45" s="1800"/>
      <c r="AI45" s="1800"/>
      <c r="AJ45" s="1800"/>
      <c r="AK45" s="1800"/>
      <c r="AL45" s="1800"/>
      <c r="AM45" s="1800"/>
      <c r="AN45" s="1800"/>
      <c r="AO45" s="1800"/>
      <c r="AP45" s="1800"/>
      <c r="AQ45" s="1799"/>
      <c r="AR45" s="1799"/>
      <c r="AS45" s="1799"/>
      <c r="AT45" s="1799"/>
      <c r="AU45" s="320"/>
    </row>
    <row r="46" spans="1:47" ht="16.2" customHeight="1" x14ac:dyDescent="0.25">
      <c r="A46" s="1800"/>
      <c r="B46" s="1800"/>
      <c r="C46" s="1800"/>
      <c r="D46" s="1800"/>
      <c r="E46" s="1800"/>
      <c r="F46" s="1800"/>
      <c r="G46" s="1800"/>
      <c r="H46" s="1800"/>
      <c r="I46" s="1800"/>
      <c r="J46" s="1800"/>
      <c r="K46" s="1800"/>
      <c r="L46" s="1800"/>
      <c r="M46" s="1800"/>
      <c r="N46" s="1800"/>
      <c r="O46" s="1800"/>
      <c r="P46" s="1800"/>
      <c r="Q46" s="1800"/>
      <c r="R46" s="1800"/>
      <c r="S46" s="1800"/>
      <c r="T46" s="1800"/>
      <c r="U46" s="1800"/>
      <c r="V46" s="1800"/>
      <c r="W46" s="1800"/>
      <c r="X46" s="1800"/>
      <c r="Y46" s="1800"/>
      <c r="Z46" s="1800"/>
      <c r="AA46" s="1800"/>
      <c r="AB46" s="1800"/>
      <c r="AC46" s="1800"/>
      <c r="AD46" s="1800"/>
      <c r="AE46" s="1800"/>
      <c r="AF46" s="1800"/>
      <c r="AG46" s="1800"/>
      <c r="AH46" s="1800"/>
      <c r="AI46" s="1800"/>
      <c r="AJ46" s="1800"/>
      <c r="AK46" s="1800"/>
      <c r="AL46" s="1800"/>
      <c r="AM46" s="1800"/>
      <c r="AN46" s="1800"/>
      <c r="AO46" s="1800"/>
      <c r="AP46" s="1800"/>
      <c r="AQ46" s="1799"/>
      <c r="AR46" s="1799"/>
      <c r="AS46" s="1799"/>
      <c r="AT46" s="1799"/>
      <c r="AU46" s="320"/>
    </row>
    <row r="47" spans="1:47" ht="16.95" customHeight="1" x14ac:dyDescent="0.25">
      <c r="A47" s="1800"/>
      <c r="B47" s="1800"/>
      <c r="C47" s="1800"/>
      <c r="D47" s="1800"/>
      <c r="E47" s="1800"/>
      <c r="F47" s="1800"/>
      <c r="G47" s="1800"/>
      <c r="H47" s="1800"/>
      <c r="I47" s="1800"/>
      <c r="J47" s="1800"/>
      <c r="K47" s="1800"/>
      <c r="L47" s="1800"/>
      <c r="M47" s="1800"/>
      <c r="N47" s="1800"/>
      <c r="O47" s="1800"/>
      <c r="P47" s="1800"/>
      <c r="Q47" s="1800"/>
      <c r="R47" s="1800"/>
      <c r="S47" s="1800"/>
      <c r="T47" s="1800"/>
      <c r="U47" s="1800"/>
      <c r="V47" s="1800"/>
      <c r="W47" s="1800"/>
      <c r="X47" s="1800"/>
      <c r="Y47" s="1800"/>
      <c r="Z47" s="1800"/>
      <c r="AA47" s="1800"/>
      <c r="AB47" s="1800"/>
      <c r="AC47" s="1800"/>
      <c r="AD47" s="1800"/>
      <c r="AE47" s="1800"/>
      <c r="AF47" s="1800"/>
      <c r="AG47" s="1800"/>
      <c r="AH47" s="1800"/>
      <c r="AI47" s="1800"/>
      <c r="AJ47" s="1800"/>
      <c r="AK47" s="1800"/>
      <c r="AL47" s="1800"/>
      <c r="AM47" s="1800"/>
      <c r="AN47" s="1800"/>
      <c r="AO47" s="1800"/>
      <c r="AP47" s="1800"/>
      <c r="AQ47" s="1799"/>
      <c r="AR47" s="1799"/>
      <c r="AS47" s="1799"/>
      <c r="AT47" s="1799"/>
      <c r="AU47" s="320"/>
    </row>
    <row r="48" spans="1:47" ht="16.95" customHeight="1" x14ac:dyDescent="0.25">
      <c r="A48" s="1800"/>
      <c r="B48" s="1800"/>
      <c r="C48" s="1800"/>
      <c r="D48" s="1800"/>
      <c r="E48" s="1800"/>
      <c r="F48" s="1800"/>
      <c r="G48" s="1800"/>
      <c r="H48" s="1800"/>
      <c r="I48" s="1800"/>
      <c r="J48" s="1800"/>
      <c r="K48" s="1800"/>
      <c r="L48" s="1800"/>
      <c r="M48" s="1800"/>
      <c r="N48" s="1800"/>
      <c r="O48" s="1800"/>
      <c r="P48" s="1800"/>
      <c r="Q48" s="1800"/>
      <c r="R48" s="1800"/>
      <c r="S48" s="1800"/>
      <c r="T48" s="1800"/>
      <c r="U48" s="1800"/>
      <c r="V48" s="1800"/>
      <c r="W48" s="1800"/>
      <c r="X48" s="1800"/>
      <c r="Y48" s="1800"/>
      <c r="Z48" s="1800"/>
      <c r="AA48" s="1800"/>
      <c r="AB48" s="1800"/>
      <c r="AC48" s="1800"/>
      <c r="AD48" s="1800"/>
      <c r="AE48" s="1800"/>
      <c r="AF48" s="1800"/>
      <c r="AG48" s="1800"/>
      <c r="AH48" s="1800"/>
      <c r="AI48" s="1800"/>
      <c r="AJ48" s="1800"/>
      <c r="AK48" s="1800"/>
      <c r="AL48" s="1800"/>
      <c r="AM48" s="1800"/>
      <c r="AN48" s="1800"/>
      <c r="AO48" s="1800"/>
      <c r="AP48" s="1800"/>
      <c r="AQ48" s="1799"/>
      <c r="AR48" s="1799"/>
      <c r="AS48" s="1799"/>
      <c r="AT48" s="1799"/>
      <c r="AU48" s="320"/>
    </row>
    <row r="49" spans="1:47" ht="16.2" customHeight="1" x14ac:dyDescent="0.25">
      <c r="A49" s="1800"/>
      <c r="B49" s="1800"/>
      <c r="C49" s="1800"/>
      <c r="D49" s="1800"/>
      <c r="E49" s="1800"/>
      <c r="F49" s="1800"/>
      <c r="G49" s="1800"/>
      <c r="H49" s="1800"/>
      <c r="I49" s="1800"/>
      <c r="J49" s="1800"/>
      <c r="K49" s="1800"/>
      <c r="L49" s="1800"/>
      <c r="M49" s="1800"/>
      <c r="N49" s="1800"/>
      <c r="O49" s="1800"/>
      <c r="P49" s="1800"/>
      <c r="Q49" s="1800"/>
      <c r="R49" s="1800"/>
      <c r="S49" s="1800"/>
      <c r="T49" s="1800"/>
      <c r="U49" s="1800"/>
      <c r="V49" s="1800"/>
      <c r="W49" s="1800"/>
      <c r="X49" s="1800"/>
      <c r="Y49" s="1800"/>
      <c r="Z49" s="1800"/>
      <c r="AA49" s="1800"/>
      <c r="AB49" s="1800"/>
      <c r="AC49" s="1800"/>
      <c r="AD49" s="1800"/>
      <c r="AE49" s="1800"/>
      <c r="AF49" s="1800"/>
      <c r="AG49" s="1800"/>
      <c r="AH49" s="1800"/>
      <c r="AI49" s="1800"/>
      <c r="AJ49" s="1800"/>
      <c r="AK49" s="1800"/>
      <c r="AL49" s="1800"/>
      <c r="AM49" s="1800"/>
      <c r="AN49" s="1800"/>
      <c r="AO49" s="1800"/>
      <c r="AP49" s="1800"/>
      <c r="AQ49" s="1799"/>
      <c r="AR49" s="1799"/>
      <c r="AS49" s="1799"/>
      <c r="AT49" s="1799"/>
      <c r="AU49" s="320"/>
    </row>
    <row r="50" spans="1:47" ht="16.95" customHeight="1" x14ac:dyDescent="0.25">
      <c r="A50" s="1800"/>
      <c r="B50" s="1800"/>
      <c r="C50" s="1800"/>
      <c r="D50" s="1800"/>
      <c r="E50" s="1800"/>
      <c r="F50" s="1800"/>
      <c r="G50" s="1800"/>
      <c r="H50" s="1800"/>
      <c r="I50" s="1800"/>
      <c r="J50" s="1800"/>
      <c r="K50" s="1800"/>
      <c r="L50" s="1800"/>
      <c r="M50" s="1800"/>
      <c r="N50" s="1800"/>
      <c r="O50" s="1800"/>
      <c r="P50" s="1800"/>
      <c r="Q50" s="1800"/>
      <c r="R50" s="1800"/>
      <c r="S50" s="1800"/>
      <c r="T50" s="1800"/>
      <c r="U50" s="1800"/>
      <c r="V50" s="1800"/>
      <c r="W50" s="1800"/>
      <c r="X50" s="1800"/>
      <c r="Y50" s="1800"/>
      <c r="Z50" s="1800"/>
      <c r="AA50" s="1800"/>
      <c r="AB50" s="1800"/>
      <c r="AC50" s="1800"/>
      <c r="AD50" s="1800"/>
      <c r="AE50" s="1800"/>
      <c r="AF50" s="1800"/>
      <c r="AG50" s="1800"/>
      <c r="AH50" s="1800"/>
      <c r="AI50" s="1800"/>
      <c r="AJ50" s="1800"/>
      <c r="AK50" s="1800"/>
      <c r="AL50" s="1800"/>
      <c r="AM50" s="1800"/>
      <c r="AN50" s="1800"/>
      <c r="AO50" s="1800"/>
      <c r="AP50" s="1800"/>
      <c r="AQ50" s="1799"/>
      <c r="AR50" s="1799"/>
      <c r="AS50" s="1799"/>
      <c r="AT50" s="1799"/>
      <c r="AU50" s="320"/>
    </row>
    <row r="51" spans="1:47" ht="16.2" customHeight="1" x14ac:dyDescent="0.25">
      <c r="A51" s="1800"/>
      <c r="B51" s="1800"/>
      <c r="C51" s="1800"/>
      <c r="D51" s="1800"/>
      <c r="E51" s="1800"/>
      <c r="F51" s="1800"/>
      <c r="G51" s="1800"/>
      <c r="H51" s="1800"/>
      <c r="I51" s="1800"/>
      <c r="J51" s="1800"/>
      <c r="K51" s="1800"/>
      <c r="L51" s="1800"/>
      <c r="M51" s="1800"/>
      <c r="N51" s="1800"/>
      <c r="O51" s="1800"/>
      <c r="P51" s="1800"/>
      <c r="Q51" s="1800"/>
      <c r="R51" s="1800"/>
      <c r="S51" s="1800"/>
      <c r="T51" s="1800"/>
      <c r="U51" s="1800"/>
      <c r="V51" s="1800"/>
      <c r="W51" s="1800"/>
      <c r="X51" s="1800"/>
      <c r="Y51" s="1800"/>
      <c r="Z51" s="1800"/>
      <c r="AA51" s="1800"/>
      <c r="AB51" s="1800"/>
      <c r="AC51" s="1800"/>
      <c r="AD51" s="1800"/>
      <c r="AE51" s="1800"/>
      <c r="AF51" s="1800"/>
      <c r="AG51" s="1800"/>
      <c r="AH51" s="1800"/>
      <c r="AI51" s="1800"/>
      <c r="AJ51" s="1800"/>
      <c r="AK51" s="1800"/>
      <c r="AL51" s="1800"/>
      <c r="AM51" s="1800"/>
      <c r="AN51" s="1800"/>
      <c r="AO51" s="1800"/>
      <c r="AP51" s="1800"/>
      <c r="AQ51" s="1799"/>
      <c r="AR51" s="1799"/>
      <c r="AS51" s="1799"/>
      <c r="AT51" s="1799"/>
      <c r="AU51" s="320"/>
    </row>
    <row r="52" spans="1:47" ht="16.95" customHeight="1" x14ac:dyDescent="0.25">
      <c r="A52" s="1800"/>
      <c r="B52" s="1800"/>
      <c r="C52" s="1800"/>
      <c r="D52" s="1800"/>
      <c r="E52" s="1800"/>
      <c r="F52" s="1800"/>
      <c r="G52" s="1800"/>
      <c r="H52" s="1800"/>
      <c r="I52" s="1800"/>
      <c r="J52" s="1800"/>
      <c r="K52" s="1800"/>
      <c r="L52" s="1800"/>
      <c r="M52" s="1800"/>
      <c r="N52" s="1800"/>
      <c r="O52" s="1800"/>
      <c r="P52" s="1800"/>
      <c r="Q52" s="1800"/>
      <c r="R52" s="1800"/>
      <c r="S52" s="1800"/>
      <c r="T52" s="1800"/>
      <c r="U52" s="1800"/>
      <c r="V52" s="1800"/>
      <c r="W52" s="1800"/>
      <c r="X52" s="1800"/>
      <c r="Y52" s="1800"/>
      <c r="Z52" s="1800"/>
      <c r="AA52" s="1800"/>
      <c r="AB52" s="1800"/>
      <c r="AC52" s="1800"/>
      <c r="AD52" s="1800"/>
      <c r="AE52" s="1800"/>
      <c r="AF52" s="1800"/>
      <c r="AG52" s="1800"/>
      <c r="AH52" s="1800"/>
      <c r="AI52" s="1800"/>
      <c r="AJ52" s="1800"/>
      <c r="AK52" s="1800"/>
      <c r="AL52" s="1800"/>
      <c r="AM52" s="1800"/>
      <c r="AN52" s="1800"/>
      <c r="AO52" s="1800"/>
      <c r="AP52" s="1800"/>
      <c r="AQ52" s="1799"/>
      <c r="AR52" s="1799"/>
      <c r="AS52" s="1799"/>
      <c r="AT52" s="1799"/>
      <c r="AU52" s="320"/>
    </row>
    <row r="53" spans="1:47" ht="16.95" customHeight="1" x14ac:dyDescent="0.25">
      <c r="A53" s="1800"/>
      <c r="B53" s="1800"/>
      <c r="C53" s="1800"/>
      <c r="D53" s="1800"/>
      <c r="E53" s="1800"/>
      <c r="F53" s="1800"/>
      <c r="G53" s="1800"/>
      <c r="H53" s="1800"/>
      <c r="I53" s="1800"/>
      <c r="J53" s="1800"/>
      <c r="K53" s="1800"/>
      <c r="L53" s="1800"/>
      <c r="M53" s="1800"/>
      <c r="N53" s="1800"/>
      <c r="O53" s="1800"/>
      <c r="P53" s="1800"/>
      <c r="Q53" s="1800"/>
      <c r="R53" s="1800"/>
      <c r="S53" s="1800"/>
      <c r="T53" s="1800"/>
      <c r="U53" s="1800"/>
      <c r="V53" s="1800"/>
      <c r="W53" s="1800"/>
      <c r="X53" s="1800"/>
      <c r="Y53" s="1800"/>
      <c r="Z53" s="1800"/>
      <c r="AA53" s="1800"/>
      <c r="AB53" s="1800"/>
      <c r="AC53" s="1800"/>
      <c r="AD53" s="1800"/>
      <c r="AE53" s="1800"/>
      <c r="AF53" s="1800"/>
      <c r="AG53" s="1800"/>
      <c r="AH53" s="1800"/>
      <c r="AI53" s="1800"/>
      <c r="AJ53" s="1800"/>
      <c r="AK53" s="1800"/>
      <c r="AL53" s="1800"/>
      <c r="AM53" s="1800"/>
      <c r="AN53" s="1800"/>
      <c r="AO53" s="1800"/>
      <c r="AP53" s="1800"/>
      <c r="AQ53" s="1799"/>
      <c r="AR53" s="1799"/>
      <c r="AS53" s="1799"/>
      <c r="AT53" s="1799"/>
      <c r="AU53" s="320"/>
    </row>
    <row r="54" spans="1:47" ht="15.6" customHeight="1" x14ac:dyDescent="0.25">
      <c r="A54" s="1800"/>
      <c r="B54" s="1800"/>
      <c r="C54" s="1800"/>
      <c r="D54" s="1800"/>
      <c r="E54" s="1800"/>
      <c r="F54" s="1800"/>
      <c r="G54" s="1800"/>
      <c r="H54" s="1800"/>
      <c r="I54" s="1800"/>
      <c r="J54" s="1800"/>
      <c r="K54" s="1800"/>
      <c r="L54" s="1800"/>
      <c r="M54" s="1800"/>
      <c r="N54" s="1800"/>
      <c r="O54" s="1800"/>
      <c r="P54" s="1800"/>
      <c r="Q54" s="1800"/>
      <c r="R54" s="1800"/>
      <c r="S54" s="1800"/>
      <c r="T54" s="1800"/>
      <c r="U54" s="1800"/>
      <c r="V54" s="1800"/>
      <c r="W54" s="1800"/>
      <c r="X54" s="1800"/>
      <c r="Y54" s="1800"/>
      <c r="Z54" s="1800"/>
      <c r="AA54" s="1800"/>
      <c r="AB54" s="1800"/>
      <c r="AC54" s="1800"/>
      <c r="AD54" s="1800"/>
      <c r="AE54" s="1800"/>
      <c r="AF54" s="1800"/>
      <c r="AG54" s="1800"/>
      <c r="AH54" s="1800"/>
      <c r="AI54" s="1800"/>
      <c r="AJ54" s="1800"/>
      <c r="AK54" s="1800"/>
      <c r="AL54" s="1800"/>
      <c r="AM54" s="1800"/>
      <c r="AN54" s="1800"/>
      <c r="AO54" s="1800"/>
      <c r="AP54" s="1800"/>
      <c r="AQ54" s="1799"/>
      <c r="AR54" s="1799"/>
      <c r="AS54" s="1799"/>
      <c r="AT54" s="1799"/>
      <c r="AU54" s="320"/>
    </row>
    <row r="55" spans="1:47" ht="16.95" customHeight="1" x14ac:dyDescent="0.3"/>
    <row r="56" spans="1:47" ht="14.25" customHeight="1" x14ac:dyDescent="0.25">
      <c r="A56" s="1800"/>
      <c r="B56" s="1800"/>
      <c r="C56" s="1800"/>
      <c r="D56" s="1800"/>
      <c r="E56" s="1800"/>
      <c r="F56" s="1800"/>
      <c r="G56" s="1800"/>
      <c r="H56" s="1800"/>
      <c r="I56" s="1800"/>
      <c r="J56" s="1800"/>
      <c r="K56" s="1800"/>
      <c r="L56" s="1800"/>
      <c r="M56" s="1800"/>
      <c r="N56" s="1800"/>
      <c r="O56" s="1800"/>
      <c r="P56" s="1800"/>
      <c r="Q56" s="1800"/>
      <c r="R56" s="1800"/>
      <c r="S56" s="1800"/>
      <c r="T56" s="1800"/>
      <c r="U56" s="1800"/>
      <c r="V56" s="1800"/>
      <c r="W56" s="1800"/>
      <c r="X56" s="1800"/>
      <c r="Y56" s="1800"/>
      <c r="Z56" s="1800"/>
      <c r="AA56" s="1800"/>
      <c r="AB56" s="1800"/>
      <c r="AC56" s="1800"/>
      <c r="AD56" s="1800"/>
      <c r="AE56" s="1800"/>
      <c r="AF56" s="1800"/>
      <c r="AG56" s="1800"/>
      <c r="AH56" s="1800"/>
      <c r="AI56" s="1800"/>
      <c r="AJ56" s="1800"/>
      <c r="AK56" s="1800"/>
      <c r="AL56" s="1800"/>
      <c r="AM56" s="1800"/>
      <c r="AN56" s="1800"/>
      <c r="AO56" s="1800"/>
      <c r="AP56" s="1800"/>
      <c r="AQ56" s="1799"/>
      <c r="AR56" s="1799"/>
      <c r="AS56" s="1799"/>
      <c r="AT56" s="1799"/>
      <c r="AU56" s="320"/>
    </row>
    <row r="75" spans="1:47" x14ac:dyDescent="0.25">
      <c r="A75" s="1800"/>
      <c r="B75" s="1800"/>
      <c r="C75" s="1800"/>
      <c r="D75" s="1800"/>
      <c r="E75" s="1800"/>
      <c r="F75" s="1800"/>
      <c r="G75" s="1800"/>
      <c r="H75" s="1800"/>
      <c r="I75" s="1800"/>
      <c r="J75" s="1800"/>
      <c r="K75" s="1800"/>
      <c r="L75" s="1800"/>
      <c r="M75" s="1800"/>
      <c r="N75" s="1800"/>
      <c r="O75" s="1800"/>
      <c r="P75" s="1800"/>
      <c r="Q75" s="1800"/>
      <c r="R75" s="1800"/>
      <c r="S75" s="1800"/>
      <c r="T75" s="1800"/>
      <c r="U75" s="1800"/>
      <c r="V75" s="1800"/>
      <c r="W75" s="1800"/>
      <c r="X75" s="1800"/>
      <c r="Y75" s="1800"/>
      <c r="Z75" s="1800"/>
      <c r="AA75" s="1800"/>
      <c r="AB75" s="1800"/>
      <c r="AC75" s="1800"/>
      <c r="AD75" s="1800"/>
      <c r="AE75" s="1800"/>
      <c r="AF75" s="1800"/>
      <c r="AG75" s="1800"/>
      <c r="AH75" s="1800"/>
      <c r="AI75" s="1800"/>
      <c r="AJ75" s="1800"/>
      <c r="AK75" s="1800"/>
      <c r="AL75" s="1800"/>
      <c r="AM75" s="1800"/>
      <c r="AN75" s="1800"/>
      <c r="AO75" s="1800"/>
      <c r="AP75" s="1800"/>
      <c r="AQ75" s="1799"/>
      <c r="AR75" s="1799"/>
      <c r="AS75" s="1799"/>
      <c r="AT75" s="1799"/>
      <c r="AU75" s="320"/>
    </row>
  </sheetData>
  <sheetProtection selectLockedCells="1" selectUnlockedCells="1"/>
  <mergeCells count="95">
    <mergeCell ref="A75:AP75"/>
    <mergeCell ref="AQ75:AT75"/>
    <mergeCell ref="A53:AP53"/>
    <mergeCell ref="AQ53:AT53"/>
    <mergeCell ref="A54:AP54"/>
    <mergeCell ref="AQ54:AT54"/>
    <mergeCell ref="A56:AP56"/>
    <mergeCell ref="AQ56:AT56"/>
    <mergeCell ref="A50:AP50"/>
    <mergeCell ref="AQ50:AT50"/>
    <mergeCell ref="A51:AP51"/>
    <mergeCell ref="AQ51:AT51"/>
    <mergeCell ref="A52:AP52"/>
    <mergeCell ref="AQ52:AT52"/>
    <mergeCell ref="A47:AP47"/>
    <mergeCell ref="AQ47:AT47"/>
    <mergeCell ref="A48:AP48"/>
    <mergeCell ref="AQ48:AT48"/>
    <mergeCell ref="A49:AP49"/>
    <mergeCell ref="AQ49:AT49"/>
    <mergeCell ref="A44:AP44"/>
    <mergeCell ref="AQ44:AT44"/>
    <mergeCell ref="A45:AP45"/>
    <mergeCell ref="AQ45:AT45"/>
    <mergeCell ref="A46:AP46"/>
    <mergeCell ref="AQ46:AT46"/>
    <mergeCell ref="A41:AP41"/>
    <mergeCell ref="AQ41:AT41"/>
    <mergeCell ref="A42:AP42"/>
    <mergeCell ref="AQ42:AT42"/>
    <mergeCell ref="A43:AP43"/>
    <mergeCell ref="AQ43:AT43"/>
    <mergeCell ref="A38:AP38"/>
    <mergeCell ref="AQ38:AT38"/>
    <mergeCell ref="A39:AP39"/>
    <mergeCell ref="AQ39:AT39"/>
    <mergeCell ref="A40:AP40"/>
    <mergeCell ref="AQ40:AT40"/>
    <mergeCell ref="A35:AP35"/>
    <mergeCell ref="AQ35:AT35"/>
    <mergeCell ref="A36:AP36"/>
    <mergeCell ref="AQ36:AT36"/>
    <mergeCell ref="A37:AP37"/>
    <mergeCell ref="AQ37:AT37"/>
    <mergeCell ref="A32:AP32"/>
    <mergeCell ref="AQ32:AT32"/>
    <mergeCell ref="A33:AP33"/>
    <mergeCell ref="AQ33:AT33"/>
    <mergeCell ref="A34:AP34"/>
    <mergeCell ref="AQ34:AT34"/>
    <mergeCell ref="A31:AP31"/>
    <mergeCell ref="AQ31:AT31"/>
    <mergeCell ref="B15:N15"/>
    <mergeCell ref="O15:AH15"/>
    <mergeCell ref="AI15:AP15"/>
    <mergeCell ref="AQ15:AT15"/>
    <mergeCell ref="B16:N16"/>
    <mergeCell ref="O16:AH16"/>
    <mergeCell ref="AI16:AP16"/>
    <mergeCell ref="AQ16:AT16"/>
    <mergeCell ref="B26:Y26"/>
    <mergeCell ref="Z26:AT26"/>
    <mergeCell ref="Z27:AT27"/>
    <mergeCell ref="B28:Y28"/>
    <mergeCell ref="A30:AU30"/>
    <mergeCell ref="B13:N13"/>
    <mergeCell ref="O13:AH13"/>
    <mergeCell ref="AI13:AP13"/>
    <mergeCell ref="AQ13:AT13"/>
    <mergeCell ref="B14:N14"/>
    <mergeCell ref="O14:AH14"/>
    <mergeCell ref="AI14:AP14"/>
    <mergeCell ref="AQ14:AT14"/>
    <mergeCell ref="B11:N11"/>
    <mergeCell ref="O11:AH11"/>
    <mergeCell ref="AI11:AP11"/>
    <mergeCell ref="AQ11:AT11"/>
    <mergeCell ref="B12:N12"/>
    <mergeCell ref="O12:AH12"/>
    <mergeCell ref="AI12:AP12"/>
    <mergeCell ref="AQ12:AT12"/>
    <mergeCell ref="A6:AT6"/>
    <mergeCell ref="A7:AT7"/>
    <mergeCell ref="A8:AT8"/>
    <mergeCell ref="A9:AT9"/>
    <mergeCell ref="B10:N10"/>
    <mergeCell ref="O10:AH10"/>
    <mergeCell ref="AI10:AP10"/>
    <mergeCell ref="AQ10:AT10"/>
    <mergeCell ref="A5:AT5"/>
    <mergeCell ref="A2:X2"/>
    <mergeCell ref="Y2:AT2"/>
    <mergeCell ref="A3:X3"/>
    <mergeCell ref="Y3:AT3"/>
    <mergeCell ref="A4:AT4"/>
  </mergeCells>
  <pageMargins left="0.7" right="0.7" top="0.75" bottom="0.75" header="0.3" footer="0.3"/>
  <pageSetup scale="78" fitToHeight="0" orientation="portrait" verticalDpi="1200" r:id="rId1"/>
  <headerFooter>
    <oddFooter>&amp;L1AF0003 &amp;A&amp;C&amp;KFF0000Printed Copy Uncontrolled.  
Latest Edition on AMG Intranet Site (http://ride.amgeneralintranet.com)&amp;RRev &amp;D</oddFooter>
  </headerFooter>
  <rowBreaks count="1" manualBreakCount="1">
    <brk id="22" max="46"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5D16D-F06F-4C05-BB94-87541262B917}">
  <sheetPr codeName="Sheet26">
    <pageSetUpPr fitToPage="1"/>
  </sheetPr>
  <dimension ref="A1:AU78"/>
  <sheetViews>
    <sheetView windowProtection="1" view="pageLayout" zoomScaleNormal="100" zoomScaleSheetLayoutView="100" workbookViewId="0">
      <selection activeCell="A7" sqref="A7:AT7"/>
    </sheetView>
  </sheetViews>
  <sheetFormatPr defaultColWidth="8.88671875" defaultRowHeight="13.2" x14ac:dyDescent="0.3"/>
  <cols>
    <col min="1" max="1" width="1.109375" style="206" customWidth="1"/>
    <col min="2" max="2" width="2.33203125" style="218" customWidth="1"/>
    <col min="3" max="6" width="1.109375" style="218" customWidth="1"/>
    <col min="7" max="7" width="6.88671875" style="218" customWidth="1"/>
    <col min="8" max="8" width="5.6640625" style="218" customWidth="1"/>
    <col min="9" max="9" width="4.6640625" style="218" customWidth="1"/>
    <col min="10" max="10" width="2.33203125" style="218" customWidth="1"/>
    <col min="11" max="11" width="3.33203125" style="218" customWidth="1"/>
    <col min="12" max="12" width="1.109375" style="218" customWidth="1"/>
    <col min="13" max="17" width="2.33203125" style="218" customWidth="1"/>
    <col min="18" max="18" width="3.33203125" style="218" customWidth="1"/>
    <col min="19" max="20" width="1.109375" style="218" customWidth="1"/>
    <col min="21" max="21" width="2.33203125" style="218" customWidth="1"/>
    <col min="22" max="22" width="1.109375" style="218" customWidth="1"/>
    <col min="23" max="23" width="2.33203125" style="218" customWidth="1"/>
    <col min="24" max="27" width="1.109375" style="218" customWidth="1"/>
    <col min="28" max="28" width="3.33203125" style="218" customWidth="1"/>
    <col min="29" max="30" width="1.109375" style="218" customWidth="1"/>
    <col min="31" max="31" width="3.33203125" style="218" customWidth="1"/>
    <col min="32" max="34" width="1.109375" style="218" customWidth="1"/>
    <col min="35" max="35" width="5.6640625" style="218" customWidth="1"/>
    <col min="36" max="36" width="4.6640625" style="218" customWidth="1"/>
    <col min="37" max="37" width="9.33203125" style="218" customWidth="1"/>
    <col min="38" max="38" width="1.109375" style="218" customWidth="1"/>
    <col min="39" max="40" width="6.88671875" style="218" customWidth="1"/>
    <col min="41" max="48" width="1.109375" style="218" customWidth="1"/>
    <col min="49" max="49" width="2.33203125" style="218" customWidth="1"/>
    <col min="50" max="16384" width="8.88671875" style="218"/>
  </cols>
  <sheetData>
    <row r="1" spans="1:47" s="202" customFormat="1" ht="43.2" customHeight="1" x14ac:dyDescent="0.3">
      <c r="A1" s="201"/>
      <c r="AU1" s="207"/>
    </row>
    <row r="2" spans="1:47" ht="27.6" customHeight="1" x14ac:dyDescent="0.3">
      <c r="A2" s="1802"/>
      <c r="B2" s="1803"/>
      <c r="C2" s="1803"/>
      <c r="D2" s="1803"/>
      <c r="E2" s="1803"/>
      <c r="F2" s="1803"/>
      <c r="G2" s="1803"/>
      <c r="H2" s="1803"/>
      <c r="I2" s="1803"/>
      <c r="J2" s="1803"/>
      <c r="K2" s="1803"/>
      <c r="L2" s="1803"/>
      <c r="M2" s="1803"/>
      <c r="N2" s="1803"/>
      <c r="O2" s="1803"/>
      <c r="P2" s="1803"/>
      <c r="Q2" s="1803"/>
      <c r="R2" s="1803"/>
      <c r="S2" s="1803"/>
      <c r="T2" s="1803"/>
      <c r="U2" s="1803"/>
      <c r="V2" s="1803"/>
      <c r="W2" s="1803"/>
      <c r="X2" s="1804"/>
      <c r="Y2" s="1805"/>
      <c r="Z2" s="1803"/>
      <c r="AA2" s="1803"/>
      <c r="AB2" s="1803"/>
      <c r="AC2" s="1803"/>
      <c r="AD2" s="1803"/>
      <c r="AE2" s="1803"/>
      <c r="AF2" s="1803"/>
      <c r="AG2" s="1803"/>
      <c r="AH2" s="1803"/>
      <c r="AI2" s="1803"/>
      <c r="AJ2" s="1803"/>
      <c r="AK2" s="1803"/>
      <c r="AL2" s="1803"/>
      <c r="AM2" s="1803"/>
      <c r="AN2" s="1803"/>
      <c r="AO2" s="1803"/>
      <c r="AP2" s="1803"/>
      <c r="AQ2" s="1803"/>
      <c r="AR2" s="1803"/>
      <c r="AS2" s="1803"/>
      <c r="AT2" s="1804"/>
      <c r="AU2" s="208"/>
    </row>
    <row r="3" spans="1:47" s="219" customFormat="1" ht="30.6" customHeight="1" x14ac:dyDescent="0.3">
      <c r="A3" s="1806"/>
      <c r="B3" s="1807"/>
      <c r="C3" s="1807"/>
      <c r="D3" s="1807"/>
      <c r="E3" s="1807"/>
      <c r="F3" s="1807"/>
      <c r="G3" s="1807"/>
      <c r="H3" s="1807"/>
      <c r="I3" s="1807"/>
      <c r="J3" s="1807"/>
      <c r="K3" s="1807"/>
      <c r="L3" s="1807"/>
      <c r="M3" s="1807"/>
      <c r="N3" s="1807"/>
      <c r="O3" s="1807"/>
      <c r="P3" s="1807"/>
      <c r="Q3" s="1807"/>
      <c r="R3" s="1807"/>
      <c r="S3" s="1807"/>
      <c r="T3" s="1807"/>
      <c r="U3" s="1807"/>
      <c r="V3" s="1807"/>
      <c r="W3" s="1807"/>
      <c r="X3" s="1808"/>
      <c r="Y3" s="1809"/>
      <c r="Z3" s="1810"/>
      <c r="AA3" s="1810"/>
      <c r="AB3" s="1810"/>
      <c r="AC3" s="1810"/>
      <c r="AD3" s="1810"/>
      <c r="AE3" s="1810"/>
      <c r="AF3" s="1810"/>
      <c r="AG3" s="1810"/>
      <c r="AH3" s="1810"/>
      <c r="AI3" s="1810"/>
      <c r="AJ3" s="1810"/>
      <c r="AK3" s="1810"/>
      <c r="AL3" s="1810"/>
      <c r="AM3" s="1810"/>
      <c r="AN3" s="1810"/>
      <c r="AO3" s="1810"/>
      <c r="AP3" s="1810"/>
      <c r="AQ3" s="1810"/>
      <c r="AR3" s="1810"/>
      <c r="AS3" s="1810"/>
      <c r="AT3" s="1811"/>
      <c r="AU3" s="209"/>
    </row>
    <row r="4" spans="1:47" ht="70.2" customHeight="1" x14ac:dyDescent="0.3">
      <c r="A4" s="1812"/>
      <c r="B4" s="1785"/>
      <c r="C4" s="1785"/>
      <c r="D4" s="1785"/>
      <c r="E4" s="1785"/>
      <c r="F4" s="1785"/>
      <c r="G4" s="1785"/>
      <c r="H4" s="1785"/>
      <c r="I4" s="1785"/>
      <c r="J4" s="1785"/>
      <c r="K4" s="1785"/>
      <c r="L4" s="1785"/>
      <c r="M4" s="1785"/>
      <c r="N4" s="1785"/>
      <c r="O4" s="1785"/>
      <c r="P4" s="1785"/>
      <c r="Q4" s="1785"/>
      <c r="R4" s="1785"/>
      <c r="S4" s="1785"/>
      <c r="T4" s="1785"/>
      <c r="U4" s="1785"/>
      <c r="V4" s="1785"/>
      <c r="W4" s="1785"/>
      <c r="X4" s="1785"/>
      <c r="Y4" s="1785"/>
      <c r="Z4" s="1785"/>
      <c r="AA4" s="1785"/>
      <c r="AB4" s="1785"/>
      <c r="AC4" s="1785"/>
      <c r="AD4" s="1785"/>
      <c r="AE4" s="1785"/>
      <c r="AF4" s="1785"/>
      <c r="AG4" s="1785"/>
      <c r="AH4" s="1785"/>
      <c r="AI4" s="1785"/>
      <c r="AJ4" s="1785"/>
      <c r="AK4" s="1785"/>
      <c r="AL4" s="1785"/>
      <c r="AM4" s="1785"/>
      <c r="AN4" s="1785"/>
      <c r="AO4" s="1785"/>
      <c r="AP4" s="1785"/>
      <c r="AQ4" s="1785"/>
      <c r="AR4" s="1785"/>
      <c r="AS4" s="1785"/>
      <c r="AT4" s="1785"/>
      <c r="AU4" s="208"/>
    </row>
    <row r="5" spans="1:47" ht="28.95" customHeight="1" x14ac:dyDescent="0.3">
      <c r="A5" s="1801"/>
      <c r="B5" s="1781"/>
      <c r="C5" s="1781"/>
      <c r="D5" s="1781"/>
      <c r="E5" s="1781"/>
      <c r="F5" s="1781"/>
      <c r="G5" s="1781"/>
      <c r="H5" s="1781"/>
      <c r="I5" s="1781"/>
      <c r="J5" s="1781"/>
      <c r="K5" s="1781"/>
      <c r="L5" s="1781"/>
      <c r="M5" s="1781"/>
      <c r="N5" s="1781"/>
      <c r="O5" s="1781"/>
      <c r="P5" s="1781"/>
      <c r="Q5" s="1781"/>
      <c r="R5" s="1781"/>
      <c r="S5" s="1781"/>
      <c r="T5" s="1781"/>
      <c r="U5" s="1781"/>
      <c r="V5" s="1781"/>
      <c r="W5" s="1781"/>
      <c r="X5" s="1781"/>
      <c r="Y5" s="1781"/>
      <c r="Z5" s="1781"/>
      <c r="AA5" s="1781"/>
      <c r="AB5" s="1781"/>
      <c r="AC5" s="1781"/>
      <c r="AD5" s="1781"/>
      <c r="AE5" s="1781"/>
      <c r="AF5" s="1781"/>
      <c r="AG5" s="1781"/>
      <c r="AH5" s="1781"/>
      <c r="AI5" s="1781"/>
      <c r="AJ5" s="1781"/>
      <c r="AK5" s="1781"/>
      <c r="AL5" s="1781"/>
      <c r="AM5" s="1781"/>
      <c r="AN5" s="1781"/>
      <c r="AO5" s="1781"/>
      <c r="AP5" s="1781"/>
      <c r="AQ5" s="1781"/>
      <c r="AR5" s="1781"/>
      <c r="AS5" s="1781"/>
      <c r="AT5" s="1781"/>
      <c r="AU5" s="208"/>
    </row>
    <row r="6" spans="1:47" ht="36" customHeight="1" x14ac:dyDescent="0.3">
      <c r="A6" s="1813"/>
      <c r="B6" s="1786"/>
      <c r="C6" s="1786"/>
      <c r="D6" s="1786"/>
      <c r="E6" s="1786"/>
      <c r="F6" s="1786"/>
      <c r="G6" s="1786"/>
      <c r="H6" s="1786"/>
      <c r="I6" s="1786"/>
      <c r="J6" s="1786"/>
      <c r="K6" s="1786"/>
      <c r="L6" s="1786"/>
      <c r="M6" s="1786"/>
      <c r="N6" s="1786"/>
      <c r="O6" s="1786"/>
      <c r="P6" s="1786"/>
      <c r="Q6" s="1786"/>
      <c r="R6" s="1786"/>
      <c r="S6" s="1786"/>
      <c r="T6" s="1786"/>
      <c r="U6" s="1786"/>
      <c r="V6" s="1786"/>
      <c r="W6" s="1786"/>
      <c r="X6" s="1786"/>
      <c r="Y6" s="1786"/>
      <c r="Z6" s="1786"/>
      <c r="AA6" s="1786"/>
      <c r="AB6" s="1786"/>
      <c r="AC6" s="1786"/>
      <c r="AD6" s="1786"/>
      <c r="AE6" s="1786"/>
      <c r="AF6" s="1786"/>
      <c r="AG6" s="1786"/>
      <c r="AH6" s="1786"/>
      <c r="AI6" s="1786"/>
      <c r="AJ6" s="1786"/>
      <c r="AK6" s="1786"/>
      <c r="AL6" s="1786"/>
      <c r="AM6" s="1786"/>
      <c r="AN6" s="1786"/>
      <c r="AO6" s="1786"/>
      <c r="AP6" s="1786"/>
      <c r="AQ6" s="1786"/>
      <c r="AR6" s="1786"/>
      <c r="AS6" s="1786"/>
      <c r="AT6" s="1786"/>
      <c r="AU6" s="208"/>
    </row>
    <row r="7" spans="1:47" ht="36" customHeight="1" x14ac:dyDescent="0.3">
      <c r="A7" s="1813"/>
      <c r="B7" s="1786"/>
      <c r="C7" s="1786"/>
      <c r="D7" s="1786"/>
      <c r="E7" s="1786"/>
      <c r="F7" s="1786"/>
      <c r="G7" s="1786"/>
      <c r="H7" s="1786"/>
      <c r="I7" s="1786"/>
      <c r="J7" s="1786"/>
      <c r="K7" s="1786"/>
      <c r="L7" s="1786"/>
      <c r="M7" s="1786"/>
      <c r="N7" s="1786"/>
      <c r="O7" s="1786"/>
      <c r="P7" s="1786"/>
      <c r="Q7" s="1786"/>
      <c r="R7" s="1786"/>
      <c r="S7" s="1786"/>
      <c r="T7" s="1786"/>
      <c r="U7" s="1786"/>
      <c r="V7" s="1786"/>
      <c r="W7" s="1786"/>
      <c r="X7" s="1786"/>
      <c r="Y7" s="1786"/>
      <c r="Z7" s="1786"/>
      <c r="AA7" s="1786"/>
      <c r="AB7" s="1786"/>
      <c r="AC7" s="1786"/>
      <c r="AD7" s="1786"/>
      <c r="AE7" s="1786"/>
      <c r="AF7" s="1786"/>
      <c r="AG7" s="1786"/>
      <c r="AH7" s="1786"/>
      <c r="AI7" s="1786"/>
      <c r="AJ7" s="1786"/>
      <c r="AK7" s="1786"/>
      <c r="AL7" s="1786"/>
      <c r="AM7" s="1786"/>
      <c r="AN7" s="1786"/>
      <c r="AO7" s="1786"/>
      <c r="AP7" s="1786"/>
      <c r="AQ7" s="1786"/>
      <c r="AR7" s="1786"/>
      <c r="AS7" s="1786"/>
      <c r="AT7" s="1786"/>
      <c r="AU7" s="208"/>
    </row>
    <row r="8" spans="1:47" ht="49.95" customHeight="1" x14ac:dyDescent="0.3">
      <c r="A8" s="1814"/>
      <c r="B8" s="1787"/>
      <c r="C8" s="1787"/>
      <c r="D8" s="1787"/>
      <c r="E8" s="1787"/>
      <c r="F8" s="1787"/>
      <c r="G8" s="1787"/>
      <c r="H8" s="1787"/>
      <c r="I8" s="1787"/>
      <c r="J8" s="1787"/>
      <c r="K8" s="1787"/>
      <c r="L8" s="1787"/>
      <c r="M8" s="1787"/>
      <c r="N8" s="1787"/>
      <c r="O8" s="1787"/>
      <c r="P8" s="1787"/>
      <c r="Q8" s="1787"/>
      <c r="R8" s="1787"/>
      <c r="S8" s="1787"/>
      <c r="T8" s="1787"/>
      <c r="U8" s="1787"/>
      <c r="V8" s="1787"/>
      <c r="W8" s="1787"/>
      <c r="X8" s="1787"/>
      <c r="Y8" s="1787"/>
      <c r="Z8" s="1787"/>
      <c r="AA8" s="1787"/>
      <c r="AB8" s="1787"/>
      <c r="AC8" s="1787"/>
      <c r="AD8" s="1787"/>
      <c r="AE8" s="1787"/>
      <c r="AF8" s="1787"/>
      <c r="AG8" s="1787"/>
      <c r="AH8" s="1787"/>
      <c r="AI8" s="1787"/>
      <c r="AJ8" s="1787"/>
      <c r="AK8" s="1787"/>
      <c r="AL8" s="1787"/>
      <c r="AM8" s="1787"/>
      <c r="AN8" s="1787"/>
      <c r="AO8" s="1787"/>
      <c r="AP8" s="1787"/>
      <c r="AQ8" s="1787"/>
      <c r="AR8" s="1787"/>
      <c r="AS8" s="1787"/>
      <c r="AT8" s="1787"/>
      <c r="AU8" s="208"/>
    </row>
    <row r="9" spans="1:47" ht="49.5" customHeight="1" x14ac:dyDescent="0.3">
      <c r="A9" s="1801"/>
      <c r="B9" s="1781"/>
      <c r="C9" s="1781"/>
      <c r="D9" s="1781"/>
      <c r="E9" s="1781"/>
      <c r="F9" s="1781"/>
      <c r="G9" s="1781"/>
      <c r="H9" s="1781"/>
      <c r="I9" s="1781"/>
      <c r="J9" s="1781"/>
      <c r="K9" s="1781"/>
      <c r="L9" s="1781"/>
      <c r="M9" s="1781"/>
      <c r="N9" s="1781"/>
      <c r="O9" s="1781"/>
      <c r="P9" s="1781"/>
      <c r="Q9" s="1781"/>
      <c r="R9" s="1781"/>
      <c r="S9" s="1781"/>
      <c r="T9" s="1781"/>
      <c r="U9" s="1781"/>
      <c r="V9" s="1781"/>
      <c r="W9" s="1781"/>
      <c r="X9" s="1781"/>
      <c r="Y9" s="1781"/>
      <c r="Z9" s="1781"/>
      <c r="AA9" s="1781"/>
      <c r="AB9" s="1781"/>
      <c r="AC9" s="1781"/>
      <c r="AD9" s="1781"/>
      <c r="AE9" s="1781"/>
      <c r="AF9" s="1781"/>
      <c r="AG9" s="1781"/>
      <c r="AH9" s="1781"/>
      <c r="AI9" s="1781"/>
      <c r="AJ9" s="1781"/>
      <c r="AK9" s="1781"/>
      <c r="AL9" s="1781"/>
      <c r="AM9" s="1781"/>
      <c r="AN9" s="1781"/>
      <c r="AO9" s="1781"/>
      <c r="AP9" s="1781"/>
      <c r="AQ9" s="1781"/>
      <c r="AR9" s="1781"/>
      <c r="AS9" s="1781"/>
      <c r="AT9" s="1781"/>
      <c r="AU9" s="208"/>
    </row>
    <row r="10" spans="1:47" ht="15" customHeight="1" x14ac:dyDescent="0.25">
      <c r="A10" s="203"/>
      <c r="B10" s="1815"/>
      <c r="C10" s="1816"/>
      <c r="D10" s="1816"/>
      <c r="E10" s="1816"/>
      <c r="F10" s="1816"/>
      <c r="G10" s="1816"/>
      <c r="H10" s="1816"/>
      <c r="I10" s="1816"/>
      <c r="J10" s="1816"/>
      <c r="K10" s="1816"/>
      <c r="L10" s="1816"/>
      <c r="M10" s="1816"/>
      <c r="N10" s="1817"/>
      <c r="O10" s="1818"/>
      <c r="P10" s="1819"/>
      <c r="Q10" s="1819"/>
      <c r="R10" s="1819"/>
      <c r="S10" s="1819"/>
      <c r="T10" s="1819"/>
      <c r="U10" s="1819"/>
      <c r="V10" s="1819"/>
      <c r="W10" s="1819"/>
      <c r="X10" s="1819"/>
      <c r="Y10" s="1819"/>
      <c r="Z10" s="1819"/>
      <c r="AA10" s="1819"/>
      <c r="AB10" s="1819"/>
      <c r="AC10" s="1819"/>
      <c r="AD10" s="1819"/>
      <c r="AE10" s="1819"/>
      <c r="AF10" s="1819"/>
      <c r="AG10" s="1819"/>
      <c r="AH10" s="1820"/>
      <c r="AI10" s="1818"/>
      <c r="AJ10" s="1819"/>
      <c r="AK10" s="1819"/>
      <c r="AL10" s="1819"/>
      <c r="AM10" s="1819"/>
      <c r="AN10" s="1819"/>
      <c r="AO10" s="1819"/>
      <c r="AP10" s="1820"/>
      <c r="AQ10" s="1788"/>
      <c r="AR10" s="1788"/>
      <c r="AS10" s="1788"/>
      <c r="AT10" s="1788"/>
      <c r="AU10" s="208"/>
    </row>
    <row r="11" spans="1:47" ht="32.4" customHeight="1" x14ac:dyDescent="0.3">
      <c r="A11" s="204"/>
      <c r="B11" s="1821"/>
      <c r="C11" s="1822"/>
      <c r="D11" s="1822"/>
      <c r="E11" s="1822"/>
      <c r="F11" s="1822"/>
      <c r="G11" s="1822"/>
      <c r="H11" s="1822"/>
      <c r="I11" s="1822"/>
      <c r="J11" s="1822"/>
      <c r="K11" s="1822"/>
      <c r="L11" s="1822"/>
      <c r="M11" s="1822"/>
      <c r="N11" s="1823"/>
      <c r="O11" s="1824"/>
      <c r="P11" s="1825"/>
      <c r="Q11" s="1825"/>
      <c r="R11" s="1825"/>
      <c r="S11" s="1825"/>
      <c r="T11" s="1825"/>
      <c r="U11" s="1825"/>
      <c r="V11" s="1825"/>
      <c r="W11" s="1825"/>
      <c r="X11" s="1825"/>
      <c r="Y11" s="1825"/>
      <c r="Z11" s="1825"/>
      <c r="AA11" s="1825"/>
      <c r="AB11" s="1825"/>
      <c r="AC11" s="1825"/>
      <c r="AD11" s="1825"/>
      <c r="AE11" s="1825"/>
      <c r="AF11" s="1825"/>
      <c r="AG11" s="1825"/>
      <c r="AH11" s="1826"/>
      <c r="AI11" s="1821"/>
      <c r="AJ11" s="1822"/>
      <c r="AK11" s="1822"/>
      <c r="AL11" s="1822"/>
      <c r="AM11" s="1822"/>
      <c r="AN11" s="1822"/>
      <c r="AO11" s="1822"/>
      <c r="AP11" s="1823"/>
      <c r="AQ11" s="1791"/>
      <c r="AR11" s="1791"/>
      <c r="AS11" s="1791"/>
      <c r="AT11" s="1791"/>
      <c r="AU11" s="208"/>
    </row>
    <row r="12" spans="1:47" ht="37.200000000000003" customHeight="1" x14ac:dyDescent="0.3">
      <c r="A12" s="204"/>
      <c r="B12" s="1821"/>
      <c r="C12" s="1822"/>
      <c r="D12" s="1822"/>
      <c r="E12" s="1822"/>
      <c r="F12" s="1822"/>
      <c r="G12" s="1822"/>
      <c r="H12" s="1822"/>
      <c r="I12" s="1822"/>
      <c r="J12" s="1822"/>
      <c r="K12" s="1822"/>
      <c r="L12" s="1822"/>
      <c r="M12" s="1822"/>
      <c r="N12" s="1823"/>
      <c r="O12" s="1824"/>
      <c r="P12" s="1825"/>
      <c r="Q12" s="1825"/>
      <c r="R12" s="1825"/>
      <c r="S12" s="1825"/>
      <c r="T12" s="1825"/>
      <c r="U12" s="1825"/>
      <c r="V12" s="1825"/>
      <c r="W12" s="1825"/>
      <c r="X12" s="1825"/>
      <c r="Y12" s="1825"/>
      <c r="Z12" s="1825"/>
      <c r="AA12" s="1825"/>
      <c r="AB12" s="1825"/>
      <c r="AC12" s="1825"/>
      <c r="AD12" s="1825"/>
      <c r="AE12" s="1825"/>
      <c r="AF12" s="1825"/>
      <c r="AG12" s="1825"/>
      <c r="AH12" s="1826"/>
      <c r="AI12" s="1821"/>
      <c r="AJ12" s="1822"/>
      <c r="AK12" s="1822"/>
      <c r="AL12" s="1822"/>
      <c r="AM12" s="1822"/>
      <c r="AN12" s="1822"/>
      <c r="AO12" s="1822"/>
      <c r="AP12" s="1823"/>
      <c r="AQ12" s="1791"/>
      <c r="AR12" s="1791"/>
      <c r="AS12" s="1791"/>
      <c r="AT12" s="1791"/>
      <c r="AU12" s="208"/>
    </row>
    <row r="13" spans="1:47" ht="37.950000000000003" customHeight="1" x14ac:dyDescent="0.3">
      <c r="A13" s="204"/>
      <c r="B13" s="1827"/>
      <c r="C13" s="1828"/>
      <c r="D13" s="1828"/>
      <c r="E13" s="1828"/>
      <c r="F13" s="1828"/>
      <c r="G13" s="1828"/>
      <c r="H13" s="1828"/>
      <c r="I13" s="1828"/>
      <c r="J13" s="1828"/>
      <c r="K13" s="1828"/>
      <c r="L13" s="1828"/>
      <c r="M13" s="1828"/>
      <c r="N13" s="1829"/>
      <c r="O13" s="1830"/>
      <c r="P13" s="1831"/>
      <c r="Q13" s="1831"/>
      <c r="R13" s="1831"/>
      <c r="S13" s="1831"/>
      <c r="T13" s="1831"/>
      <c r="U13" s="1831"/>
      <c r="V13" s="1831"/>
      <c r="W13" s="1831"/>
      <c r="X13" s="1831"/>
      <c r="Y13" s="1831"/>
      <c r="Z13" s="1831"/>
      <c r="AA13" s="1831"/>
      <c r="AB13" s="1831"/>
      <c r="AC13" s="1831"/>
      <c r="AD13" s="1831"/>
      <c r="AE13" s="1831"/>
      <c r="AF13" s="1831"/>
      <c r="AG13" s="1831"/>
      <c r="AH13" s="1832"/>
      <c r="AI13" s="1833"/>
      <c r="AJ13" s="1834"/>
      <c r="AK13" s="1834"/>
      <c r="AL13" s="1834"/>
      <c r="AM13" s="1834"/>
      <c r="AN13" s="1834"/>
      <c r="AO13" s="1834"/>
      <c r="AP13" s="1835"/>
      <c r="AQ13" s="1791"/>
      <c r="AR13" s="1791"/>
      <c r="AS13" s="1791"/>
      <c r="AT13" s="1791"/>
      <c r="AU13" s="208"/>
    </row>
    <row r="14" spans="1:47" ht="37.200000000000003" customHeight="1" x14ac:dyDescent="0.3">
      <c r="A14" s="204"/>
      <c r="B14" s="1821"/>
      <c r="C14" s="1822"/>
      <c r="D14" s="1822"/>
      <c r="E14" s="1822"/>
      <c r="F14" s="1822"/>
      <c r="G14" s="1822"/>
      <c r="H14" s="1822"/>
      <c r="I14" s="1822"/>
      <c r="J14" s="1822"/>
      <c r="K14" s="1822"/>
      <c r="L14" s="1822"/>
      <c r="M14" s="1822"/>
      <c r="N14" s="1823"/>
      <c r="O14" s="1824"/>
      <c r="P14" s="1825"/>
      <c r="Q14" s="1825"/>
      <c r="R14" s="1825"/>
      <c r="S14" s="1825"/>
      <c r="T14" s="1825"/>
      <c r="U14" s="1825"/>
      <c r="V14" s="1825"/>
      <c r="W14" s="1825"/>
      <c r="X14" s="1825"/>
      <c r="Y14" s="1825"/>
      <c r="Z14" s="1825"/>
      <c r="AA14" s="1825"/>
      <c r="AB14" s="1825"/>
      <c r="AC14" s="1825"/>
      <c r="AD14" s="1825"/>
      <c r="AE14" s="1825"/>
      <c r="AF14" s="1825"/>
      <c r="AG14" s="1825"/>
      <c r="AH14" s="1826"/>
      <c r="AI14" s="1821"/>
      <c r="AJ14" s="1822"/>
      <c r="AK14" s="1822"/>
      <c r="AL14" s="1822"/>
      <c r="AM14" s="1822"/>
      <c r="AN14" s="1822"/>
      <c r="AO14" s="1822"/>
      <c r="AP14" s="1823"/>
      <c r="AQ14" s="1791"/>
      <c r="AR14" s="1791"/>
      <c r="AS14" s="1791"/>
      <c r="AT14" s="1791"/>
      <c r="AU14" s="208"/>
    </row>
    <row r="15" spans="1:47" ht="37.200000000000003" customHeight="1" x14ac:dyDescent="0.3">
      <c r="A15" s="204"/>
      <c r="B15" s="1836"/>
      <c r="C15" s="1837"/>
      <c r="D15" s="1837"/>
      <c r="E15" s="1837"/>
      <c r="F15" s="1837"/>
      <c r="G15" s="1837"/>
      <c r="H15" s="1837"/>
      <c r="I15" s="1837"/>
      <c r="J15" s="1837"/>
      <c r="K15" s="1837"/>
      <c r="L15" s="1837"/>
      <c r="M15" s="1837"/>
      <c r="N15" s="1838"/>
      <c r="O15" s="1824"/>
      <c r="P15" s="1825"/>
      <c r="Q15" s="1825"/>
      <c r="R15" s="1825"/>
      <c r="S15" s="1825"/>
      <c r="T15" s="1825"/>
      <c r="U15" s="1825"/>
      <c r="V15" s="1825"/>
      <c r="W15" s="1825"/>
      <c r="X15" s="1825"/>
      <c r="Y15" s="1825"/>
      <c r="Z15" s="1825"/>
      <c r="AA15" s="1825"/>
      <c r="AB15" s="1825"/>
      <c r="AC15" s="1825"/>
      <c r="AD15" s="1825"/>
      <c r="AE15" s="1825"/>
      <c r="AF15" s="1825"/>
      <c r="AG15" s="1825"/>
      <c r="AH15" s="1826"/>
      <c r="AI15" s="1821"/>
      <c r="AJ15" s="1822"/>
      <c r="AK15" s="1822"/>
      <c r="AL15" s="1822"/>
      <c r="AM15" s="1822"/>
      <c r="AN15" s="1822"/>
      <c r="AO15" s="1822"/>
      <c r="AP15" s="1823"/>
      <c r="AQ15" s="1791"/>
      <c r="AR15" s="1791"/>
      <c r="AS15" s="1791"/>
      <c r="AT15" s="1791"/>
      <c r="AU15" s="208"/>
    </row>
    <row r="16" spans="1:47" ht="39" customHeight="1" x14ac:dyDescent="0.3">
      <c r="A16" s="205"/>
      <c r="B16" s="1821"/>
      <c r="C16" s="1822"/>
      <c r="D16" s="1822"/>
      <c r="E16" s="1822"/>
      <c r="F16" s="1822"/>
      <c r="G16" s="1822"/>
      <c r="H16" s="1822"/>
      <c r="I16" s="1822"/>
      <c r="J16" s="1822"/>
      <c r="K16" s="1822"/>
      <c r="L16" s="1822"/>
      <c r="M16" s="1822"/>
      <c r="N16" s="1823"/>
      <c r="O16" s="1824"/>
      <c r="P16" s="1825"/>
      <c r="Q16" s="1825"/>
      <c r="R16" s="1825"/>
      <c r="S16" s="1825"/>
      <c r="T16" s="1825"/>
      <c r="U16" s="1825"/>
      <c r="V16" s="1825"/>
      <c r="W16" s="1825"/>
      <c r="X16" s="1825"/>
      <c r="Y16" s="1825"/>
      <c r="Z16" s="1825"/>
      <c r="AA16" s="1825"/>
      <c r="AB16" s="1825"/>
      <c r="AC16" s="1825"/>
      <c r="AD16" s="1825"/>
      <c r="AE16" s="1825"/>
      <c r="AF16" s="1825"/>
      <c r="AG16" s="1825"/>
      <c r="AH16" s="1826"/>
      <c r="AI16" s="1821"/>
      <c r="AJ16" s="1822"/>
      <c r="AK16" s="1822"/>
      <c r="AL16" s="1822"/>
      <c r="AM16" s="1822"/>
      <c r="AN16" s="1822"/>
      <c r="AO16" s="1822"/>
      <c r="AP16" s="1823"/>
      <c r="AQ16" s="1839"/>
      <c r="AR16" s="1797"/>
      <c r="AS16" s="1797"/>
      <c r="AT16" s="1797"/>
      <c r="AU16" s="208"/>
    </row>
    <row r="17" spans="1:47" ht="39" customHeight="1" x14ac:dyDescent="0.3">
      <c r="A17" s="205"/>
      <c r="B17" s="220"/>
      <c r="C17" s="220"/>
      <c r="D17" s="220"/>
      <c r="E17" s="220"/>
      <c r="F17" s="220"/>
      <c r="G17" s="220"/>
      <c r="H17" s="220"/>
      <c r="I17" s="220"/>
      <c r="J17" s="220"/>
      <c r="K17" s="220"/>
      <c r="L17" s="220"/>
      <c r="M17" s="220"/>
      <c r="N17" s="220"/>
      <c r="O17" s="221"/>
      <c r="P17" s="221"/>
      <c r="Q17" s="221"/>
      <c r="R17" s="221"/>
      <c r="S17" s="221"/>
      <c r="T17" s="221"/>
      <c r="U17" s="221"/>
      <c r="V17" s="221"/>
      <c r="W17" s="221"/>
      <c r="X17" s="221"/>
      <c r="Y17" s="221"/>
      <c r="Z17" s="221"/>
      <c r="AA17" s="221"/>
      <c r="AB17" s="221"/>
      <c r="AC17" s="221"/>
      <c r="AD17" s="221"/>
      <c r="AE17" s="221"/>
      <c r="AF17" s="221"/>
      <c r="AG17" s="221"/>
      <c r="AH17" s="221"/>
      <c r="AI17" s="220"/>
      <c r="AJ17" s="220"/>
      <c r="AK17" s="220"/>
      <c r="AL17" s="220"/>
      <c r="AM17" s="220"/>
      <c r="AN17" s="220"/>
      <c r="AO17" s="220"/>
      <c r="AP17" s="220"/>
      <c r="AQ17" s="222"/>
      <c r="AR17" s="222"/>
      <c r="AS17" s="222"/>
      <c r="AT17" s="222"/>
      <c r="AU17" s="208"/>
    </row>
    <row r="18" spans="1:47" ht="39" customHeight="1" x14ac:dyDescent="0.3">
      <c r="A18" s="205"/>
      <c r="B18" s="220"/>
      <c r="C18" s="220"/>
      <c r="D18" s="220"/>
      <c r="E18" s="220"/>
      <c r="F18" s="220"/>
      <c r="G18" s="220"/>
      <c r="H18" s="220"/>
      <c r="I18" s="220"/>
      <c r="J18" s="220"/>
      <c r="K18" s="220"/>
      <c r="L18" s="220"/>
      <c r="M18" s="220"/>
      <c r="N18" s="220"/>
      <c r="O18" s="221"/>
      <c r="P18" s="221"/>
      <c r="Q18" s="221"/>
      <c r="R18" s="221"/>
      <c r="S18" s="221"/>
      <c r="T18" s="221"/>
      <c r="U18" s="221"/>
      <c r="V18" s="221"/>
      <c r="W18" s="221"/>
      <c r="X18" s="221"/>
      <c r="Y18" s="221"/>
      <c r="Z18" s="221"/>
      <c r="AA18" s="221"/>
      <c r="AB18" s="221"/>
      <c r="AC18" s="221"/>
      <c r="AD18" s="221"/>
      <c r="AE18" s="221"/>
      <c r="AF18" s="221"/>
      <c r="AG18" s="221"/>
      <c r="AH18" s="221"/>
      <c r="AI18" s="220"/>
      <c r="AJ18" s="220"/>
      <c r="AK18" s="220"/>
      <c r="AL18" s="220"/>
      <c r="AM18" s="220"/>
      <c r="AN18" s="220"/>
      <c r="AO18" s="220"/>
      <c r="AP18" s="220"/>
      <c r="AQ18" s="222"/>
      <c r="AR18" s="222"/>
      <c r="AS18" s="222"/>
      <c r="AT18" s="222"/>
      <c r="AU18" s="208"/>
    </row>
    <row r="19" spans="1:47" ht="39" customHeight="1" x14ac:dyDescent="0.3">
      <c r="A19" s="205"/>
      <c r="B19" s="220"/>
      <c r="C19" s="220"/>
      <c r="D19" s="220"/>
      <c r="E19" s="220"/>
      <c r="F19" s="220"/>
      <c r="G19" s="220"/>
      <c r="H19" s="220"/>
      <c r="I19" s="220"/>
      <c r="J19" s="220"/>
      <c r="K19" s="220"/>
      <c r="L19" s="220"/>
      <c r="M19" s="220"/>
      <c r="N19" s="220"/>
      <c r="O19" s="221"/>
      <c r="P19" s="221"/>
      <c r="Q19" s="221"/>
      <c r="R19" s="221"/>
      <c r="S19" s="221"/>
      <c r="T19" s="221"/>
      <c r="U19" s="221"/>
      <c r="V19" s="221"/>
      <c r="W19" s="221"/>
      <c r="X19" s="221"/>
      <c r="Y19" s="221"/>
      <c r="Z19" s="221"/>
      <c r="AA19" s="221"/>
      <c r="AB19" s="221"/>
      <c r="AC19" s="221"/>
      <c r="AD19" s="221"/>
      <c r="AE19" s="221"/>
      <c r="AF19" s="221"/>
      <c r="AG19" s="221"/>
      <c r="AH19" s="221"/>
      <c r="AI19" s="220"/>
      <c r="AJ19" s="220"/>
      <c r="AK19" s="220"/>
      <c r="AL19" s="220"/>
      <c r="AM19" s="220"/>
      <c r="AN19" s="220"/>
      <c r="AO19" s="220"/>
      <c r="AP19" s="220"/>
      <c r="AQ19" s="222"/>
      <c r="AR19" s="222"/>
      <c r="AS19" s="222"/>
      <c r="AT19" s="222"/>
      <c r="AU19" s="208"/>
    </row>
    <row r="20" spans="1:47" ht="39" customHeight="1" x14ac:dyDescent="0.3">
      <c r="A20" s="205"/>
      <c r="B20" s="220"/>
      <c r="C20" s="220"/>
      <c r="D20" s="220"/>
      <c r="E20" s="220"/>
      <c r="F20" s="220"/>
      <c r="G20" s="220"/>
      <c r="H20" s="220"/>
      <c r="I20" s="220"/>
      <c r="J20" s="220"/>
      <c r="K20" s="220"/>
      <c r="L20" s="220"/>
      <c r="M20" s="220"/>
      <c r="N20" s="220"/>
      <c r="O20" s="221"/>
      <c r="P20" s="221"/>
      <c r="Q20" s="221"/>
      <c r="R20" s="221"/>
      <c r="S20" s="221"/>
      <c r="T20" s="221"/>
      <c r="U20" s="221"/>
      <c r="V20" s="221"/>
      <c r="W20" s="221"/>
      <c r="X20" s="221"/>
      <c r="Y20" s="221"/>
      <c r="Z20" s="221"/>
      <c r="AA20" s="221"/>
      <c r="AB20" s="221"/>
      <c r="AC20" s="221"/>
      <c r="AD20" s="221"/>
      <c r="AE20" s="221"/>
      <c r="AF20" s="221"/>
      <c r="AG20" s="221"/>
      <c r="AH20" s="221"/>
      <c r="AI20" s="220"/>
      <c r="AJ20" s="220"/>
      <c r="AK20" s="220"/>
      <c r="AL20" s="220"/>
      <c r="AM20" s="220"/>
      <c r="AN20" s="220"/>
      <c r="AO20" s="220"/>
      <c r="AP20" s="220"/>
      <c r="AQ20" s="222"/>
      <c r="AR20" s="222"/>
      <c r="AS20" s="222"/>
      <c r="AT20" s="222"/>
      <c r="AU20" s="208"/>
    </row>
    <row r="21" spans="1:47" ht="39" customHeight="1" x14ac:dyDescent="0.3">
      <c r="A21" s="205"/>
      <c r="B21" s="220"/>
      <c r="C21" s="220"/>
      <c r="D21" s="220"/>
      <c r="E21" s="220"/>
      <c r="F21" s="220"/>
      <c r="G21" s="220"/>
      <c r="H21" s="220"/>
      <c r="I21" s="220"/>
      <c r="J21" s="220"/>
      <c r="K21" s="220"/>
      <c r="L21" s="220"/>
      <c r="M21" s="220"/>
      <c r="N21" s="220"/>
      <c r="O21" s="221"/>
      <c r="P21" s="221"/>
      <c r="Q21" s="221"/>
      <c r="R21" s="221"/>
      <c r="S21" s="221"/>
      <c r="T21" s="221"/>
      <c r="U21" s="221"/>
      <c r="V21" s="221"/>
      <c r="W21" s="221"/>
      <c r="X21" s="221"/>
      <c r="Y21" s="221"/>
      <c r="Z21" s="221"/>
      <c r="AA21" s="221"/>
      <c r="AB21" s="221"/>
      <c r="AC21" s="221"/>
      <c r="AD21" s="221"/>
      <c r="AE21" s="221"/>
      <c r="AF21" s="221"/>
      <c r="AG21" s="221"/>
      <c r="AH21" s="221"/>
      <c r="AI21" s="220"/>
      <c r="AJ21" s="220"/>
      <c r="AK21" s="220"/>
      <c r="AL21" s="220"/>
      <c r="AM21" s="220"/>
      <c r="AN21" s="220"/>
      <c r="AO21" s="220"/>
      <c r="AP21" s="220"/>
      <c r="AQ21" s="222"/>
      <c r="AR21" s="222"/>
      <c r="AS21" s="222"/>
      <c r="AT21" s="222"/>
      <c r="AU21" s="208"/>
    </row>
    <row r="22" spans="1:47" ht="39" customHeight="1" thickBot="1" x14ac:dyDescent="0.35">
      <c r="A22" s="210"/>
      <c r="B22" s="214"/>
      <c r="C22" s="214"/>
      <c r="D22" s="214"/>
      <c r="E22" s="214"/>
      <c r="F22" s="214"/>
      <c r="G22" s="214"/>
      <c r="H22" s="214"/>
      <c r="I22" s="214"/>
      <c r="J22" s="214"/>
      <c r="K22" s="214"/>
      <c r="L22" s="214"/>
      <c r="M22" s="214"/>
      <c r="N22" s="214"/>
      <c r="O22" s="215"/>
      <c r="P22" s="215"/>
      <c r="Q22" s="215"/>
      <c r="R22" s="215"/>
      <c r="S22" s="215"/>
      <c r="T22" s="215"/>
      <c r="U22" s="215"/>
      <c r="V22" s="215"/>
      <c r="W22" s="215"/>
      <c r="X22" s="215"/>
      <c r="Y22" s="215"/>
      <c r="Z22" s="215"/>
      <c r="AA22" s="215"/>
      <c r="AB22" s="215"/>
      <c r="AC22" s="215"/>
      <c r="AD22" s="215"/>
      <c r="AE22" s="215"/>
      <c r="AF22" s="215"/>
      <c r="AG22" s="215"/>
      <c r="AH22" s="215"/>
      <c r="AI22" s="214"/>
      <c r="AJ22" s="214"/>
      <c r="AK22" s="214"/>
      <c r="AL22" s="214"/>
      <c r="AM22" s="214"/>
      <c r="AN22" s="214"/>
      <c r="AO22" s="214"/>
      <c r="AP22" s="214"/>
      <c r="AQ22" s="216"/>
      <c r="AR22" s="216"/>
      <c r="AS22" s="216"/>
      <c r="AT22" s="216"/>
      <c r="AU22" s="208"/>
    </row>
    <row r="23" spans="1:47" ht="19.2" customHeight="1" x14ac:dyDescent="0.3">
      <c r="A23" s="217"/>
      <c r="B23" s="211"/>
      <c r="C23" s="211"/>
      <c r="D23" s="211"/>
      <c r="E23" s="211"/>
      <c r="F23" s="211"/>
      <c r="G23" s="211"/>
      <c r="H23" s="211"/>
      <c r="I23" s="211"/>
      <c r="J23" s="211"/>
      <c r="K23" s="211"/>
      <c r="L23" s="211"/>
      <c r="M23" s="211"/>
      <c r="N23" s="211"/>
      <c r="O23" s="212"/>
      <c r="P23" s="212"/>
      <c r="Q23" s="212"/>
      <c r="R23" s="212"/>
      <c r="S23" s="212"/>
      <c r="T23" s="212"/>
      <c r="U23" s="212"/>
      <c r="V23" s="212"/>
      <c r="W23" s="212"/>
      <c r="X23" s="212"/>
      <c r="Y23" s="212"/>
      <c r="Z23" s="212"/>
      <c r="AA23" s="212"/>
      <c r="AB23" s="212"/>
      <c r="AC23" s="212"/>
      <c r="AD23" s="212"/>
      <c r="AE23" s="212"/>
      <c r="AF23" s="212"/>
      <c r="AG23" s="212"/>
      <c r="AH23" s="212"/>
      <c r="AI23" s="211"/>
      <c r="AJ23" s="211"/>
      <c r="AK23" s="211"/>
      <c r="AL23" s="211"/>
      <c r="AM23" s="211"/>
      <c r="AN23" s="211"/>
      <c r="AO23" s="211"/>
      <c r="AP23" s="211"/>
      <c r="AQ23" s="213"/>
      <c r="AR23" s="213"/>
      <c r="AS23" s="213"/>
      <c r="AT23" s="213"/>
    </row>
    <row r="24" spans="1:47" ht="19.2" customHeight="1" x14ac:dyDescent="0.3">
      <c r="A24" s="205"/>
      <c r="B24" s="220"/>
      <c r="C24" s="220"/>
      <c r="D24" s="220"/>
      <c r="E24" s="220"/>
      <c r="F24" s="220"/>
      <c r="G24" s="220"/>
      <c r="H24" s="220"/>
      <c r="I24" s="220"/>
      <c r="J24" s="220"/>
      <c r="K24" s="220"/>
      <c r="L24" s="220"/>
      <c r="M24" s="220"/>
      <c r="N24" s="220"/>
      <c r="O24" s="221"/>
      <c r="P24" s="221"/>
      <c r="Q24" s="221"/>
      <c r="R24" s="221"/>
      <c r="S24" s="221"/>
      <c r="T24" s="221"/>
      <c r="U24" s="221"/>
      <c r="V24" s="221"/>
      <c r="W24" s="221"/>
      <c r="X24" s="221"/>
      <c r="Y24" s="221"/>
      <c r="Z24" s="221"/>
      <c r="AA24" s="221"/>
      <c r="AB24" s="221"/>
      <c r="AC24" s="221"/>
      <c r="AD24" s="221"/>
      <c r="AE24" s="221"/>
      <c r="AF24" s="221"/>
      <c r="AG24" s="221"/>
      <c r="AH24" s="221"/>
      <c r="AI24" s="220"/>
      <c r="AJ24" s="220"/>
      <c r="AK24" s="220"/>
      <c r="AL24" s="220"/>
      <c r="AM24" s="220"/>
      <c r="AN24" s="220"/>
      <c r="AO24" s="220"/>
      <c r="AP24" s="220"/>
      <c r="AQ24" s="222"/>
      <c r="AR24" s="222"/>
      <c r="AS24" s="222"/>
      <c r="AT24" s="222"/>
    </row>
    <row r="25" spans="1:47" ht="19.2" customHeight="1" x14ac:dyDescent="0.3">
      <c r="A25" s="222"/>
      <c r="B25" s="220"/>
      <c r="C25" s="220"/>
      <c r="D25" s="220"/>
      <c r="E25" s="220"/>
      <c r="F25" s="220"/>
      <c r="G25" s="220"/>
      <c r="H25" s="220"/>
      <c r="I25" s="220"/>
      <c r="J25" s="220"/>
      <c r="K25" s="220"/>
      <c r="L25" s="220"/>
      <c r="M25" s="220"/>
      <c r="N25" s="220"/>
      <c r="O25" s="221"/>
      <c r="P25" s="221"/>
      <c r="Q25" s="221"/>
      <c r="R25" s="221"/>
      <c r="S25" s="221"/>
      <c r="T25" s="221"/>
      <c r="U25" s="221"/>
      <c r="V25" s="221"/>
      <c r="W25" s="221"/>
      <c r="X25" s="221"/>
      <c r="Y25" s="221"/>
      <c r="Z25" s="221"/>
      <c r="AA25" s="221"/>
      <c r="AB25" s="221"/>
      <c r="AC25" s="221"/>
      <c r="AD25" s="221"/>
      <c r="AE25" s="221"/>
      <c r="AF25" s="221"/>
      <c r="AG25" s="221"/>
      <c r="AH25" s="221"/>
      <c r="AI25" s="220"/>
      <c r="AJ25" s="220"/>
      <c r="AK25" s="220"/>
      <c r="AL25" s="220"/>
      <c r="AM25" s="220"/>
      <c r="AN25" s="220"/>
      <c r="AO25" s="220"/>
      <c r="AP25" s="220"/>
      <c r="AQ25" s="222"/>
      <c r="AR25" s="222"/>
      <c r="AS25" s="222"/>
      <c r="AT25" s="222"/>
    </row>
    <row r="26" spans="1:47" ht="17.25" customHeight="1" x14ac:dyDescent="0.25">
      <c r="A26" s="320"/>
      <c r="B26" s="1782"/>
      <c r="C26" s="1782"/>
      <c r="D26" s="1782"/>
      <c r="E26" s="1782"/>
      <c r="F26" s="1782"/>
      <c r="G26" s="1782"/>
      <c r="H26" s="1782"/>
      <c r="I26" s="1782"/>
      <c r="J26" s="1782"/>
      <c r="K26" s="1782"/>
      <c r="L26" s="1782"/>
      <c r="M26" s="1782"/>
      <c r="N26" s="1782"/>
      <c r="O26" s="1782"/>
      <c r="P26" s="1782"/>
      <c r="Q26" s="1782"/>
      <c r="R26" s="1782"/>
      <c r="S26" s="1782"/>
      <c r="T26" s="1782"/>
      <c r="U26" s="1782"/>
      <c r="V26" s="1782"/>
      <c r="W26" s="1782"/>
      <c r="X26" s="1782"/>
      <c r="Y26" s="1782"/>
      <c r="Z26" s="1782"/>
      <c r="AA26" s="1782"/>
      <c r="AB26" s="1782"/>
      <c r="AC26" s="1782"/>
      <c r="AD26" s="1782"/>
      <c r="AE26" s="1782"/>
      <c r="AF26" s="1782"/>
      <c r="AG26" s="1782"/>
      <c r="AH26" s="1782"/>
      <c r="AI26" s="1782"/>
      <c r="AJ26" s="1782"/>
      <c r="AK26" s="1782"/>
      <c r="AL26" s="1782"/>
      <c r="AM26" s="1782"/>
      <c r="AN26" s="1782"/>
      <c r="AO26" s="1782"/>
      <c r="AP26" s="1782"/>
      <c r="AQ26" s="1782"/>
      <c r="AR26" s="1782"/>
      <c r="AS26" s="1782"/>
      <c r="AT26" s="1782"/>
      <c r="AU26" s="320"/>
    </row>
    <row r="27" spans="1:47" s="219" customFormat="1" ht="31.2" customHeight="1" x14ac:dyDescent="0.3">
      <c r="A27" s="321"/>
      <c r="Z27" s="1784"/>
      <c r="AA27" s="1784"/>
      <c r="AB27" s="1784"/>
      <c r="AC27" s="1784"/>
      <c r="AD27" s="1784"/>
      <c r="AE27" s="1784"/>
      <c r="AF27" s="1784"/>
      <c r="AG27" s="1784"/>
      <c r="AH27" s="1784"/>
      <c r="AI27" s="1784"/>
      <c r="AJ27" s="1784"/>
      <c r="AK27" s="1784"/>
      <c r="AL27" s="1784"/>
      <c r="AM27" s="1784"/>
      <c r="AN27" s="1784"/>
      <c r="AO27" s="1784"/>
      <c r="AP27" s="1784"/>
      <c r="AQ27" s="1784"/>
      <c r="AR27" s="1784"/>
      <c r="AS27" s="1784"/>
      <c r="AT27" s="1784"/>
      <c r="AU27" s="321"/>
    </row>
    <row r="28" spans="1:47" ht="17.7" customHeight="1" x14ac:dyDescent="0.25">
      <c r="A28" s="320"/>
      <c r="B28" s="1783"/>
      <c r="C28" s="1783"/>
      <c r="D28" s="1783"/>
      <c r="E28" s="1783"/>
      <c r="F28" s="1783"/>
      <c r="G28" s="1783"/>
      <c r="H28" s="1783"/>
      <c r="I28" s="1783"/>
      <c r="J28" s="1783"/>
      <c r="K28" s="1783"/>
      <c r="L28" s="1783"/>
      <c r="M28" s="1783"/>
      <c r="N28" s="1783"/>
      <c r="O28" s="1783"/>
      <c r="P28" s="1783"/>
      <c r="Q28" s="1783"/>
      <c r="R28" s="1783"/>
      <c r="S28" s="1783"/>
      <c r="T28" s="1783"/>
      <c r="U28" s="1783"/>
      <c r="V28" s="1783"/>
      <c r="W28" s="1783"/>
      <c r="X28" s="1783"/>
      <c r="Y28" s="1783"/>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0"/>
    </row>
    <row r="29" spans="1:47" ht="17.7" customHeight="1" x14ac:dyDescent="0.25">
      <c r="A29" s="320"/>
      <c r="B29" s="323"/>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0"/>
    </row>
    <row r="30" spans="1:47" ht="39.6" customHeight="1" x14ac:dyDescent="0.3">
      <c r="A30" s="1798"/>
      <c r="B30" s="1798"/>
      <c r="C30" s="1798"/>
      <c r="D30" s="1798"/>
      <c r="E30" s="1798"/>
      <c r="F30" s="1798"/>
      <c r="G30" s="1798"/>
      <c r="H30" s="1798"/>
      <c r="I30" s="1798"/>
      <c r="J30" s="1798"/>
      <c r="K30" s="1798"/>
      <c r="L30" s="1798"/>
      <c r="M30" s="1798"/>
      <c r="N30" s="1798"/>
      <c r="O30" s="1798"/>
      <c r="P30" s="1798"/>
      <c r="Q30" s="1798"/>
      <c r="R30" s="1798"/>
      <c r="S30" s="1798"/>
      <c r="T30" s="1798"/>
      <c r="U30" s="1798"/>
      <c r="V30" s="1798"/>
      <c r="W30" s="1798"/>
      <c r="X30" s="1798"/>
      <c r="Y30" s="1798"/>
      <c r="Z30" s="1798"/>
      <c r="AA30" s="1798"/>
      <c r="AB30" s="1798"/>
      <c r="AC30" s="1798"/>
      <c r="AD30" s="1798"/>
      <c r="AE30" s="1798"/>
      <c r="AF30" s="1798"/>
      <c r="AG30" s="1798"/>
      <c r="AH30" s="1798"/>
      <c r="AI30" s="1798"/>
      <c r="AJ30" s="1798"/>
      <c r="AK30" s="1798"/>
      <c r="AL30" s="1798"/>
      <c r="AM30" s="1798"/>
      <c r="AN30" s="1798"/>
      <c r="AO30" s="1798"/>
      <c r="AP30" s="1798"/>
      <c r="AQ30" s="1798"/>
      <c r="AR30" s="1798"/>
      <c r="AS30" s="1798"/>
      <c r="AT30" s="1798"/>
      <c r="AU30" s="1798"/>
    </row>
    <row r="31" spans="1:47" ht="14.25" customHeight="1" x14ac:dyDescent="0.25">
      <c r="A31" s="1794"/>
      <c r="B31" s="1794"/>
      <c r="C31" s="1794"/>
      <c r="D31" s="1794"/>
      <c r="E31" s="1794"/>
      <c r="F31" s="1794"/>
      <c r="G31" s="1794"/>
      <c r="H31" s="1794"/>
      <c r="I31" s="1794"/>
      <c r="J31" s="1794"/>
      <c r="K31" s="1794"/>
      <c r="L31" s="1794"/>
      <c r="M31" s="1794"/>
      <c r="N31" s="1794"/>
      <c r="O31" s="1794"/>
      <c r="P31" s="1794"/>
      <c r="Q31" s="1794"/>
      <c r="R31" s="1794"/>
      <c r="S31" s="1794"/>
      <c r="T31" s="1794"/>
      <c r="U31" s="1794"/>
      <c r="V31" s="1794"/>
      <c r="W31" s="1794"/>
      <c r="X31" s="1794"/>
      <c r="Y31" s="1794"/>
      <c r="Z31" s="1794"/>
      <c r="AA31" s="1794"/>
      <c r="AB31" s="1794"/>
      <c r="AC31" s="1794"/>
      <c r="AD31" s="1794"/>
      <c r="AE31" s="1794"/>
      <c r="AF31" s="1794"/>
      <c r="AG31" s="1794"/>
      <c r="AH31" s="1794"/>
      <c r="AI31" s="1794"/>
      <c r="AJ31" s="1794"/>
      <c r="AK31" s="1794"/>
      <c r="AL31" s="1794"/>
      <c r="AM31" s="1794"/>
      <c r="AN31" s="1794"/>
      <c r="AO31" s="1794"/>
      <c r="AP31" s="1794"/>
      <c r="AQ31" s="1795"/>
      <c r="AR31" s="1795"/>
      <c r="AS31" s="1795"/>
      <c r="AT31" s="1795"/>
      <c r="AU31" s="320"/>
    </row>
    <row r="32" spans="1:47" ht="14.25" customHeight="1" x14ac:dyDescent="0.25">
      <c r="A32" s="1794"/>
      <c r="B32" s="1794"/>
      <c r="C32" s="1794"/>
      <c r="D32" s="1794"/>
      <c r="E32" s="1794"/>
      <c r="F32" s="1794"/>
      <c r="G32" s="1794"/>
      <c r="H32" s="1794"/>
      <c r="I32" s="1794"/>
      <c r="J32" s="1794"/>
      <c r="K32" s="1794"/>
      <c r="L32" s="1794"/>
      <c r="M32" s="1794"/>
      <c r="N32" s="1794"/>
      <c r="O32" s="1794"/>
      <c r="P32" s="1794"/>
      <c r="Q32" s="1794"/>
      <c r="R32" s="1794"/>
      <c r="S32" s="1794"/>
      <c r="T32" s="1794"/>
      <c r="U32" s="1794"/>
      <c r="V32" s="1794"/>
      <c r="W32" s="1794"/>
      <c r="X32" s="1794"/>
      <c r="Y32" s="1794"/>
      <c r="Z32" s="1794"/>
      <c r="AA32" s="1794"/>
      <c r="AB32" s="1794"/>
      <c r="AC32" s="1794"/>
      <c r="AD32" s="1794"/>
      <c r="AE32" s="1794"/>
      <c r="AF32" s="1794"/>
      <c r="AG32" s="1794"/>
      <c r="AH32" s="1794"/>
      <c r="AI32" s="1794"/>
      <c r="AJ32" s="1794"/>
      <c r="AK32" s="1794"/>
      <c r="AL32" s="1794"/>
      <c r="AM32" s="1794"/>
      <c r="AN32" s="1794"/>
      <c r="AO32" s="1794"/>
      <c r="AP32" s="1794"/>
      <c r="AQ32" s="1795"/>
      <c r="AR32" s="1795"/>
      <c r="AS32" s="1795"/>
      <c r="AT32" s="1795"/>
      <c r="AU32" s="320"/>
    </row>
    <row r="33" spans="1:47" ht="14.25" customHeight="1" x14ac:dyDescent="0.25">
      <c r="A33" s="1794"/>
      <c r="B33" s="1794"/>
      <c r="C33" s="1794"/>
      <c r="D33" s="1794"/>
      <c r="E33" s="1794"/>
      <c r="F33" s="1794"/>
      <c r="G33" s="1794"/>
      <c r="H33" s="1794"/>
      <c r="I33" s="1794"/>
      <c r="J33" s="1794"/>
      <c r="K33" s="1794"/>
      <c r="L33" s="1794"/>
      <c r="M33" s="1794"/>
      <c r="N33" s="1794"/>
      <c r="O33" s="1794"/>
      <c r="P33" s="1794"/>
      <c r="Q33" s="1794"/>
      <c r="R33" s="1794"/>
      <c r="S33" s="1794"/>
      <c r="T33" s="1794"/>
      <c r="U33" s="1794"/>
      <c r="V33" s="1794"/>
      <c r="W33" s="1794"/>
      <c r="X33" s="1794"/>
      <c r="Y33" s="1794"/>
      <c r="Z33" s="1794"/>
      <c r="AA33" s="1794"/>
      <c r="AB33" s="1794"/>
      <c r="AC33" s="1794"/>
      <c r="AD33" s="1794"/>
      <c r="AE33" s="1794"/>
      <c r="AF33" s="1794"/>
      <c r="AG33" s="1794"/>
      <c r="AH33" s="1794"/>
      <c r="AI33" s="1794"/>
      <c r="AJ33" s="1794"/>
      <c r="AK33" s="1794"/>
      <c r="AL33" s="1794"/>
      <c r="AM33" s="1794"/>
      <c r="AN33" s="1794"/>
      <c r="AO33" s="1794"/>
      <c r="AP33" s="1794"/>
      <c r="AQ33" s="1795"/>
      <c r="AR33" s="1795"/>
      <c r="AS33" s="1795"/>
      <c r="AT33" s="1795"/>
      <c r="AU33" s="320"/>
    </row>
    <row r="34" spans="1:47" ht="13.2" customHeight="1" x14ac:dyDescent="0.25">
      <c r="A34" s="1794"/>
      <c r="B34" s="1794"/>
      <c r="C34" s="1794"/>
      <c r="D34" s="1794"/>
      <c r="E34" s="1794"/>
      <c r="F34" s="1794"/>
      <c r="G34" s="1794"/>
      <c r="H34" s="1794"/>
      <c r="I34" s="1794"/>
      <c r="J34" s="1794"/>
      <c r="K34" s="1794"/>
      <c r="L34" s="1794"/>
      <c r="M34" s="1794"/>
      <c r="N34" s="1794"/>
      <c r="O34" s="1794"/>
      <c r="P34" s="1794"/>
      <c r="Q34" s="1794"/>
      <c r="R34" s="1794"/>
      <c r="S34" s="1794"/>
      <c r="T34" s="1794"/>
      <c r="U34" s="1794"/>
      <c r="V34" s="1794"/>
      <c r="W34" s="1794"/>
      <c r="X34" s="1794"/>
      <c r="Y34" s="1794"/>
      <c r="Z34" s="1794"/>
      <c r="AA34" s="1794"/>
      <c r="AB34" s="1794"/>
      <c r="AC34" s="1794"/>
      <c r="AD34" s="1794"/>
      <c r="AE34" s="1794"/>
      <c r="AF34" s="1794"/>
      <c r="AG34" s="1794"/>
      <c r="AH34" s="1794"/>
      <c r="AI34" s="1794"/>
      <c r="AJ34" s="1794"/>
      <c r="AK34" s="1794"/>
      <c r="AL34" s="1794"/>
      <c r="AM34" s="1794"/>
      <c r="AN34" s="1794"/>
      <c r="AO34" s="1794"/>
      <c r="AP34" s="1794"/>
      <c r="AQ34" s="1795"/>
      <c r="AR34" s="1795"/>
      <c r="AS34" s="1795"/>
      <c r="AT34" s="1795"/>
      <c r="AU34" s="320"/>
    </row>
    <row r="35" spans="1:47" ht="15" customHeight="1" x14ac:dyDescent="0.25">
      <c r="A35" s="1794"/>
      <c r="B35" s="1794"/>
      <c r="C35" s="1794"/>
      <c r="D35" s="1794"/>
      <c r="E35" s="1794"/>
      <c r="F35" s="1794"/>
      <c r="G35" s="1794"/>
      <c r="H35" s="1794"/>
      <c r="I35" s="1794"/>
      <c r="J35" s="1794"/>
      <c r="K35" s="1794"/>
      <c r="L35" s="1794"/>
      <c r="M35" s="1794"/>
      <c r="N35" s="1794"/>
      <c r="O35" s="1794"/>
      <c r="P35" s="1794"/>
      <c r="Q35" s="1794"/>
      <c r="R35" s="1794"/>
      <c r="S35" s="1794"/>
      <c r="T35" s="1794"/>
      <c r="U35" s="1794"/>
      <c r="V35" s="1794"/>
      <c r="W35" s="1794"/>
      <c r="X35" s="1794"/>
      <c r="Y35" s="1794"/>
      <c r="Z35" s="1794"/>
      <c r="AA35" s="1794"/>
      <c r="AB35" s="1794"/>
      <c r="AC35" s="1794"/>
      <c r="AD35" s="1794"/>
      <c r="AE35" s="1794"/>
      <c r="AF35" s="1794"/>
      <c r="AG35" s="1794"/>
      <c r="AH35" s="1794"/>
      <c r="AI35" s="1794"/>
      <c r="AJ35" s="1794"/>
      <c r="AK35" s="1794"/>
      <c r="AL35" s="1794"/>
      <c r="AM35" s="1794"/>
      <c r="AN35" s="1794"/>
      <c r="AO35" s="1794"/>
      <c r="AP35" s="1794"/>
      <c r="AQ35" s="1795"/>
      <c r="AR35" s="1795"/>
      <c r="AS35" s="1795"/>
      <c r="AT35" s="1795"/>
      <c r="AU35" s="320"/>
    </row>
    <row r="36" spans="1:47" ht="13.95" customHeight="1" x14ac:dyDescent="0.25">
      <c r="A36" s="1794"/>
      <c r="B36" s="1794"/>
      <c r="C36" s="1794"/>
      <c r="D36" s="1794"/>
      <c r="E36" s="1794"/>
      <c r="F36" s="1794"/>
      <c r="G36" s="1794"/>
      <c r="H36" s="1794"/>
      <c r="I36" s="1794"/>
      <c r="J36" s="1794"/>
      <c r="K36" s="1794"/>
      <c r="L36" s="1794"/>
      <c r="M36" s="1794"/>
      <c r="N36" s="1794"/>
      <c r="O36" s="1794"/>
      <c r="P36" s="1794"/>
      <c r="Q36" s="1794"/>
      <c r="R36" s="1794"/>
      <c r="S36" s="1794"/>
      <c r="T36" s="1794"/>
      <c r="U36" s="1794"/>
      <c r="V36" s="1794"/>
      <c r="W36" s="1794"/>
      <c r="X36" s="1794"/>
      <c r="Y36" s="1794"/>
      <c r="Z36" s="1794"/>
      <c r="AA36" s="1794"/>
      <c r="AB36" s="1794"/>
      <c r="AC36" s="1794"/>
      <c r="AD36" s="1794"/>
      <c r="AE36" s="1794"/>
      <c r="AF36" s="1794"/>
      <c r="AG36" s="1794"/>
      <c r="AH36" s="1794"/>
      <c r="AI36" s="1794"/>
      <c r="AJ36" s="1794"/>
      <c r="AK36" s="1794"/>
      <c r="AL36" s="1794"/>
      <c r="AM36" s="1794"/>
      <c r="AN36" s="1794"/>
      <c r="AO36" s="1794"/>
      <c r="AP36" s="1794"/>
      <c r="AQ36" s="1799"/>
      <c r="AR36" s="1799"/>
      <c r="AS36" s="1799"/>
      <c r="AT36" s="1799"/>
      <c r="AU36" s="320"/>
    </row>
    <row r="37" spans="1:47" ht="13.95" customHeight="1" x14ac:dyDescent="0.25">
      <c r="A37" s="1794"/>
      <c r="B37" s="1794"/>
      <c r="C37" s="1794"/>
      <c r="D37" s="1794"/>
      <c r="E37" s="1794"/>
      <c r="F37" s="1794"/>
      <c r="G37" s="1794"/>
      <c r="H37" s="1794"/>
      <c r="I37" s="1794"/>
      <c r="J37" s="1794"/>
      <c r="K37" s="1794"/>
      <c r="L37" s="1794"/>
      <c r="M37" s="1794"/>
      <c r="N37" s="1794"/>
      <c r="O37" s="1794"/>
      <c r="P37" s="1794"/>
      <c r="Q37" s="1794"/>
      <c r="R37" s="1794"/>
      <c r="S37" s="1794"/>
      <c r="T37" s="1794"/>
      <c r="U37" s="1794"/>
      <c r="V37" s="1794"/>
      <c r="W37" s="1794"/>
      <c r="X37" s="1794"/>
      <c r="Y37" s="1794"/>
      <c r="Z37" s="1794"/>
      <c r="AA37" s="1794"/>
      <c r="AB37" s="1794"/>
      <c r="AC37" s="1794"/>
      <c r="AD37" s="1794"/>
      <c r="AE37" s="1794"/>
      <c r="AF37" s="1794"/>
      <c r="AG37" s="1794"/>
      <c r="AH37" s="1794"/>
      <c r="AI37" s="1794"/>
      <c r="AJ37" s="1794"/>
      <c r="AK37" s="1794"/>
      <c r="AL37" s="1794"/>
      <c r="AM37" s="1794"/>
      <c r="AN37" s="1794"/>
      <c r="AO37" s="1794"/>
      <c r="AP37" s="1794"/>
      <c r="AQ37" s="1799"/>
      <c r="AR37" s="1799"/>
      <c r="AS37" s="1799"/>
      <c r="AT37" s="1799"/>
      <c r="AU37" s="320"/>
    </row>
    <row r="38" spans="1:47" ht="16.95" customHeight="1" x14ac:dyDescent="0.25">
      <c r="A38" s="1800"/>
      <c r="B38" s="1800"/>
      <c r="C38" s="1800"/>
      <c r="D38" s="1800"/>
      <c r="E38" s="1800"/>
      <c r="F38" s="1800"/>
      <c r="G38" s="1800"/>
      <c r="H38" s="1800"/>
      <c r="I38" s="1800"/>
      <c r="J38" s="1800"/>
      <c r="K38" s="1800"/>
      <c r="L38" s="1800"/>
      <c r="M38" s="1800"/>
      <c r="N38" s="1800"/>
      <c r="O38" s="1800"/>
      <c r="P38" s="1800"/>
      <c r="Q38" s="1800"/>
      <c r="R38" s="1800"/>
      <c r="S38" s="1800"/>
      <c r="T38" s="1800"/>
      <c r="U38" s="1800"/>
      <c r="V38" s="1800"/>
      <c r="W38" s="1800"/>
      <c r="X38" s="1800"/>
      <c r="Y38" s="1800"/>
      <c r="Z38" s="1800"/>
      <c r="AA38" s="1800"/>
      <c r="AB38" s="1800"/>
      <c r="AC38" s="1800"/>
      <c r="AD38" s="1800"/>
      <c r="AE38" s="1800"/>
      <c r="AF38" s="1800"/>
      <c r="AG38" s="1800"/>
      <c r="AH38" s="1800"/>
      <c r="AI38" s="1800"/>
      <c r="AJ38" s="1800"/>
      <c r="AK38" s="1800"/>
      <c r="AL38" s="1800"/>
      <c r="AM38" s="1800"/>
      <c r="AN38" s="1800"/>
      <c r="AO38" s="1800"/>
      <c r="AP38" s="1800"/>
      <c r="AQ38" s="1799"/>
      <c r="AR38" s="1799"/>
      <c r="AS38" s="1799"/>
      <c r="AT38" s="1799"/>
      <c r="AU38" s="320"/>
    </row>
    <row r="39" spans="1:47" ht="19.2" customHeight="1" x14ac:dyDescent="0.25">
      <c r="A39" s="1800"/>
      <c r="B39" s="1800"/>
      <c r="C39" s="1800"/>
      <c r="D39" s="1800"/>
      <c r="E39" s="1800"/>
      <c r="F39" s="1800"/>
      <c r="G39" s="1800"/>
      <c r="H39" s="1800"/>
      <c r="I39" s="1800"/>
      <c r="J39" s="1800"/>
      <c r="K39" s="1800"/>
      <c r="L39" s="1800"/>
      <c r="M39" s="1800"/>
      <c r="N39" s="1800"/>
      <c r="O39" s="1800"/>
      <c r="P39" s="1800"/>
      <c r="Q39" s="1800"/>
      <c r="R39" s="1800"/>
      <c r="S39" s="1800"/>
      <c r="T39" s="1800"/>
      <c r="U39" s="1800"/>
      <c r="V39" s="1800"/>
      <c r="W39" s="1800"/>
      <c r="X39" s="1800"/>
      <c r="Y39" s="1800"/>
      <c r="Z39" s="1800"/>
      <c r="AA39" s="1800"/>
      <c r="AB39" s="1800"/>
      <c r="AC39" s="1800"/>
      <c r="AD39" s="1800"/>
      <c r="AE39" s="1800"/>
      <c r="AF39" s="1800"/>
      <c r="AG39" s="1800"/>
      <c r="AH39" s="1800"/>
      <c r="AI39" s="1800"/>
      <c r="AJ39" s="1800"/>
      <c r="AK39" s="1800"/>
      <c r="AL39" s="1800"/>
      <c r="AM39" s="1800"/>
      <c r="AN39" s="1800"/>
      <c r="AO39" s="1800"/>
      <c r="AP39" s="1800"/>
      <c r="AQ39" s="1799"/>
      <c r="AR39" s="1799"/>
      <c r="AS39" s="1799"/>
      <c r="AT39" s="1799"/>
      <c r="AU39" s="320"/>
    </row>
    <row r="40" spans="1:47" ht="18" customHeight="1" x14ac:dyDescent="0.25">
      <c r="A40" s="1800"/>
      <c r="B40" s="1800"/>
      <c r="C40" s="1800"/>
      <c r="D40" s="1800"/>
      <c r="E40" s="1800"/>
      <c r="F40" s="1800"/>
      <c r="G40" s="1800"/>
      <c r="H40" s="1800"/>
      <c r="I40" s="1800"/>
      <c r="J40" s="1800"/>
      <c r="K40" s="1800"/>
      <c r="L40" s="1800"/>
      <c r="M40" s="1800"/>
      <c r="N40" s="1800"/>
      <c r="O40" s="1800"/>
      <c r="P40" s="1800"/>
      <c r="Q40" s="1800"/>
      <c r="R40" s="1800"/>
      <c r="S40" s="1800"/>
      <c r="T40" s="1800"/>
      <c r="U40" s="1800"/>
      <c r="V40" s="1800"/>
      <c r="W40" s="1800"/>
      <c r="X40" s="1800"/>
      <c r="Y40" s="1800"/>
      <c r="Z40" s="1800"/>
      <c r="AA40" s="1800"/>
      <c r="AB40" s="1800"/>
      <c r="AC40" s="1800"/>
      <c r="AD40" s="1800"/>
      <c r="AE40" s="1800"/>
      <c r="AF40" s="1800"/>
      <c r="AG40" s="1800"/>
      <c r="AH40" s="1800"/>
      <c r="AI40" s="1800"/>
      <c r="AJ40" s="1800"/>
      <c r="AK40" s="1800"/>
      <c r="AL40" s="1800"/>
      <c r="AM40" s="1800"/>
      <c r="AN40" s="1800"/>
      <c r="AO40" s="1800"/>
      <c r="AP40" s="1800"/>
      <c r="AQ40" s="1799"/>
      <c r="AR40" s="1799"/>
      <c r="AS40" s="1799"/>
      <c r="AT40" s="1799"/>
      <c r="AU40" s="320"/>
    </row>
    <row r="41" spans="1:47" ht="15" customHeight="1" x14ac:dyDescent="0.25">
      <c r="A41" s="1800"/>
      <c r="B41" s="1800"/>
      <c r="C41" s="1800"/>
      <c r="D41" s="1800"/>
      <c r="E41" s="1800"/>
      <c r="F41" s="1800"/>
      <c r="G41" s="1800"/>
      <c r="H41" s="1800"/>
      <c r="I41" s="1800"/>
      <c r="J41" s="1800"/>
      <c r="K41" s="1800"/>
      <c r="L41" s="1800"/>
      <c r="M41" s="1800"/>
      <c r="N41" s="1800"/>
      <c r="O41" s="1800"/>
      <c r="P41" s="1800"/>
      <c r="Q41" s="1800"/>
      <c r="R41" s="1800"/>
      <c r="S41" s="1800"/>
      <c r="T41" s="1800"/>
      <c r="U41" s="1800"/>
      <c r="V41" s="1800"/>
      <c r="W41" s="1800"/>
      <c r="X41" s="1800"/>
      <c r="Y41" s="1800"/>
      <c r="Z41" s="1800"/>
      <c r="AA41" s="1800"/>
      <c r="AB41" s="1800"/>
      <c r="AC41" s="1800"/>
      <c r="AD41" s="1800"/>
      <c r="AE41" s="1800"/>
      <c r="AF41" s="1800"/>
      <c r="AG41" s="1800"/>
      <c r="AH41" s="1800"/>
      <c r="AI41" s="1800"/>
      <c r="AJ41" s="1800"/>
      <c r="AK41" s="1800"/>
      <c r="AL41" s="1800"/>
      <c r="AM41" s="1800"/>
      <c r="AN41" s="1800"/>
      <c r="AO41" s="1800"/>
      <c r="AP41" s="1800"/>
      <c r="AQ41" s="1799"/>
      <c r="AR41" s="1799"/>
      <c r="AS41" s="1799"/>
      <c r="AT41" s="1799"/>
      <c r="AU41" s="320"/>
    </row>
    <row r="42" spans="1:47" ht="16.2" customHeight="1" x14ac:dyDescent="0.25">
      <c r="A42" s="1800"/>
      <c r="B42" s="1800"/>
      <c r="C42" s="1800"/>
      <c r="D42" s="1800"/>
      <c r="E42" s="1800"/>
      <c r="F42" s="1800"/>
      <c r="G42" s="1800"/>
      <c r="H42" s="1800"/>
      <c r="I42" s="1800"/>
      <c r="J42" s="1800"/>
      <c r="K42" s="1800"/>
      <c r="L42" s="1800"/>
      <c r="M42" s="1800"/>
      <c r="N42" s="1800"/>
      <c r="O42" s="1800"/>
      <c r="P42" s="1800"/>
      <c r="Q42" s="1800"/>
      <c r="R42" s="1800"/>
      <c r="S42" s="1800"/>
      <c r="T42" s="1800"/>
      <c r="U42" s="1800"/>
      <c r="V42" s="1800"/>
      <c r="W42" s="1800"/>
      <c r="X42" s="1800"/>
      <c r="Y42" s="1800"/>
      <c r="Z42" s="1800"/>
      <c r="AA42" s="1800"/>
      <c r="AB42" s="1800"/>
      <c r="AC42" s="1800"/>
      <c r="AD42" s="1800"/>
      <c r="AE42" s="1800"/>
      <c r="AF42" s="1800"/>
      <c r="AG42" s="1800"/>
      <c r="AH42" s="1800"/>
      <c r="AI42" s="1800"/>
      <c r="AJ42" s="1800"/>
      <c r="AK42" s="1800"/>
      <c r="AL42" s="1800"/>
      <c r="AM42" s="1800"/>
      <c r="AN42" s="1800"/>
      <c r="AO42" s="1800"/>
      <c r="AP42" s="1800"/>
      <c r="AQ42" s="1799"/>
      <c r="AR42" s="1799"/>
      <c r="AS42" s="1799"/>
      <c r="AT42" s="1799"/>
      <c r="AU42" s="320"/>
    </row>
    <row r="43" spans="1:47" ht="16.95" customHeight="1" x14ac:dyDescent="0.25">
      <c r="A43" s="1800"/>
      <c r="B43" s="1800"/>
      <c r="C43" s="1800"/>
      <c r="D43" s="1800"/>
      <c r="E43" s="1800"/>
      <c r="F43" s="1800"/>
      <c r="G43" s="1800"/>
      <c r="H43" s="1800"/>
      <c r="I43" s="1800"/>
      <c r="J43" s="1800"/>
      <c r="K43" s="1800"/>
      <c r="L43" s="1800"/>
      <c r="M43" s="1800"/>
      <c r="N43" s="1800"/>
      <c r="O43" s="1800"/>
      <c r="P43" s="1800"/>
      <c r="Q43" s="1800"/>
      <c r="R43" s="1800"/>
      <c r="S43" s="1800"/>
      <c r="T43" s="1800"/>
      <c r="U43" s="1800"/>
      <c r="V43" s="1800"/>
      <c r="W43" s="1800"/>
      <c r="X43" s="1800"/>
      <c r="Y43" s="1800"/>
      <c r="Z43" s="1800"/>
      <c r="AA43" s="1800"/>
      <c r="AB43" s="1800"/>
      <c r="AC43" s="1800"/>
      <c r="AD43" s="1800"/>
      <c r="AE43" s="1800"/>
      <c r="AF43" s="1800"/>
      <c r="AG43" s="1800"/>
      <c r="AH43" s="1800"/>
      <c r="AI43" s="1800"/>
      <c r="AJ43" s="1800"/>
      <c r="AK43" s="1800"/>
      <c r="AL43" s="1800"/>
      <c r="AM43" s="1800"/>
      <c r="AN43" s="1800"/>
      <c r="AO43" s="1800"/>
      <c r="AP43" s="1800"/>
      <c r="AQ43" s="1799"/>
      <c r="AR43" s="1799"/>
      <c r="AS43" s="1799"/>
      <c r="AT43" s="1799"/>
      <c r="AU43" s="320"/>
    </row>
    <row r="44" spans="1:47" ht="16.2" customHeight="1" x14ac:dyDescent="0.25">
      <c r="A44" s="1800"/>
      <c r="B44" s="1800"/>
      <c r="C44" s="1800"/>
      <c r="D44" s="1800"/>
      <c r="E44" s="1800"/>
      <c r="F44" s="1800"/>
      <c r="G44" s="1800"/>
      <c r="H44" s="1800"/>
      <c r="I44" s="1800"/>
      <c r="J44" s="1800"/>
      <c r="K44" s="1800"/>
      <c r="L44" s="1800"/>
      <c r="M44" s="1800"/>
      <c r="N44" s="1800"/>
      <c r="O44" s="1800"/>
      <c r="P44" s="1800"/>
      <c r="Q44" s="1800"/>
      <c r="R44" s="1800"/>
      <c r="S44" s="1800"/>
      <c r="T44" s="1800"/>
      <c r="U44" s="1800"/>
      <c r="V44" s="1800"/>
      <c r="W44" s="1800"/>
      <c r="X44" s="1800"/>
      <c r="Y44" s="1800"/>
      <c r="Z44" s="1800"/>
      <c r="AA44" s="1800"/>
      <c r="AB44" s="1800"/>
      <c r="AC44" s="1800"/>
      <c r="AD44" s="1800"/>
      <c r="AE44" s="1800"/>
      <c r="AF44" s="1800"/>
      <c r="AG44" s="1800"/>
      <c r="AH44" s="1800"/>
      <c r="AI44" s="1800"/>
      <c r="AJ44" s="1800"/>
      <c r="AK44" s="1800"/>
      <c r="AL44" s="1800"/>
      <c r="AM44" s="1800"/>
      <c r="AN44" s="1800"/>
      <c r="AO44" s="1800"/>
      <c r="AP44" s="1800"/>
      <c r="AQ44" s="1799"/>
      <c r="AR44" s="1799"/>
      <c r="AS44" s="1799"/>
      <c r="AT44" s="1799"/>
      <c r="AU44" s="320"/>
    </row>
    <row r="45" spans="1:47" ht="16.95" customHeight="1" x14ac:dyDescent="0.25">
      <c r="A45" s="1800"/>
      <c r="B45" s="1800"/>
      <c r="C45" s="1800"/>
      <c r="D45" s="1800"/>
      <c r="E45" s="1800"/>
      <c r="F45" s="1800"/>
      <c r="G45" s="1800"/>
      <c r="H45" s="1800"/>
      <c r="I45" s="1800"/>
      <c r="J45" s="1800"/>
      <c r="K45" s="1800"/>
      <c r="L45" s="1800"/>
      <c r="M45" s="1800"/>
      <c r="N45" s="1800"/>
      <c r="O45" s="1800"/>
      <c r="P45" s="1800"/>
      <c r="Q45" s="1800"/>
      <c r="R45" s="1800"/>
      <c r="S45" s="1800"/>
      <c r="T45" s="1800"/>
      <c r="U45" s="1800"/>
      <c r="V45" s="1800"/>
      <c r="W45" s="1800"/>
      <c r="X45" s="1800"/>
      <c r="Y45" s="1800"/>
      <c r="Z45" s="1800"/>
      <c r="AA45" s="1800"/>
      <c r="AB45" s="1800"/>
      <c r="AC45" s="1800"/>
      <c r="AD45" s="1800"/>
      <c r="AE45" s="1800"/>
      <c r="AF45" s="1800"/>
      <c r="AG45" s="1800"/>
      <c r="AH45" s="1800"/>
      <c r="AI45" s="1800"/>
      <c r="AJ45" s="1800"/>
      <c r="AK45" s="1800"/>
      <c r="AL45" s="1800"/>
      <c r="AM45" s="1800"/>
      <c r="AN45" s="1800"/>
      <c r="AO45" s="1800"/>
      <c r="AP45" s="1800"/>
      <c r="AQ45" s="1799"/>
      <c r="AR45" s="1799"/>
      <c r="AS45" s="1799"/>
      <c r="AT45" s="1799"/>
      <c r="AU45" s="320"/>
    </row>
    <row r="46" spans="1:47" ht="16.2" customHeight="1" x14ac:dyDescent="0.25">
      <c r="A46" s="1800"/>
      <c r="B46" s="1800"/>
      <c r="C46" s="1800"/>
      <c r="D46" s="1800"/>
      <c r="E46" s="1800"/>
      <c r="F46" s="1800"/>
      <c r="G46" s="1800"/>
      <c r="H46" s="1800"/>
      <c r="I46" s="1800"/>
      <c r="J46" s="1800"/>
      <c r="K46" s="1800"/>
      <c r="L46" s="1800"/>
      <c r="M46" s="1800"/>
      <c r="N46" s="1800"/>
      <c r="O46" s="1800"/>
      <c r="P46" s="1800"/>
      <c r="Q46" s="1800"/>
      <c r="R46" s="1800"/>
      <c r="S46" s="1800"/>
      <c r="T46" s="1800"/>
      <c r="U46" s="1800"/>
      <c r="V46" s="1800"/>
      <c r="W46" s="1800"/>
      <c r="X46" s="1800"/>
      <c r="Y46" s="1800"/>
      <c r="Z46" s="1800"/>
      <c r="AA46" s="1800"/>
      <c r="AB46" s="1800"/>
      <c r="AC46" s="1800"/>
      <c r="AD46" s="1800"/>
      <c r="AE46" s="1800"/>
      <c r="AF46" s="1800"/>
      <c r="AG46" s="1800"/>
      <c r="AH46" s="1800"/>
      <c r="AI46" s="1800"/>
      <c r="AJ46" s="1800"/>
      <c r="AK46" s="1800"/>
      <c r="AL46" s="1800"/>
      <c r="AM46" s="1800"/>
      <c r="AN46" s="1800"/>
      <c r="AO46" s="1800"/>
      <c r="AP46" s="1800"/>
      <c r="AQ46" s="1799"/>
      <c r="AR46" s="1799"/>
      <c r="AS46" s="1799"/>
      <c r="AT46" s="1799"/>
      <c r="AU46" s="320"/>
    </row>
    <row r="47" spans="1:47" ht="16.95" customHeight="1" x14ac:dyDescent="0.25">
      <c r="A47" s="1800"/>
      <c r="B47" s="1800"/>
      <c r="C47" s="1800"/>
      <c r="D47" s="1800"/>
      <c r="E47" s="1800"/>
      <c r="F47" s="1800"/>
      <c r="G47" s="1800"/>
      <c r="H47" s="1800"/>
      <c r="I47" s="1800"/>
      <c r="J47" s="1800"/>
      <c r="K47" s="1800"/>
      <c r="L47" s="1800"/>
      <c r="M47" s="1800"/>
      <c r="N47" s="1800"/>
      <c r="O47" s="1800"/>
      <c r="P47" s="1800"/>
      <c r="Q47" s="1800"/>
      <c r="R47" s="1800"/>
      <c r="S47" s="1800"/>
      <c r="T47" s="1800"/>
      <c r="U47" s="1800"/>
      <c r="V47" s="1800"/>
      <c r="W47" s="1800"/>
      <c r="X47" s="1800"/>
      <c r="Y47" s="1800"/>
      <c r="Z47" s="1800"/>
      <c r="AA47" s="1800"/>
      <c r="AB47" s="1800"/>
      <c r="AC47" s="1800"/>
      <c r="AD47" s="1800"/>
      <c r="AE47" s="1800"/>
      <c r="AF47" s="1800"/>
      <c r="AG47" s="1800"/>
      <c r="AH47" s="1800"/>
      <c r="AI47" s="1800"/>
      <c r="AJ47" s="1800"/>
      <c r="AK47" s="1800"/>
      <c r="AL47" s="1800"/>
      <c r="AM47" s="1800"/>
      <c r="AN47" s="1800"/>
      <c r="AO47" s="1800"/>
      <c r="AP47" s="1800"/>
      <c r="AQ47" s="1799"/>
      <c r="AR47" s="1799"/>
      <c r="AS47" s="1799"/>
      <c r="AT47" s="1799"/>
      <c r="AU47" s="320"/>
    </row>
    <row r="48" spans="1:47" ht="16.95" customHeight="1" x14ac:dyDescent="0.25">
      <c r="A48" s="1800"/>
      <c r="B48" s="1800"/>
      <c r="C48" s="1800"/>
      <c r="D48" s="1800"/>
      <c r="E48" s="1800"/>
      <c r="F48" s="1800"/>
      <c r="G48" s="1800"/>
      <c r="H48" s="1800"/>
      <c r="I48" s="1800"/>
      <c r="J48" s="1800"/>
      <c r="K48" s="1800"/>
      <c r="L48" s="1800"/>
      <c r="M48" s="1800"/>
      <c r="N48" s="1800"/>
      <c r="O48" s="1800"/>
      <c r="P48" s="1800"/>
      <c r="Q48" s="1800"/>
      <c r="R48" s="1800"/>
      <c r="S48" s="1800"/>
      <c r="T48" s="1800"/>
      <c r="U48" s="1800"/>
      <c r="V48" s="1800"/>
      <c r="W48" s="1800"/>
      <c r="X48" s="1800"/>
      <c r="Y48" s="1800"/>
      <c r="Z48" s="1800"/>
      <c r="AA48" s="1800"/>
      <c r="AB48" s="1800"/>
      <c r="AC48" s="1800"/>
      <c r="AD48" s="1800"/>
      <c r="AE48" s="1800"/>
      <c r="AF48" s="1800"/>
      <c r="AG48" s="1800"/>
      <c r="AH48" s="1800"/>
      <c r="AI48" s="1800"/>
      <c r="AJ48" s="1800"/>
      <c r="AK48" s="1800"/>
      <c r="AL48" s="1800"/>
      <c r="AM48" s="1800"/>
      <c r="AN48" s="1800"/>
      <c r="AO48" s="1800"/>
      <c r="AP48" s="1800"/>
      <c r="AQ48" s="1799"/>
      <c r="AR48" s="1799"/>
      <c r="AS48" s="1799"/>
      <c r="AT48" s="1799"/>
      <c r="AU48" s="320"/>
    </row>
    <row r="49" spans="1:47" ht="16.2" customHeight="1" x14ac:dyDescent="0.25">
      <c r="A49" s="1800"/>
      <c r="B49" s="1800"/>
      <c r="C49" s="1800"/>
      <c r="D49" s="1800"/>
      <c r="E49" s="1800"/>
      <c r="F49" s="1800"/>
      <c r="G49" s="1800"/>
      <c r="H49" s="1800"/>
      <c r="I49" s="1800"/>
      <c r="J49" s="1800"/>
      <c r="K49" s="1800"/>
      <c r="L49" s="1800"/>
      <c r="M49" s="1800"/>
      <c r="N49" s="1800"/>
      <c r="O49" s="1800"/>
      <c r="P49" s="1800"/>
      <c r="Q49" s="1800"/>
      <c r="R49" s="1800"/>
      <c r="S49" s="1800"/>
      <c r="T49" s="1800"/>
      <c r="U49" s="1800"/>
      <c r="V49" s="1800"/>
      <c r="W49" s="1800"/>
      <c r="X49" s="1800"/>
      <c r="Y49" s="1800"/>
      <c r="Z49" s="1800"/>
      <c r="AA49" s="1800"/>
      <c r="AB49" s="1800"/>
      <c r="AC49" s="1800"/>
      <c r="AD49" s="1800"/>
      <c r="AE49" s="1800"/>
      <c r="AF49" s="1800"/>
      <c r="AG49" s="1800"/>
      <c r="AH49" s="1800"/>
      <c r="AI49" s="1800"/>
      <c r="AJ49" s="1800"/>
      <c r="AK49" s="1800"/>
      <c r="AL49" s="1800"/>
      <c r="AM49" s="1800"/>
      <c r="AN49" s="1800"/>
      <c r="AO49" s="1800"/>
      <c r="AP49" s="1800"/>
      <c r="AQ49" s="1799"/>
      <c r="AR49" s="1799"/>
      <c r="AS49" s="1799"/>
      <c r="AT49" s="1799"/>
      <c r="AU49" s="320"/>
    </row>
    <row r="50" spans="1:47" ht="16.95" customHeight="1" x14ac:dyDescent="0.25">
      <c r="A50" s="1800"/>
      <c r="B50" s="1800"/>
      <c r="C50" s="1800"/>
      <c r="D50" s="1800"/>
      <c r="E50" s="1800"/>
      <c r="F50" s="1800"/>
      <c r="G50" s="1800"/>
      <c r="H50" s="1800"/>
      <c r="I50" s="1800"/>
      <c r="J50" s="1800"/>
      <c r="K50" s="1800"/>
      <c r="L50" s="1800"/>
      <c r="M50" s="1800"/>
      <c r="N50" s="1800"/>
      <c r="O50" s="1800"/>
      <c r="P50" s="1800"/>
      <c r="Q50" s="1800"/>
      <c r="R50" s="1800"/>
      <c r="S50" s="1800"/>
      <c r="T50" s="1800"/>
      <c r="U50" s="1800"/>
      <c r="V50" s="1800"/>
      <c r="W50" s="1800"/>
      <c r="X50" s="1800"/>
      <c r="Y50" s="1800"/>
      <c r="Z50" s="1800"/>
      <c r="AA50" s="1800"/>
      <c r="AB50" s="1800"/>
      <c r="AC50" s="1800"/>
      <c r="AD50" s="1800"/>
      <c r="AE50" s="1800"/>
      <c r="AF50" s="1800"/>
      <c r="AG50" s="1800"/>
      <c r="AH50" s="1800"/>
      <c r="AI50" s="1800"/>
      <c r="AJ50" s="1800"/>
      <c r="AK50" s="1800"/>
      <c r="AL50" s="1800"/>
      <c r="AM50" s="1800"/>
      <c r="AN50" s="1800"/>
      <c r="AO50" s="1800"/>
      <c r="AP50" s="1800"/>
      <c r="AQ50" s="1799"/>
      <c r="AR50" s="1799"/>
      <c r="AS50" s="1799"/>
      <c r="AT50" s="1799"/>
      <c r="AU50" s="320"/>
    </row>
    <row r="51" spans="1:47" ht="16.2" customHeight="1" x14ac:dyDescent="0.25">
      <c r="A51" s="1800"/>
      <c r="B51" s="1800"/>
      <c r="C51" s="1800"/>
      <c r="D51" s="1800"/>
      <c r="E51" s="1800"/>
      <c r="F51" s="1800"/>
      <c r="G51" s="1800"/>
      <c r="H51" s="1800"/>
      <c r="I51" s="1800"/>
      <c r="J51" s="1800"/>
      <c r="K51" s="1800"/>
      <c r="L51" s="1800"/>
      <c r="M51" s="1800"/>
      <c r="N51" s="1800"/>
      <c r="O51" s="1800"/>
      <c r="P51" s="1800"/>
      <c r="Q51" s="1800"/>
      <c r="R51" s="1800"/>
      <c r="S51" s="1800"/>
      <c r="T51" s="1800"/>
      <c r="U51" s="1800"/>
      <c r="V51" s="1800"/>
      <c r="W51" s="1800"/>
      <c r="X51" s="1800"/>
      <c r="Y51" s="1800"/>
      <c r="Z51" s="1800"/>
      <c r="AA51" s="1800"/>
      <c r="AB51" s="1800"/>
      <c r="AC51" s="1800"/>
      <c r="AD51" s="1800"/>
      <c r="AE51" s="1800"/>
      <c r="AF51" s="1800"/>
      <c r="AG51" s="1800"/>
      <c r="AH51" s="1800"/>
      <c r="AI51" s="1800"/>
      <c r="AJ51" s="1800"/>
      <c r="AK51" s="1800"/>
      <c r="AL51" s="1800"/>
      <c r="AM51" s="1800"/>
      <c r="AN51" s="1800"/>
      <c r="AO51" s="1800"/>
      <c r="AP51" s="1800"/>
      <c r="AQ51" s="1799"/>
      <c r="AR51" s="1799"/>
      <c r="AS51" s="1799"/>
      <c r="AT51" s="1799"/>
      <c r="AU51" s="320"/>
    </row>
    <row r="52" spans="1:47" ht="16.95" customHeight="1" x14ac:dyDescent="0.25">
      <c r="A52" s="1800"/>
      <c r="B52" s="1800"/>
      <c r="C52" s="1800"/>
      <c r="D52" s="1800"/>
      <c r="E52" s="1800"/>
      <c r="F52" s="1800"/>
      <c r="G52" s="1800"/>
      <c r="H52" s="1800"/>
      <c r="I52" s="1800"/>
      <c r="J52" s="1800"/>
      <c r="K52" s="1800"/>
      <c r="L52" s="1800"/>
      <c r="M52" s="1800"/>
      <c r="N52" s="1800"/>
      <c r="O52" s="1800"/>
      <c r="P52" s="1800"/>
      <c r="Q52" s="1800"/>
      <c r="R52" s="1800"/>
      <c r="S52" s="1800"/>
      <c r="T52" s="1800"/>
      <c r="U52" s="1800"/>
      <c r="V52" s="1800"/>
      <c r="W52" s="1800"/>
      <c r="X52" s="1800"/>
      <c r="Y52" s="1800"/>
      <c r="Z52" s="1800"/>
      <c r="AA52" s="1800"/>
      <c r="AB52" s="1800"/>
      <c r="AC52" s="1800"/>
      <c r="AD52" s="1800"/>
      <c r="AE52" s="1800"/>
      <c r="AF52" s="1800"/>
      <c r="AG52" s="1800"/>
      <c r="AH52" s="1800"/>
      <c r="AI52" s="1800"/>
      <c r="AJ52" s="1800"/>
      <c r="AK52" s="1800"/>
      <c r="AL52" s="1800"/>
      <c r="AM52" s="1800"/>
      <c r="AN52" s="1800"/>
      <c r="AO52" s="1800"/>
      <c r="AP52" s="1800"/>
      <c r="AQ52" s="1799"/>
      <c r="AR52" s="1799"/>
      <c r="AS52" s="1799"/>
      <c r="AT52" s="1799"/>
      <c r="AU52" s="320"/>
    </row>
    <row r="53" spans="1:47" ht="16.95" customHeight="1" x14ac:dyDescent="0.25">
      <c r="A53" s="1800"/>
      <c r="B53" s="1800"/>
      <c r="C53" s="1800"/>
      <c r="D53" s="1800"/>
      <c r="E53" s="1800"/>
      <c r="F53" s="1800"/>
      <c r="G53" s="1800"/>
      <c r="H53" s="1800"/>
      <c r="I53" s="1800"/>
      <c r="J53" s="1800"/>
      <c r="K53" s="1800"/>
      <c r="L53" s="1800"/>
      <c r="M53" s="1800"/>
      <c r="N53" s="1800"/>
      <c r="O53" s="1800"/>
      <c r="P53" s="1800"/>
      <c r="Q53" s="1800"/>
      <c r="R53" s="1800"/>
      <c r="S53" s="1800"/>
      <c r="T53" s="1800"/>
      <c r="U53" s="1800"/>
      <c r="V53" s="1800"/>
      <c r="W53" s="1800"/>
      <c r="X53" s="1800"/>
      <c r="Y53" s="1800"/>
      <c r="Z53" s="1800"/>
      <c r="AA53" s="1800"/>
      <c r="AB53" s="1800"/>
      <c r="AC53" s="1800"/>
      <c r="AD53" s="1800"/>
      <c r="AE53" s="1800"/>
      <c r="AF53" s="1800"/>
      <c r="AG53" s="1800"/>
      <c r="AH53" s="1800"/>
      <c r="AI53" s="1800"/>
      <c r="AJ53" s="1800"/>
      <c r="AK53" s="1800"/>
      <c r="AL53" s="1800"/>
      <c r="AM53" s="1800"/>
      <c r="AN53" s="1800"/>
      <c r="AO53" s="1800"/>
      <c r="AP53" s="1800"/>
      <c r="AQ53" s="1799"/>
      <c r="AR53" s="1799"/>
      <c r="AS53" s="1799"/>
      <c r="AT53" s="1799"/>
      <c r="AU53" s="320"/>
    </row>
    <row r="54" spans="1:47" ht="15.6" customHeight="1" x14ac:dyDescent="0.25">
      <c r="A54" s="1800"/>
      <c r="B54" s="1800"/>
      <c r="C54" s="1800"/>
      <c r="D54" s="1800"/>
      <c r="E54" s="1800"/>
      <c r="F54" s="1800"/>
      <c r="G54" s="1800"/>
      <c r="H54" s="1800"/>
      <c r="I54" s="1800"/>
      <c r="J54" s="1800"/>
      <c r="K54" s="1800"/>
      <c r="L54" s="1800"/>
      <c r="M54" s="1800"/>
      <c r="N54" s="1800"/>
      <c r="O54" s="1800"/>
      <c r="P54" s="1800"/>
      <c r="Q54" s="1800"/>
      <c r="R54" s="1800"/>
      <c r="S54" s="1800"/>
      <c r="T54" s="1800"/>
      <c r="U54" s="1800"/>
      <c r="V54" s="1800"/>
      <c r="W54" s="1800"/>
      <c r="X54" s="1800"/>
      <c r="Y54" s="1800"/>
      <c r="Z54" s="1800"/>
      <c r="AA54" s="1800"/>
      <c r="AB54" s="1800"/>
      <c r="AC54" s="1800"/>
      <c r="AD54" s="1800"/>
      <c r="AE54" s="1800"/>
      <c r="AF54" s="1800"/>
      <c r="AG54" s="1800"/>
      <c r="AH54" s="1800"/>
      <c r="AI54" s="1800"/>
      <c r="AJ54" s="1800"/>
      <c r="AK54" s="1800"/>
      <c r="AL54" s="1800"/>
      <c r="AM54" s="1800"/>
      <c r="AN54" s="1800"/>
      <c r="AO54" s="1800"/>
      <c r="AP54" s="1800"/>
      <c r="AQ54" s="1799"/>
      <c r="AR54" s="1799"/>
      <c r="AS54" s="1799"/>
      <c r="AT54" s="1799"/>
      <c r="AU54" s="320"/>
    </row>
    <row r="55" spans="1:47" ht="16.95" customHeight="1" x14ac:dyDescent="0.3">
      <c r="A55" s="218"/>
    </row>
    <row r="56" spans="1:47" ht="14.25" customHeight="1" x14ac:dyDescent="0.25">
      <c r="A56" s="1800"/>
      <c r="B56" s="1800"/>
      <c r="C56" s="1800"/>
      <c r="D56" s="1800"/>
      <c r="E56" s="1800"/>
      <c r="F56" s="1800"/>
      <c r="G56" s="1800"/>
      <c r="H56" s="1800"/>
      <c r="I56" s="1800"/>
      <c r="J56" s="1800"/>
      <c r="K56" s="1800"/>
      <c r="L56" s="1800"/>
      <c r="M56" s="1800"/>
      <c r="N56" s="1800"/>
      <c r="O56" s="1800"/>
      <c r="P56" s="1800"/>
      <c r="Q56" s="1800"/>
      <c r="R56" s="1800"/>
      <c r="S56" s="1800"/>
      <c r="T56" s="1800"/>
      <c r="U56" s="1800"/>
      <c r="V56" s="1800"/>
      <c r="W56" s="1800"/>
      <c r="X56" s="1800"/>
      <c r="Y56" s="1800"/>
      <c r="Z56" s="1800"/>
      <c r="AA56" s="1800"/>
      <c r="AB56" s="1800"/>
      <c r="AC56" s="1800"/>
      <c r="AD56" s="1800"/>
      <c r="AE56" s="1800"/>
      <c r="AF56" s="1800"/>
      <c r="AG56" s="1800"/>
      <c r="AH56" s="1800"/>
      <c r="AI56" s="1800"/>
      <c r="AJ56" s="1800"/>
      <c r="AK56" s="1800"/>
      <c r="AL56" s="1800"/>
      <c r="AM56" s="1800"/>
      <c r="AN56" s="1800"/>
      <c r="AO56" s="1800"/>
      <c r="AP56" s="1800"/>
      <c r="AQ56" s="1799"/>
      <c r="AR56" s="1799"/>
      <c r="AS56" s="1799"/>
      <c r="AT56" s="1799"/>
      <c r="AU56" s="320"/>
    </row>
    <row r="57" spans="1:47" x14ac:dyDescent="0.3">
      <c r="A57" s="218"/>
    </row>
    <row r="58" spans="1:47" x14ac:dyDescent="0.3">
      <c r="A58" s="218"/>
    </row>
    <row r="59" spans="1:47" x14ac:dyDescent="0.3">
      <c r="A59" s="218"/>
    </row>
    <row r="60" spans="1:47" x14ac:dyDescent="0.3">
      <c r="A60" s="218"/>
    </row>
    <row r="61" spans="1:47" x14ac:dyDescent="0.3">
      <c r="A61" s="218"/>
    </row>
    <row r="62" spans="1:47" x14ac:dyDescent="0.3">
      <c r="A62" s="218"/>
    </row>
    <row r="63" spans="1:47" x14ac:dyDescent="0.3">
      <c r="A63" s="218"/>
    </row>
    <row r="64" spans="1:47" x14ac:dyDescent="0.3">
      <c r="A64" s="218"/>
    </row>
    <row r="65" spans="1:47" x14ac:dyDescent="0.3">
      <c r="A65" s="218"/>
    </row>
    <row r="66" spans="1:47" x14ac:dyDescent="0.3">
      <c r="A66" s="218"/>
    </row>
    <row r="67" spans="1:47" x14ac:dyDescent="0.3">
      <c r="A67" s="218"/>
    </row>
    <row r="68" spans="1:47" x14ac:dyDescent="0.3">
      <c r="A68" s="218"/>
    </row>
    <row r="69" spans="1:47" x14ac:dyDescent="0.3">
      <c r="A69" s="218"/>
    </row>
    <row r="70" spans="1:47" x14ac:dyDescent="0.3">
      <c r="A70" s="218"/>
    </row>
    <row r="71" spans="1:47" x14ac:dyDescent="0.3">
      <c r="A71" s="218"/>
    </row>
    <row r="72" spans="1:47" x14ac:dyDescent="0.3">
      <c r="A72" s="218"/>
    </row>
    <row r="73" spans="1:47" x14ac:dyDescent="0.3">
      <c r="A73" s="218"/>
    </row>
    <row r="74" spans="1:47" x14ac:dyDescent="0.3">
      <c r="A74" s="218"/>
    </row>
    <row r="75" spans="1:47" x14ac:dyDescent="0.25">
      <c r="A75" s="1800"/>
      <c r="B75" s="1800"/>
      <c r="C75" s="1800"/>
      <c r="D75" s="1800"/>
      <c r="E75" s="1800"/>
      <c r="F75" s="1800"/>
      <c r="G75" s="1800"/>
      <c r="H75" s="1800"/>
      <c r="I75" s="1800"/>
      <c r="J75" s="1800"/>
      <c r="K75" s="1800"/>
      <c r="L75" s="1800"/>
      <c r="M75" s="1800"/>
      <c r="N75" s="1800"/>
      <c r="O75" s="1800"/>
      <c r="P75" s="1800"/>
      <c r="Q75" s="1800"/>
      <c r="R75" s="1800"/>
      <c r="S75" s="1800"/>
      <c r="T75" s="1800"/>
      <c r="U75" s="1800"/>
      <c r="V75" s="1800"/>
      <c r="W75" s="1800"/>
      <c r="X75" s="1800"/>
      <c r="Y75" s="1800"/>
      <c r="Z75" s="1800"/>
      <c r="AA75" s="1800"/>
      <c r="AB75" s="1800"/>
      <c r="AC75" s="1800"/>
      <c r="AD75" s="1800"/>
      <c r="AE75" s="1800"/>
      <c r="AF75" s="1800"/>
      <c r="AG75" s="1800"/>
      <c r="AH75" s="1800"/>
      <c r="AI75" s="1800"/>
      <c r="AJ75" s="1800"/>
      <c r="AK75" s="1800"/>
      <c r="AL75" s="1800"/>
      <c r="AM75" s="1800"/>
      <c r="AN75" s="1800"/>
      <c r="AO75" s="1800"/>
      <c r="AP75" s="1800"/>
      <c r="AQ75" s="1799"/>
      <c r="AR75" s="1799"/>
      <c r="AS75" s="1799"/>
      <c r="AT75" s="1799"/>
      <c r="AU75" s="320"/>
    </row>
    <row r="76" spans="1:47" x14ac:dyDescent="0.3">
      <c r="A76" s="218"/>
    </row>
    <row r="77" spans="1:47" x14ac:dyDescent="0.3">
      <c r="A77" s="218"/>
    </row>
    <row r="78" spans="1:47" x14ac:dyDescent="0.3">
      <c r="A78" s="218"/>
    </row>
  </sheetData>
  <sheetProtection selectLockedCells="1" selectUnlockedCells="1"/>
  <mergeCells count="95">
    <mergeCell ref="A75:AP75"/>
    <mergeCell ref="AQ75:AT75"/>
    <mergeCell ref="A53:AP53"/>
    <mergeCell ref="AQ53:AT53"/>
    <mergeCell ref="A54:AP54"/>
    <mergeCell ref="AQ54:AT54"/>
    <mergeCell ref="A56:AP56"/>
    <mergeCell ref="AQ56:AT56"/>
    <mergeCell ref="A50:AP50"/>
    <mergeCell ref="AQ50:AT50"/>
    <mergeCell ref="A51:AP51"/>
    <mergeCell ref="AQ51:AT51"/>
    <mergeCell ref="A52:AP52"/>
    <mergeCell ref="AQ52:AT52"/>
    <mergeCell ref="A47:AP47"/>
    <mergeCell ref="AQ47:AT47"/>
    <mergeCell ref="A48:AP48"/>
    <mergeCell ref="AQ48:AT48"/>
    <mergeCell ref="A49:AP49"/>
    <mergeCell ref="AQ49:AT49"/>
    <mergeCell ref="A44:AP44"/>
    <mergeCell ref="AQ44:AT44"/>
    <mergeCell ref="A45:AP45"/>
    <mergeCell ref="AQ45:AT45"/>
    <mergeCell ref="A46:AP46"/>
    <mergeCell ref="AQ46:AT46"/>
    <mergeCell ref="A41:AP41"/>
    <mergeCell ref="AQ41:AT41"/>
    <mergeCell ref="A42:AP42"/>
    <mergeCell ref="AQ42:AT42"/>
    <mergeCell ref="A43:AP43"/>
    <mergeCell ref="AQ43:AT43"/>
    <mergeCell ref="A38:AP38"/>
    <mergeCell ref="AQ38:AT38"/>
    <mergeCell ref="A39:AP39"/>
    <mergeCell ref="AQ39:AT39"/>
    <mergeCell ref="A40:AP40"/>
    <mergeCell ref="AQ40:AT40"/>
    <mergeCell ref="A35:AP35"/>
    <mergeCell ref="AQ35:AT35"/>
    <mergeCell ref="A36:AP36"/>
    <mergeCell ref="AQ36:AT36"/>
    <mergeCell ref="A37:AP37"/>
    <mergeCell ref="AQ37:AT37"/>
    <mergeCell ref="A32:AP32"/>
    <mergeCell ref="AQ32:AT32"/>
    <mergeCell ref="A33:AP33"/>
    <mergeCell ref="AQ33:AT33"/>
    <mergeCell ref="A34:AP34"/>
    <mergeCell ref="AQ34:AT34"/>
    <mergeCell ref="A31:AP31"/>
    <mergeCell ref="AQ31:AT31"/>
    <mergeCell ref="B15:N15"/>
    <mergeCell ref="O15:AH15"/>
    <mergeCell ref="AI15:AP15"/>
    <mergeCell ref="AQ15:AT15"/>
    <mergeCell ref="B16:N16"/>
    <mergeCell ref="O16:AH16"/>
    <mergeCell ref="AI16:AP16"/>
    <mergeCell ref="AQ16:AT16"/>
    <mergeCell ref="B26:Y26"/>
    <mergeCell ref="Z26:AT26"/>
    <mergeCell ref="B28:Y28"/>
    <mergeCell ref="Z27:AT27"/>
    <mergeCell ref="A30:AU30"/>
    <mergeCell ref="B13:N13"/>
    <mergeCell ref="O13:AH13"/>
    <mergeCell ref="AI13:AP13"/>
    <mergeCell ref="AQ13:AT13"/>
    <mergeCell ref="B14:N14"/>
    <mergeCell ref="O14:AH14"/>
    <mergeCell ref="AI14:AP14"/>
    <mergeCell ref="AQ14:AT14"/>
    <mergeCell ref="B11:N11"/>
    <mergeCell ref="O11:AH11"/>
    <mergeCell ref="AI11:AP11"/>
    <mergeCell ref="AQ11:AT11"/>
    <mergeCell ref="B12:N12"/>
    <mergeCell ref="O12:AH12"/>
    <mergeCell ref="AI12:AP12"/>
    <mergeCell ref="AQ12:AT12"/>
    <mergeCell ref="A6:AT6"/>
    <mergeCell ref="A7:AT7"/>
    <mergeCell ref="A8:AT8"/>
    <mergeCell ref="A9:AT9"/>
    <mergeCell ref="B10:N10"/>
    <mergeCell ref="O10:AH10"/>
    <mergeCell ref="AI10:AP10"/>
    <mergeCell ref="AQ10:AT10"/>
    <mergeCell ref="A5:AT5"/>
    <mergeCell ref="A2:X2"/>
    <mergeCell ref="Y2:AT2"/>
    <mergeCell ref="A3:X3"/>
    <mergeCell ref="Y3:AT3"/>
    <mergeCell ref="A4:AT4"/>
  </mergeCells>
  <pageMargins left="0.7" right="0.7" top="0.75" bottom="0.75" header="0.3" footer="0.3"/>
  <pageSetup scale="72" fitToHeight="0" orientation="portrait" verticalDpi="1200" r:id="rId1"/>
  <headerFooter>
    <oddFooter>&amp;L1AF0003 &amp;A&amp;C&amp;KFF0000Printed Copy Uncontrolled.  
Latest Edition on AMG Intranet Site (http://ride.amgeneralintranet.com)&amp;RRev &amp;D</oddFooter>
  </headerFooter>
  <rowBreaks count="1" manualBreakCount="1">
    <brk id="22" max="46"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4DF81-EE02-425B-9EC2-83D01F32DE3E}">
  <dimension ref="A1:N113"/>
  <sheetViews>
    <sheetView windowProtection="1" showGridLines="0" showRuler="0" view="pageLayout" topLeftCell="A38" zoomScale="115" zoomScaleNormal="100" zoomScaleSheetLayoutView="100" zoomScalePageLayoutView="115" workbookViewId="0">
      <selection activeCell="J38" sqref="J38"/>
    </sheetView>
  </sheetViews>
  <sheetFormatPr defaultColWidth="9.109375" defaultRowHeight="14.4" x14ac:dyDescent="0.3"/>
  <cols>
    <col min="1" max="1" width="9.44140625" style="268" customWidth="1"/>
    <col min="2" max="10" width="9.109375" style="268"/>
    <col min="11" max="11" width="8.5546875" style="268" customWidth="1"/>
    <col min="12" max="14" width="9.109375" style="268"/>
  </cols>
  <sheetData>
    <row r="1" spans="1:12" x14ac:dyDescent="0.3">
      <c r="A1" s="1377" t="s">
        <v>216</v>
      </c>
      <c r="B1" s="1377"/>
      <c r="C1" s="1377"/>
      <c r="D1" s="1377"/>
      <c r="E1" s="1377"/>
      <c r="F1" s="1377"/>
      <c r="G1" s="1377"/>
      <c r="H1" s="1377"/>
      <c r="I1" s="1377"/>
      <c r="J1" s="1377"/>
      <c r="K1" s="1377"/>
      <c r="L1" s="1377"/>
    </row>
    <row r="2" spans="1:12" ht="20.399999999999999" customHeight="1" thickBot="1" x14ac:dyDescent="0.35">
      <c r="A2" s="914"/>
      <c r="B2" s="915"/>
      <c r="C2" s="915"/>
      <c r="D2" s="915"/>
      <c r="E2" s="915"/>
      <c r="F2" s="916"/>
      <c r="G2" s="916"/>
      <c r="H2" s="916"/>
      <c r="I2" s="916"/>
      <c r="J2" s="916"/>
      <c r="K2" s="916"/>
      <c r="L2" s="916"/>
    </row>
    <row r="3" spans="1:12" x14ac:dyDescent="0.3">
      <c r="A3" s="1846" t="s">
        <v>446</v>
      </c>
      <c r="B3" s="1863"/>
      <c r="C3" s="1871" t="str">
        <f>IF(ISBLANK(Information!D2),"",Information!D2)</f>
        <v/>
      </c>
      <c r="D3" s="1872"/>
      <c r="E3" s="1873"/>
      <c r="F3" s="1856" t="s">
        <v>380</v>
      </c>
      <c r="G3" s="1846"/>
      <c r="H3" s="1874"/>
      <c r="I3" s="1875"/>
      <c r="J3" s="1875"/>
      <c r="K3" s="1876"/>
      <c r="L3" s="916"/>
    </row>
    <row r="4" spans="1:12" x14ac:dyDescent="0.3">
      <c r="A4" s="1846" t="s">
        <v>447</v>
      </c>
      <c r="B4" s="1863"/>
      <c r="C4" s="1868" t="str">
        <f>IF(ISBLANK(Information!D3),"",Information!D3)</f>
        <v/>
      </c>
      <c r="D4" s="1869"/>
      <c r="E4" s="1870"/>
      <c r="F4" s="1856" t="s">
        <v>381</v>
      </c>
      <c r="G4" s="1846"/>
      <c r="H4" s="1864"/>
      <c r="I4" s="1865"/>
      <c r="J4" s="1865"/>
      <c r="K4" s="1866"/>
      <c r="L4" s="916"/>
    </row>
    <row r="5" spans="1:12" x14ac:dyDescent="0.3">
      <c r="A5" s="1846" t="s">
        <v>396</v>
      </c>
      <c r="B5" s="1863"/>
      <c r="C5" s="917" t="str">
        <f>IF(ISBLANK(Information!D19),"",Information!D19)</f>
        <v/>
      </c>
      <c r="D5" s="918" t="s">
        <v>499</v>
      </c>
      <c r="E5" s="919">
        <f>Information!D20</f>
        <v>0</v>
      </c>
      <c r="F5" s="1856" t="s">
        <v>382</v>
      </c>
      <c r="G5" s="1846"/>
      <c r="H5" s="1864"/>
      <c r="I5" s="1865"/>
      <c r="J5" s="1865"/>
      <c r="K5" s="1866"/>
      <c r="L5" s="916"/>
    </row>
    <row r="6" spans="1:12" ht="17.399999999999999" customHeight="1" x14ac:dyDescent="0.3">
      <c r="A6" s="1846" t="s">
        <v>383</v>
      </c>
      <c r="B6" s="1863"/>
      <c r="C6" s="1853"/>
      <c r="D6" s="1867"/>
      <c r="E6" s="1855"/>
      <c r="F6" s="1856" t="s">
        <v>384</v>
      </c>
      <c r="G6" s="1846"/>
      <c r="H6" s="1864"/>
      <c r="I6" s="1865"/>
      <c r="J6" s="1865"/>
      <c r="K6" s="1866"/>
      <c r="L6" s="916"/>
    </row>
    <row r="7" spans="1:12" ht="15" thickBot="1" x14ac:dyDescent="0.35">
      <c r="A7" s="1851" t="s">
        <v>385</v>
      </c>
      <c r="B7" s="1852"/>
      <c r="C7" s="1853"/>
      <c r="D7" s="1854"/>
      <c r="E7" s="1855"/>
      <c r="F7" s="1856" t="s">
        <v>386</v>
      </c>
      <c r="G7" s="1846"/>
      <c r="H7" s="1857"/>
      <c r="I7" s="1858"/>
      <c r="J7" s="1858"/>
      <c r="K7" s="1859"/>
      <c r="L7" s="916"/>
    </row>
    <row r="8" spans="1:12" ht="16.2" customHeight="1" thickBot="1" x14ac:dyDescent="0.35">
      <c r="A8" s="1851" t="s">
        <v>387</v>
      </c>
      <c r="B8" s="1852"/>
      <c r="C8" s="1860"/>
      <c r="D8" s="1861"/>
      <c r="E8" s="1862"/>
      <c r="F8" s="920"/>
      <c r="G8" s="921"/>
      <c r="H8" s="916"/>
      <c r="I8" s="916"/>
      <c r="J8" s="916"/>
      <c r="K8" s="916"/>
      <c r="L8" s="916"/>
    </row>
    <row r="9" spans="1:12" x14ac:dyDescent="0.3">
      <c r="A9" s="914"/>
      <c r="B9" s="916"/>
      <c r="C9" s="916"/>
      <c r="D9" s="922"/>
      <c r="E9" s="920"/>
      <c r="F9" s="920"/>
      <c r="G9" s="921"/>
      <c r="H9" s="916"/>
      <c r="I9" s="916"/>
      <c r="J9" s="916"/>
      <c r="K9" s="916"/>
      <c r="L9" s="916"/>
    </row>
    <row r="10" spans="1:12" ht="13.2" customHeight="1" thickBot="1" x14ac:dyDescent="0.35">
      <c r="A10" s="1846" t="s">
        <v>388</v>
      </c>
      <c r="B10" s="1846"/>
      <c r="C10" s="923" t="s">
        <v>389</v>
      </c>
      <c r="D10" s="923" t="s">
        <v>390</v>
      </c>
      <c r="E10" s="923" t="s">
        <v>391</v>
      </c>
      <c r="F10" s="923" t="s">
        <v>392</v>
      </c>
      <c r="G10" s="923" t="s">
        <v>393</v>
      </c>
      <c r="H10" s="916"/>
      <c r="I10" s="916"/>
      <c r="J10" s="916"/>
      <c r="K10" s="916"/>
      <c r="L10" s="916"/>
    </row>
    <row r="11" spans="1:12" ht="15" thickBot="1" x14ac:dyDescent="0.35">
      <c r="A11" s="924"/>
      <c r="B11" s="925">
        <v>1</v>
      </c>
      <c r="C11" s="926"/>
      <c r="D11" s="926"/>
      <c r="E11" s="926"/>
      <c r="F11" s="926"/>
      <c r="G11" s="926"/>
      <c r="H11" s="927" t="s">
        <v>394</v>
      </c>
      <c r="I11" s="924"/>
      <c r="J11" s="928"/>
      <c r="K11" s="916"/>
      <c r="L11" s="916"/>
    </row>
    <row r="12" spans="1:12" ht="15" thickBot="1" x14ac:dyDescent="0.35">
      <c r="A12" s="924"/>
      <c r="B12" s="925">
        <v>2</v>
      </c>
      <c r="C12" s="926"/>
      <c r="D12" s="926"/>
      <c r="E12" s="926"/>
      <c r="F12" s="926"/>
      <c r="G12" s="926"/>
      <c r="H12" s="927"/>
      <c r="I12" s="924"/>
      <c r="J12" s="928"/>
      <c r="K12" s="916"/>
      <c r="L12" s="916"/>
    </row>
    <row r="13" spans="1:12" ht="15" thickBot="1" x14ac:dyDescent="0.35">
      <c r="A13" s="924"/>
      <c r="B13" s="925">
        <v>3</v>
      </c>
      <c r="C13" s="926"/>
      <c r="D13" s="926"/>
      <c r="E13" s="926"/>
      <c r="F13" s="926"/>
      <c r="G13" s="926"/>
      <c r="H13" s="1847" t="s">
        <v>395</v>
      </c>
      <c r="I13" s="1848"/>
      <c r="J13" s="1848"/>
      <c r="K13" s="1848"/>
      <c r="L13" s="1848"/>
    </row>
    <row r="14" spans="1:12" ht="15" thickBot="1" x14ac:dyDescent="0.35">
      <c r="A14" s="924"/>
      <c r="B14" s="925">
        <v>4</v>
      </c>
      <c r="C14" s="926"/>
      <c r="D14" s="926"/>
      <c r="E14" s="926"/>
      <c r="F14" s="926"/>
      <c r="G14" s="926"/>
      <c r="H14" s="916"/>
      <c r="I14" s="924"/>
      <c r="J14" s="928"/>
      <c r="K14" s="916"/>
      <c r="L14" s="916"/>
    </row>
    <row r="15" spans="1:12" ht="15" thickBot="1" x14ac:dyDescent="0.35">
      <c r="A15" s="924"/>
      <c r="B15" s="925">
        <v>5</v>
      </c>
      <c r="C15" s="926"/>
      <c r="D15" s="926"/>
      <c r="E15" s="926"/>
      <c r="F15" s="926"/>
      <c r="G15" s="926"/>
      <c r="H15" s="924"/>
      <c r="I15" s="924"/>
      <c r="J15" s="928"/>
      <c r="K15" s="916"/>
      <c r="L15" s="916"/>
    </row>
    <row r="16" spans="1:12" x14ac:dyDescent="0.3">
      <c r="A16" s="924"/>
      <c r="B16" s="925">
        <v>6</v>
      </c>
      <c r="C16" s="926"/>
      <c r="D16" s="926"/>
      <c r="E16" s="926"/>
      <c r="F16" s="926"/>
      <c r="G16" s="926"/>
      <c r="H16" s="924"/>
      <c r="I16" s="924"/>
      <c r="J16" s="928"/>
      <c r="K16" s="916"/>
      <c r="L16" s="916"/>
    </row>
    <row r="17" spans="1:13" x14ac:dyDescent="0.3">
      <c r="A17" s="924"/>
      <c r="B17" s="916"/>
      <c r="C17" s="916"/>
      <c r="D17" s="916"/>
      <c r="E17" s="916"/>
      <c r="F17" s="916"/>
      <c r="G17" s="916"/>
      <c r="H17" s="924"/>
      <c r="I17" s="924"/>
      <c r="J17" s="928"/>
      <c r="K17" s="916"/>
      <c r="L17" s="916"/>
    </row>
    <row r="18" spans="1:13" x14ac:dyDescent="0.3">
      <c r="A18" s="929"/>
      <c r="B18" s="930"/>
      <c r="C18" s="930"/>
      <c r="D18" s="930"/>
      <c r="E18" s="930"/>
      <c r="F18" s="930"/>
      <c r="G18" s="930"/>
      <c r="H18" s="931"/>
      <c r="I18" s="931"/>
      <c r="J18" s="932"/>
      <c r="K18" s="930"/>
      <c r="L18" s="930"/>
    </row>
    <row r="19" spans="1:13" x14ac:dyDescent="0.3">
      <c r="A19" s="933"/>
      <c r="B19" s="934"/>
      <c r="C19" s="934"/>
      <c r="D19" s="935"/>
      <c r="E19" s="936"/>
      <c r="F19" s="931"/>
      <c r="G19" s="931"/>
      <c r="H19" s="931"/>
      <c r="I19" s="931"/>
      <c r="J19" s="937"/>
      <c r="K19" s="931"/>
      <c r="L19" s="931"/>
    </row>
    <row r="20" spans="1:13" ht="15" thickBot="1" x14ac:dyDescent="0.35">
      <c r="A20" s="933"/>
      <c r="B20" s="938" t="str">
        <f>A3</f>
        <v>Supplier Name:</v>
      </c>
      <c r="C20" s="800" t="str">
        <f t="shared" ref="C20:C25" si="0">C3</f>
        <v/>
      </c>
      <c r="D20" s="939"/>
      <c r="E20" s="82"/>
      <c r="F20" s="80"/>
      <c r="G20" s="80"/>
      <c r="H20" s="931"/>
      <c r="I20" s="931"/>
      <c r="J20" s="937"/>
      <c r="K20" s="931"/>
      <c r="L20" s="931"/>
    </row>
    <row r="21" spans="1:13" ht="15" thickBot="1" x14ac:dyDescent="0.35">
      <c r="A21" s="931"/>
      <c r="B21" s="938" t="s">
        <v>396</v>
      </c>
      <c r="C21" s="800" t="str">
        <f t="shared" si="0"/>
        <v/>
      </c>
      <c r="D21" s="80"/>
      <c r="E21" s="938" t="s">
        <v>380</v>
      </c>
      <c r="F21" s="940"/>
      <c r="G21" s="800">
        <f>H3</f>
        <v>0</v>
      </c>
      <c r="H21" s="931"/>
      <c r="I21" s="931"/>
      <c r="J21" s="1849" t="s">
        <v>622</v>
      </c>
      <c r="K21" s="1850"/>
      <c r="L21" s="1849" t="s">
        <v>621</v>
      </c>
      <c r="M21" s="1850"/>
    </row>
    <row r="22" spans="1:13" x14ac:dyDescent="0.3">
      <c r="A22" s="931"/>
      <c r="B22" s="938" t="s">
        <v>397</v>
      </c>
      <c r="C22" s="800" t="str">
        <f t="shared" si="0"/>
        <v/>
      </c>
      <c r="D22" s="80"/>
      <c r="E22" s="938" t="s">
        <v>398</v>
      </c>
      <c r="F22" s="80"/>
      <c r="G22" s="800">
        <f>H4</f>
        <v>0</v>
      </c>
      <c r="H22" s="931"/>
      <c r="I22" s="931"/>
      <c r="J22" s="900" t="s">
        <v>399</v>
      </c>
      <c r="K22" s="941" t="e">
        <f>MIN($J$75,$J$78)</f>
        <v>#DIV/0!</v>
      </c>
      <c r="L22" s="942" t="s">
        <v>399</v>
      </c>
      <c r="M22" s="435">
        <v>1.67</v>
      </c>
    </row>
    <row r="23" spans="1:13" ht="15" thickBot="1" x14ac:dyDescent="0.35">
      <c r="A23" s="931"/>
      <c r="B23" s="938" t="s">
        <v>383</v>
      </c>
      <c r="C23" s="800">
        <f t="shared" si="0"/>
        <v>0</v>
      </c>
      <c r="D23" s="80"/>
      <c r="E23" s="938" t="s">
        <v>400</v>
      </c>
      <c r="F23" s="940"/>
      <c r="G23" s="943">
        <f>H5</f>
        <v>0</v>
      </c>
      <c r="H23" s="937"/>
      <c r="I23" s="931"/>
      <c r="J23" s="944"/>
      <c r="K23" s="436"/>
      <c r="L23" s="944"/>
      <c r="M23" s="945"/>
    </row>
    <row r="24" spans="1:13" ht="15" thickBot="1" x14ac:dyDescent="0.35">
      <c r="A24" s="931"/>
      <c r="B24" s="938" t="s">
        <v>401</v>
      </c>
      <c r="C24" s="800">
        <f t="shared" si="0"/>
        <v>0</v>
      </c>
      <c r="D24" s="80"/>
      <c r="E24" s="938" t="s">
        <v>384</v>
      </c>
      <c r="F24" s="940"/>
      <c r="G24" s="800">
        <f>H6</f>
        <v>0</v>
      </c>
      <c r="H24" s="937"/>
      <c r="I24" s="931"/>
      <c r="J24" s="1849" t="s">
        <v>622</v>
      </c>
      <c r="K24" s="1850"/>
      <c r="L24" s="1849" t="s">
        <v>621</v>
      </c>
      <c r="M24" s="1850"/>
    </row>
    <row r="25" spans="1:13" x14ac:dyDescent="0.3">
      <c r="A25" s="931"/>
      <c r="B25" s="938" t="s">
        <v>402</v>
      </c>
      <c r="C25" s="800">
        <f t="shared" si="0"/>
        <v>0</v>
      </c>
      <c r="D25" s="80"/>
      <c r="E25" s="938" t="s">
        <v>386</v>
      </c>
      <c r="F25" s="80"/>
      <c r="G25" s="943">
        <f>H7</f>
        <v>0</v>
      </c>
      <c r="H25" s="931"/>
      <c r="I25" s="931"/>
      <c r="J25" s="900" t="s">
        <v>403</v>
      </c>
      <c r="K25" s="941" t="e">
        <f>MIN($K$75,$K$78)</f>
        <v>#DIV/0!</v>
      </c>
      <c r="L25" s="942" t="s">
        <v>403</v>
      </c>
      <c r="M25" s="435">
        <v>1.33</v>
      </c>
    </row>
    <row r="26" spans="1:13" ht="15" thickBot="1" x14ac:dyDescent="0.35">
      <c r="A26" s="931"/>
      <c r="B26" s="946"/>
      <c r="C26" s="947"/>
      <c r="D26" s="937"/>
      <c r="E26" s="946"/>
      <c r="F26" s="931"/>
      <c r="G26" s="948"/>
      <c r="H26" s="931"/>
      <c r="I26" s="931"/>
      <c r="J26" s="944"/>
      <c r="K26" s="436"/>
      <c r="L26" s="944"/>
      <c r="M26" s="945"/>
    </row>
    <row r="27" spans="1:13" x14ac:dyDescent="0.3">
      <c r="A27" s="931"/>
      <c r="B27" s="949"/>
      <c r="C27" s="949"/>
      <c r="D27" s="950"/>
      <c r="E27" s="931"/>
      <c r="F27" s="931"/>
      <c r="G27" s="931"/>
      <c r="H27" s="931"/>
      <c r="I27" s="931"/>
      <c r="J27" s="931"/>
      <c r="K27" s="931"/>
      <c r="L27" s="931"/>
    </row>
    <row r="28" spans="1:13" x14ac:dyDescent="0.3">
      <c r="A28" s="931"/>
      <c r="B28" s="951" t="s">
        <v>404</v>
      </c>
      <c r="C28" s="951">
        <v>1</v>
      </c>
      <c r="D28" s="951">
        <v>2</v>
      </c>
      <c r="E28" s="951">
        <v>3</v>
      </c>
      <c r="F28" s="951">
        <v>4</v>
      </c>
      <c r="G28" s="951">
        <v>5</v>
      </c>
      <c r="H28" s="951" t="s">
        <v>405</v>
      </c>
      <c r="I28" s="951" t="s">
        <v>406</v>
      </c>
      <c r="J28" s="931"/>
      <c r="K28" s="931"/>
      <c r="L28" s="931"/>
    </row>
    <row r="29" spans="1:13" x14ac:dyDescent="0.3">
      <c r="A29" s="931"/>
      <c r="B29" s="952">
        <v>1</v>
      </c>
      <c r="C29" s="953">
        <f t="shared" ref="C29:G34" si="1">C11</f>
        <v>0</v>
      </c>
      <c r="D29" s="953">
        <f t="shared" si="1"/>
        <v>0</v>
      </c>
      <c r="E29" s="953">
        <f t="shared" si="1"/>
        <v>0</v>
      </c>
      <c r="F29" s="953">
        <f t="shared" si="1"/>
        <v>0</v>
      </c>
      <c r="G29" s="953">
        <f t="shared" si="1"/>
        <v>0</v>
      </c>
      <c r="H29" s="953">
        <f t="shared" ref="H29:H34" si="2">AVERAGE(C29:G29)</f>
        <v>0</v>
      </c>
      <c r="I29" s="953">
        <f t="shared" ref="I29:I34" si="3">MAX(C29:G29)-MIN(C29:G29)</f>
        <v>0</v>
      </c>
      <c r="J29" s="931"/>
      <c r="K29" s="931"/>
      <c r="L29" s="931"/>
    </row>
    <row r="30" spans="1:13" x14ac:dyDescent="0.3">
      <c r="A30" s="931"/>
      <c r="B30" s="952">
        <v>2</v>
      </c>
      <c r="C30" s="953">
        <f t="shared" si="1"/>
        <v>0</v>
      </c>
      <c r="D30" s="953">
        <f t="shared" si="1"/>
        <v>0</v>
      </c>
      <c r="E30" s="953">
        <f t="shared" si="1"/>
        <v>0</v>
      </c>
      <c r="F30" s="953">
        <f t="shared" si="1"/>
        <v>0</v>
      </c>
      <c r="G30" s="953">
        <f t="shared" si="1"/>
        <v>0</v>
      </c>
      <c r="H30" s="953">
        <f t="shared" si="2"/>
        <v>0</v>
      </c>
      <c r="I30" s="953">
        <f t="shared" si="3"/>
        <v>0</v>
      </c>
      <c r="J30" s="931"/>
      <c r="K30" s="931"/>
      <c r="L30" s="931"/>
    </row>
    <row r="31" spans="1:13" x14ac:dyDescent="0.3">
      <c r="A31" s="931"/>
      <c r="B31" s="952">
        <v>3</v>
      </c>
      <c r="C31" s="953">
        <f t="shared" si="1"/>
        <v>0</v>
      </c>
      <c r="D31" s="953">
        <f t="shared" si="1"/>
        <v>0</v>
      </c>
      <c r="E31" s="953">
        <f t="shared" si="1"/>
        <v>0</v>
      </c>
      <c r="F31" s="953">
        <f t="shared" si="1"/>
        <v>0</v>
      </c>
      <c r="G31" s="953">
        <f t="shared" si="1"/>
        <v>0</v>
      </c>
      <c r="H31" s="953">
        <f t="shared" si="2"/>
        <v>0</v>
      </c>
      <c r="I31" s="953">
        <f t="shared" si="3"/>
        <v>0</v>
      </c>
      <c r="J31" s="931"/>
      <c r="K31" s="931"/>
      <c r="L31" s="931"/>
    </row>
    <row r="32" spans="1:13" x14ac:dyDescent="0.3">
      <c r="A32" s="931"/>
      <c r="B32" s="952">
        <v>4</v>
      </c>
      <c r="C32" s="953">
        <f t="shared" si="1"/>
        <v>0</v>
      </c>
      <c r="D32" s="953">
        <f t="shared" si="1"/>
        <v>0</v>
      </c>
      <c r="E32" s="953">
        <f t="shared" si="1"/>
        <v>0</v>
      </c>
      <c r="F32" s="953">
        <f t="shared" si="1"/>
        <v>0</v>
      </c>
      <c r="G32" s="953">
        <f t="shared" si="1"/>
        <v>0</v>
      </c>
      <c r="H32" s="953">
        <f t="shared" si="2"/>
        <v>0</v>
      </c>
      <c r="I32" s="953">
        <f t="shared" si="3"/>
        <v>0</v>
      </c>
      <c r="J32" s="931"/>
      <c r="K32" s="931"/>
      <c r="L32" s="931"/>
    </row>
    <row r="33" spans="1:12" x14ac:dyDescent="0.3">
      <c r="A33" s="931"/>
      <c r="B33" s="952">
        <v>5</v>
      </c>
      <c r="C33" s="953">
        <f t="shared" si="1"/>
        <v>0</v>
      </c>
      <c r="D33" s="953">
        <f t="shared" si="1"/>
        <v>0</v>
      </c>
      <c r="E33" s="953">
        <f t="shared" si="1"/>
        <v>0</v>
      </c>
      <c r="F33" s="953">
        <f t="shared" si="1"/>
        <v>0</v>
      </c>
      <c r="G33" s="953">
        <f t="shared" si="1"/>
        <v>0</v>
      </c>
      <c r="H33" s="953">
        <f t="shared" si="2"/>
        <v>0</v>
      </c>
      <c r="I33" s="953">
        <f t="shared" si="3"/>
        <v>0</v>
      </c>
      <c r="J33" s="931"/>
      <c r="K33" s="931"/>
      <c r="L33" s="931"/>
    </row>
    <row r="34" spans="1:12" x14ac:dyDescent="0.3">
      <c r="A34" s="931"/>
      <c r="B34" s="952">
        <v>6</v>
      </c>
      <c r="C34" s="953">
        <f t="shared" si="1"/>
        <v>0</v>
      </c>
      <c r="D34" s="953">
        <f t="shared" si="1"/>
        <v>0</v>
      </c>
      <c r="E34" s="953">
        <f t="shared" si="1"/>
        <v>0</v>
      </c>
      <c r="F34" s="953">
        <f t="shared" si="1"/>
        <v>0</v>
      </c>
      <c r="G34" s="953">
        <f t="shared" si="1"/>
        <v>0</v>
      </c>
      <c r="H34" s="953">
        <f t="shared" si="2"/>
        <v>0</v>
      </c>
      <c r="I34" s="953">
        <f t="shared" si="3"/>
        <v>0</v>
      </c>
      <c r="J34" s="931"/>
      <c r="K34" s="931"/>
      <c r="L34" s="954"/>
    </row>
    <row r="35" spans="1:12" x14ac:dyDescent="0.3">
      <c r="A35" s="931"/>
      <c r="B35" s="955"/>
      <c r="C35" s="956"/>
      <c r="D35" s="954"/>
      <c r="E35" s="954"/>
      <c r="F35" s="954"/>
      <c r="G35" s="954"/>
      <c r="H35" s="957"/>
      <c r="I35" s="958"/>
      <c r="J35" s="931"/>
      <c r="K35" s="931"/>
      <c r="L35" s="954"/>
    </row>
    <row r="36" spans="1:12" ht="3.6" customHeight="1" x14ac:dyDescent="0.3">
      <c r="A36" s="931"/>
      <c r="B36" s="959"/>
      <c r="C36" s="960"/>
      <c r="D36" s="931"/>
      <c r="E36" s="931"/>
      <c r="F36" s="954"/>
      <c r="G36" s="931"/>
      <c r="H36" s="931"/>
      <c r="I36" s="961"/>
      <c r="J36" s="962"/>
      <c r="K36" s="931"/>
      <c r="L36" s="931"/>
    </row>
    <row r="37" spans="1:12" x14ac:dyDescent="0.3">
      <c r="A37" s="931"/>
      <c r="B37" s="963" t="s">
        <v>407</v>
      </c>
      <c r="C37" s="964"/>
      <c r="D37" s="931"/>
      <c r="E37" s="931"/>
      <c r="F37" s="931"/>
      <c r="G37" s="931"/>
      <c r="H37" s="931"/>
      <c r="I37" s="965" t="s">
        <v>408</v>
      </c>
      <c r="J37" s="810">
        <f>AVERAGE($C$29:$G$34)</f>
        <v>0</v>
      </c>
      <c r="K37" s="931"/>
      <c r="L37" s="931"/>
    </row>
    <row r="38" spans="1:12" x14ac:dyDescent="0.3">
      <c r="A38" s="931"/>
      <c r="B38" s="966" t="s">
        <v>409</v>
      </c>
      <c r="C38" s="811">
        <f>J$37+(0.73*J$39)</f>
        <v>0</v>
      </c>
      <c r="D38" s="931"/>
      <c r="E38" s="967" t="s">
        <v>410</v>
      </c>
      <c r="F38" s="968"/>
      <c r="G38" s="968"/>
      <c r="H38" s="931"/>
      <c r="I38" s="965" t="s">
        <v>411</v>
      </c>
      <c r="J38" s="810">
        <f>_xlfn.STDEV.P($C$29:$G$34)</f>
        <v>0</v>
      </c>
      <c r="K38" s="931"/>
      <c r="L38" s="931"/>
    </row>
    <row r="39" spans="1:12" x14ac:dyDescent="0.3">
      <c r="A39" s="931"/>
      <c r="B39" s="966" t="s">
        <v>412</v>
      </c>
      <c r="C39" s="811">
        <f>J$37-(0.73*J$39)</f>
        <v>0</v>
      </c>
      <c r="D39" s="931"/>
      <c r="E39" s="931"/>
      <c r="F39" s="969" t="e">
        <f>IF(K22&lt;=M22,"CPK Value is Unacceptable:","")</f>
        <v>#DIV/0!</v>
      </c>
      <c r="G39" s="936"/>
      <c r="H39" s="931"/>
      <c r="I39" s="965" t="s">
        <v>413</v>
      </c>
      <c r="J39" s="810">
        <f>SUM($I$29:$I$34)/6</f>
        <v>0</v>
      </c>
      <c r="K39" s="931"/>
      <c r="L39" s="931"/>
    </row>
    <row r="40" spans="1:12" x14ac:dyDescent="0.3">
      <c r="A40" s="931"/>
      <c r="B40" s="970"/>
      <c r="C40" s="971"/>
      <c r="D40" s="931"/>
      <c r="E40" s="972"/>
      <c r="F40" s="82" t="e">
        <f>IF(K25&lt;=M25,"PPK Value is Unacceptable:","")</f>
        <v>#DIV/0!</v>
      </c>
      <c r="G40" s="954"/>
      <c r="H40" s="931"/>
      <c r="I40" s="973"/>
      <c r="J40" s="974"/>
      <c r="K40" s="931"/>
      <c r="L40" s="931"/>
    </row>
    <row r="41" spans="1:12" x14ac:dyDescent="0.3">
      <c r="A41" s="931"/>
      <c r="B41" s="975"/>
      <c r="C41" s="976"/>
      <c r="D41" s="931"/>
      <c r="E41" s="931"/>
      <c r="F41" s="969" t="str">
        <f>IF(I92&gt;=1.33,"R-Bar Subgroups Out of Control:","")</f>
        <v/>
      </c>
      <c r="G41" s="936"/>
      <c r="H41" s="931"/>
      <c r="I41" s="966"/>
      <c r="J41" s="977"/>
      <c r="K41" s="931"/>
      <c r="L41" s="931"/>
    </row>
    <row r="42" spans="1:12" x14ac:dyDescent="0.3">
      <c r="A42" s="931"/>
      <c r="B42" s="963" t="s">
        <v>414</v>
      </c>
      <c r="C42" s="978"/>
      <c r="D42" s="931"/>
      <c r="F42" t="str">
        <f>IF(E92&gt;=1,"X-Bar Subgroups Out of Control:","")</f>
        <v/>
      </c>
      <c r="H42" s="931"/>
      <c r="I42" s="965" t="s">
        <v>415</v>
      </c>
      <c r="J42" s="814">
        <f>C6+C7</f>
        <v>0</v>
      </c>
      <c r="K42" s="931"/>
      <c r="L42" s="931"/>
    </row>
    <row r="43" spans="1:12" x14ac:dyDescent="0.3">
      <c r="A43" s="931"/>
      <c r="B43" s="966" t="s">
        <v>409</v>
      </c>
      <c r="C43" s="811">
        <f>J39*2.28</f>
        <v>0</v>
      </c>
      <c r="D43" s="931"/>
      <c r="E43" s="967" t="s">
        <v>410</v>
      </c>
      <c r="F43" s="968"/>
      <c r="G43" s="968"/>
      <c r="H43" s="931"/>
      <c r="I43" s="965" t="s">
        <v>416</v>
      </c>
      <c r="J43" s="814">
        <f>C6-C8</f>
        <v>0</v>
      </c>
      <c r="K43" s="931"/>
      <c r="L43" s="931"/>
    </row>
    <row r="44" spans="1:12" x14ac:dyDescent="0.3">
      <c r="A44" s="931"/>
      <c r="B44" s="966" t="s">
        <v>412</v>
      </c>
      <c r="C44" s="811">
        <v>0</v>
      </c>
      <c r="D44" s="931"/>
      <c r="E44" s="931"/>
      <c r="F44" s="954"/>
      <c r="G44" s="954"/>
      <c r="H44" s="931"/>
      <c r="I44" s="966"/>
      <c r="J44" s="964"/>
      <c r="K44" s="931"/>
      <c r="L44" s="931"/>
    </row>
    <row r="45" spans="1:12" ht="3" customHeight="1" x14ac:dyDescent="0.3">
      <c r="A45" s="931"/>
      <c r="B45" s="979"/>
      <c r="C45" s="980"/>
      <c r="D45" s="931"/>
      <c r="E45" s="931"/>
      <c r="F45" s="931"/>
      <c r="G45" s="954"/>
      <c r="H45" s="931"/>
      <c r="I45" s="981"/>
      <c r="J45" s="982"/>
      <c r="K45" s="931"/>
      <c r="L45" s="931"/>
    </row>
    <row r="46" spans="1:12" x14ac:dyDescent="0.3">
      <c r="A46" s="931"/>
      <c r="B46" s="936"/>
      <c r="C46" s="983"/>
      <c r="D46" s="931"/>
      <c r="E46" s="931"/>
      <c r="F46" s="931"/>
      <c r="G46" s="954"/>
      <c r="H46" s="931"/>
      <c r="I46" s="950"/>
      <c r="J46" s="984"/>
      <c r="K46" s="931"/>
      <c r="L46" s="931"/>
    </row>
    <row r="47" spans="1:12" x14ac:dyDescent="0.3">
      <c r="A47" s="931"/>
      <c r="B47" s="936"/>
      <c r="C47" s="983"/>
      <c r="D47" s="931"/>
      <c r="E47" s="931"/>
      <c r="F47" s="931"/>
      <c r="G47" s="954"/>
      <c r="H47" s="931"/>
      <c r="I47" s="950"/>
      <c r="J47" s="984"/>
      <c r="K47" s="931"/>
      <c r="L47" s="931"/>
    </row>
    <row r="48" spans="1:12" x14ac:dyDescent="0.3">
      <c r="A48" s="931"/>
      <c r="B48" s="936"/>
      <c r="C48" s="983"/>
      <c r="D48" s="931"/>
      <c r="E48" s="931"/>
      <c r="F48" s="931"/>
      <c r="G48" s="954"/>
      <c r="H48" s="931"/>
      <c r="I48" s="950"/>
      <c r="J48" s="984"/>
      <c r="K48" s="931"/>
      <c r="L48" s="931"/>
    </row>
    <row r="49" spans="1:12" x14ac:dyDescent="0.3">
      <c r="A49" s="931"/>
      <c r="B49" s="936"/>
      <c r="C49" s="983"/>
      <c r="D49" s="931"/>
      <c r="E49" s="931"/>
      <c r="F49" s="931"/>
      <c r="G49" s="954"/>
      <c r="H49" s="931"/>
      <c r="I49" s="950"/>
      <c r="J49" s="984"/>
      <c r="K49" s="931"/>
      <c r="L49" s="931"/>
    </row>
    <row r="50" spans="1:12" x14ac:dyDescent="0.3">
      <c r="A50" s="931"/>
      <c r="B50" s="936"/>
      <c r="C50" s="983"/>
      <c r="D50" s="931"/>
      <c r="E50" s="931"/>
      <c r="F50" s="931"/>
      <c r="G50" s="954"/>
      <c r="H50" s="931"/>
      <c r="I50" s="950"/>
      <c r="J50" s="984"/>
      <c r="K50" s="931"/>
      <c r="L50" s="931"/>
    </row>
    <row r="51" spans="1:12" x14ac:dyDescent="0.3">
      <c r="A51" s="931"/>
      <c r="B51" s="936"/>
      <c r="C51" s="983"/>
      <c r="D51" s="931"/>
      <c r="E51" s="931"/>
      <c r="F51" s="931"/>
      <c r="G51" s="954"/>
      <c r="H51" s="931"/>
      <c r="I51" s="950"/>
      <c r="J51" s="984"/>
      <c r="K51" s="931"/>
      <c r="L51" s="931"/>
    </row>
    <row r="52" spans="1:12" x14ac:dyDescent="0.3">
      <c r="A52" s="931"/>
      <c r="B52" s="936"/>
      <c r="C52" s="983"/>
      <c r="D52" s="931"/>
      <c r="E52" s="931"/>
      <c r="F52" s="931"/>
      <c r="G52" s="954"/>
      <c r="H52" s="931"/>
      <c r="I52" s="950"/>
      <c r="J52" s="984"/>
      <c r="K52" s="931"/>
      <c r="L52" s="931"/>
    </row>
    <row r="53" spans="1:12" x14ac:dyDescent="0.3">
      <c r="A53" s="931"/>
      <c r="B53" s="936"/>
      <c r="C53" s="983"/>
      <c r="D53" s="931"/>
      <c r="E53" s="931"/>
      <c r="F53" s="931"/>
      <c r="G53" s="954"/>
      <c r="H53" s="931"/>
      <c r="I53" s="950"/>
      <c r="J53" s="984"/>
      <c r="K53" s="931"/>
      <c r="L53" s="931"/>
    </row>
    <row r="54" spans="1:12" x14ac:dyDescent="0.3">
      <c r="A54" s="931"/>
      <c r="B54" s="936"/>
      <c r="C54" s="983"/>
      <c r="D54" s="931"/>
      <c r="E54" s="931"/>
      <c r="F54" s="931"/>
      <c r="G54" s="954"/>
      <c r="H54" s="931"/>
      <c r="I54" s="950"/>
      <c r="J54" s="984"/>
      <c r="K54" s="931"/>
      <c r="L54" s="931"/>
    </row>
    <row r="55" spans="1:12" x14ac:dyDescent="0.3">
      <c r="A55" s="931"/>
      <c r="B55" s="936"/>
      <c r="C55" s="983"/>
      <c r="D55" s="931"/>
      <c r="E55" s="931"/>
      <c r="F55" s="931"/>
      <c r="G55" s="954"/>
      <c r="H55" s="931"/>
      <c r="I55" s="950"/>
      <c r="J55" s="984"/>
      <c r="K55" s="931"/>
      <c r="L55" s="931"/>
    </row>
    <row r="56" spans="1:12" x14ac:dyDescent="0.3">
      <c r="A56" s="931"/>
      <c r="B56" s="985"/>
      <c r="C56" s="986"/>
      <c r="D56" s="986"/>
      <c r="E56" s="986"/>
      <c r="F56" s="986"/>
      <c r="G56" s="986"/>
      <c r="H56" s="986"/>
      <c r="I56" s="987"/>
      <c r="J56" s="984"/>
      <c r="K56" s="931"/>
      <c r="L56" s="931"/>
    </row>
    <row r="57" spans="1:12" x14ac:dyDescent="0.3">
      <c r="A57" s="931"/>
      <c r="B57" s="988"/>
      <c r="C57" s="989"/>
      <c r="D57" s="986"/>
      <c r="E57" s="990"/>
      <c r="F57" s="990"/>
      <c r="G57" s="986"/>
      <c r="H57" s="991"/>
      <c r="I57" s="992"/>
      <c r="J57" s="984"/>
      <c r="K57" s="931"/>
      <c r="L57" s="931"/>
    </row>
    <row r="58" spans="1:12" x14ac:dyDescent="0.3">
      <c r="A58" s="931"/>
      <c r="B58" s="993"/>
      <c r="C58" s="994"/>
      <c r="D58" s="986"/>
      <c r="E58" s="988"/>
      <c r="F58" s="995"/>
      <c r="G58" s="986"/>
      <c r="H58" s="991"/>
      <c r="I58" s="996"/>
      <c r="J58" s="984"/>
      <c r="K58" s="931"/>
      <c r="L58" s="931"/>
    </row>
    <row r="59" spans="1:12" x14ac:dyDescent="0.3">
      <c r="A59" s="931"/>
      <c r="B59" s="993"/>
      <c r="C59" s="994"/>
      <c r="D59" s="986"/>
      <c r="E59" s="997"/>
      <c r="F59" s="995"/>
      <c r="G59" s="986"/>
      <c r="H59" s="991"/>
      <c r="I59" s="992"/>
      <c r="J59" s="984"/>
      <c r="K59" s="931"/>
      <c r="L59" s="931"/>
    </row>
    <row r="60" spans="1:12" x14ac:dyDescent="0.3">
      <c r="A60" s="931"/>
      <c r="B60" s="998"/>
      <c r="C60" s="999"/>
      <c r="D60" s="986"/>
      <c r="E60" s="997"/>
      <c r="F60" s="995"/>
      <c r="G60" s="986"/>
      <c r="H60" s="1000"/>
      <c r="I60" s="1001"/>
      <c r="J60" s="984"/>
      <c r="K60" s="931"/>
      <c r="L60" s="931"/>
    </row>
    <row r="61" spans="1:12" x14ac:dyDescent="0.3">
      <c r="A61" s="931"/>
      <c r="B61" s="998"/>
      <c r="C61" s="999"/>
      <c r="D61" s="986"/>
      <c r="E61" s="997"/>
      <c r="F61" s="995"/>
      <c r="G61" s="986"/>
      <c r="H61" s="1000"/>
      <c r="I61" s="1001"/>
      <c r="J61" s="984"/>
      <c r="K61" s="931"/>
      <c r="L61" s="931"/>
    </row>
    <row r="62" spans="1:12" x14ac:dyDescent="0.3">
      <c r="A62" s="931"/>
      <c r="B62" s="1002"/>
      <c r="C62" s="1003"/>
      <c r="D62" s="954"/>
      <c r="E62" s="931"/>
      <c r="F62" s="931"/>
      <c r="G62" s="954"/>
      <c r="H62" s="990"/>
      <c r="I62" s="1004"/>
      <c r="J62" s="1005"/>
      <c r="K62" s="931"/>
      <c r="L62" s="931"/>
    </row>
    <row r="63" spans="1:12" x14ac:dyDescent="0.3">
      <c r="A63" s="931"/>
      <c r="B63" s="1006" t="s">
        <v>407</v>
      </c>
      <c r="C63" s="1007"/>
      <c r="D63" s="954"/>
      <c r="E63" s="931"/>
      <c r="F63" s="931"/>
      <c r="G63" s="931"/>
      <c r="H63" s="990"/>
      <c r="I63" s="1008" t="s">
        <v>408</v>
      </c>
      <c r="J63" s="1009">
        <f>AVERAGE($C$29:$G$34)</f>
        <v>0</v>
      </c>
      <c r="K63" s="931"/>
      <c r="L63" s="931"/>
    </row>
    <row r="64" spans="1:12" x14ac:dyDescent="0.3">
      <c r="A64" s="931"/>
      <c r="B64" s="1010" t="s">
        <v>409</v>
      </c>
      <c r="C64" s="1011">
        <f>J$63+(0.73*J$65)</f>
        <v>0</v>
      </c>
      <c r="D64" s="954"/>
      <c r="E64" s="931"/>
      <c r="F64" s="931"/>
      <c r="G64" s="954"/>
      <c r="H64" s="990"/>
      <c r="I64" s="1008" t="s">
        <v>411</v>
      </c>
      <c r="J64" s="1009">
        <f>_xlfn.STDEV.P($C$29:$G$34)</f>
        <v>0</v>
      </c>
      <c r="K64" s="931"/>
      <c r="L64" s="931"/>
    </row>
    <row r="65" spans="1:12" x14ac:dyDescent="0.3">
      <c r="A65" s="931"/>
      <c r="B65" s="1010" t="s">
        <v>412</v>
      </c>
      <c r="C65" s="1011">
        <f>J$63-(0.73*J$65)</f>
        <v>0</v>
      </c>
      <c r="D65" s="954"/>
      <c r="E65" s="931"/>
      <c r="F65" s="931"/>
      <c r="G65" s="931"/>
      <c r="H65" s="990"/>
      <c r="I65" s="1008" t="s">
        <v>413</v>
      </c>
      <c r="J65" s="1009">
        <f>SUM($I$29:$I$34)/6</f>
        <v>0</v>
      </c>
      <c r="K65" s="931"/>
      <c r="L65" s="931"/>
    </row>
    <row r="66" spans="1:12" x14ac:dyDescent="0.3">
      <c r="A66" s="931"/>
      <c r="B66" s="970"/>
      <c r="C66" s="971"/>
      <c r="D66" s="954"/>
      <c r="E66" s="931"/>
      <c r="F66" s="931"/>
      <c r="G66" s="954"/>
      <c r="H66" s="990"/>
      <c r="I66" s="1012"/>
      <c r="J66" s="1011"/>
      <c r="K66" s="931"/>
      <c r="L66" s="931"/>
    </row>
    <row r="67" spans="1:12" x14ac:dyDescent="0.3">
      <c r="A67" s="931"/>
      <c r="B67" s="1013"/>
      <c r="C67" s="1014"/>
      <c r="D67" s="954"/>
      <c r="E67" s="931"/>
      <c r="F67" s="931"/>
      <c r="G67" s="931"/>
      <c r="H67" s="990"/>
      <c r="I67" s="1015"/>
      <c r="J67" s="960"/>
      <c r="K67" s="931"/>
      <c r="L67" s="931"/>
    </row>
    <row r="68" spans="1:12" x14ac:dyDescent="0.3">
      <c r="A68" s="931"/>
      <c r="B68" s="1006" t="s">
        <v>414</v>
      </c>
      <c r="C68" s="1016"/>
      <c r="D68" s="954"/>
      <c r="E68" s="931"/>
      <c r="F68" s="931"/>
      <c r="G68" s="954"/>
      <c r="H68" s="990"/>
      <c r="I68" s="1008" t="s">
        <v>415</v>
      </c>
      <c r="J68" s="1017">
        <f>C6+C7</f>
        <v>0</v>
      </c>
      <c r="K68" s="931"/>
      <c r="L68" s="931"/>
    </row>
    <row r="69" spans="1:12" x14ac:dyDescent="0.3">
      <c r="A69" s="931"/>
      <c r="B69" s="1010" t="s">
        <v>409</v>
      </c>
      <c r="C69" s="1011">
        <f>J65*2.28</f>
        <v>0</v>
      </c>
      <c r="D69" s="954"/>
      <c r="E69" s="931"/>
      <c r="F69" s="931"/>
      <c r="G69" s="931"/>
      <c r="H69" s="990"/>
      <c r="I69" s="1008" t="s">
        <v>416</v>
      </c>
      <c r="J69" s="1017">
        <f>C6-C8</f>
        <v>0</v>
      </c>
      <c r="K69" s="931"/>
      <c r="L69" s="931"/>
    </row>
    <row r="70" spans="1:12" x14ac:dyDescent="0.3">
      <c r="A70" s="931"/>
      <c r="B70" s="1010" t="s">
        <v>412</v>
      </c>
      <c r="C70" s="1011">
        <v>0</v>
      </c>
      <c r="D70" s="954"/>
      <c r="E70" s="990"/>
      <c r="F70" s="990"/>
      <c r="G70" s="990"/>
      <c r="H70" s="990"/>
      <c r="I70" s="1012"/>
      <c r="J70" s="964"/>
      <c r="K70" s="931"/>
      <c r="L70" s="931"/>
    </row>
    <row r="71" spans="1:12" x14ac:dyDescent="0.3">
      <c r="A71" s="931"/>
      <c r="B71" s="979"/>
      <c r="C71" s="980"/>
      <c r="D71" s="954"/>
      <c r="E71" s="931"/>
      <c r="F71" s="931"/>
      <c r="G71" s="954"/>
      <c r="H71" s="990"/>
      <c r="I71" s="1018"/>
      <c r="J71" s="982"/>
      <c r="K71" s="931"/>
      <c r="L71" s="931"/>
    </row>
    <row r="72" spans="1:12" ht="15" thickBot="1" x14ac:dyDescent="0.35">
      <c r="A72" s="929"/>
      <c r="B72" s="1840" t="s">
        <v>428</v>
      </c>
      <c r="C72" s="1841"/>
      <c r="D72" s="1841"/>
      <c r="E72" s="1841"/>
      <c r="F72" s="1841"/>
      <c r="G72" s="1841"/>
      <c r="H72" s="1841"/>
      <c r="I72" s="1841"/>
      <c r="J72" s="1841"/>
      <c r="K72" s="1841"/>
      <c r="L72" s="1842"/>
    </row>
    <row r="73" spans="1:12" ht="15" thickBot="1" x14ac:dyDescent="0.35">
      <c r="A73" s="1019"/>
      <c r="B73" s="1020" t="s">
        <v>407</v>
      </c>
      <c r="C73" s="1021"/>
      <c r="D73" s="1022"/>
      <c r="E73" s="1023"/>
      <c r="F73" s="1022"/>
      <c r="G73" s="1024" t="s">
        <v>414</v>
      </c>
      <c r="H73" s="1024"/>
      <c r="I73" s="1025"/>
      <c r="J73" s="931"/>
      <c r="K73" s="931"/>
      <c r="L73" s="931"/>
    </row>
    <row r="74" spans="1:12" x14ac:dyDescent="0.3">
      <c r="A74" s="931"/>
      <c r="B74" s="1026" t="s">
        <v>417</v>
      </c>
      <c r="C74" s="1027" t="s">
        <v>418</v>
      </c>
      <c r="D74" s="1027" t="s">
        <v>419</v>
      </c>
      <c r="E74" s="1028" t="s">
        <v>420</v>
      </c>
      <c r="F74" s="1027"/>
      <c r="G74" s="1029" t="s">
        <v>417</v>
      </c>
      <c r="H74" s="1030" t="s">
        <v>419</v>
      </c>
      <c r="I74" s="1031" t="s">
        <v>420</v>
      </c>
      <c r="J74" s="1032" t="s">
        <v>421</v>
      </c>
      <c r="K74" s="1032" t="s">
        <v>421</v>
      </c>
      <c r="L74" s="931"/>
    </row>
    <row r="75" spans="1:12" x14ac:dyDescent="0.3">
      <c r="A75" s="931"/>
      <c r="B75" s="1033">
        <f t="shared" ref="B75:B80" si="4">J$37+(0.73*J$39)</f>
        <v>0</v>
      </c>
      <c r="C75" s="954">
        <f t="shared" ref="C75:C80" si="5">J$37-(0.73*J$39)</f>
        <v>0</v>
      </c>
      <c r="D75" s="954">
        <f t="shared" ref="D75:D80" si="6">AVERAGE($C$29:$G$34)</f>
        <v>0</v>
      </c>
      <c r="E75" s="1034">
        <f t="shared" ref="E75:E80" si="7">IF(H29&gt;B75,1,IF(H29&lt;C75,1,0))</f>
        <v>0</v>
      </c>
      <c r="F75" s="1035"/>
      <c r="G75" s="954">
        <f>J39*2.28</f>
        <v>0</v>
      </c>
      <c r="H75" s="954">
        <f t="shared" ref="H75:H80" si="8">SUM($I$29:$I$34)/30</f>
        <v>0</v>
      </c>
      <c r="I75" s="1036">
        <v>0</v>
      </c>
      <c r="J75" s="1037" t="e">
        <f>(J42-J37)/(3*J38)</f>
        <v>#DIV/0!</v>
      </c>
      <c r="K75" s="1037" t="e">
        <f>(J68-J63)/(3*J64)</f>
        <v>#DIV/0!</v>
      </c>
      <c r="L75" s="931"/>
    </row>
    <row r="76" spans="1:12" x14ac:dyDescent="0.3">
      <c r="A76" s="931"/>
      <c r="B76" s="1033">
        <f t="shared" si="4"/>
        <v>0</v>
      </c>
      <c r="C76" s="954">
        <f t="shared" si="5"/>
        <v>0</v>
      </c>
      <c r="D76" s="954">
        <f t="shared" si="6"/>
        <v>0</v>
      </c>
      <c r="E76" s="1034">
        <f t="shared" si="7"/>
        <v>0</v>
      </c>
      <c r="F76" s="1035"/>
      <c r="G76" s="954">
        <f>J39*2.28</f>
        <v>0</v>
      </c>
      <c r="H76" s="954">
        <f t="shared" si="8"/>
        <v>0</v>
      </c>
      <c r="I76" s="1036">
        <v>0</v>
      </c>
      <c r="J76" s="1038"/>
      <c r="K76" s="1038"/>
      <c r="L76" s="931"/>
    </row>
    <row r="77" spans="1:12" x14ac:dyDescent="0.3">
      <c r="A77" s="931"/>
      <c r="B77" s="1033">
        <f t="shared" si="4"/>
        <v>0</v>
      </c>
      <c r="C77" s="954">
        <f t="shared" si="5"/>
        <v>0</v>
      </c>
      <c r="D77" s="954">
        <f t="shared" si="6"/>
        <v>0</v>
      </c>
      <c r="E77" s="1034">
        <f t="shared" si="7"/>
        <v>0</v>
      </c>
      <c r="F77" s="1035"/>
      <c r="G77" s="954">
        <f>J39*2.28</f>
        <v>0</v>
      </c>
      <c r="H77" s="954">
        <f t="shared" si="8"/>
        <v>0</v>
      </c>
      <c r="I77" s="1036">
        <v>0</v>
      </c>
      <c r="J77" s="1039" t="s">
        <v>422</v>
      </c>
      <c r="K77" s="1039" t="s">
        <v>422</v>
      </c>
      <c r="L77" s="931"/>
    </row>
    <row r="78" spans="1:12" ht="15" thickBot="1" x14ac:dyDescent="0.35">
      <c r="A78" s="931"/>
      <c r="B78" s="1033">
        <f t="shared" si="4"/>
        <v>0</v>
      </c>
      <c r="C78" s="954">
        <f t="shared" si="5"/>
        <v>0</v>
      </c>
      <c r="D78" s="954">
        <f t="shared" si="6"/>
        <v>0</v>
      </c>
      <c r="E78" s="1034">
        <f t="shared" si="7"/>
        <v>0</v>
      </c>
      <c r="F78" s="1035"/>
      <c r="G78" s="954">
        <f>J39*2.28</f>
        <v>0</v>
      </c>
      <c r="H78" s="954">
        <f t="shared" si="8"/>
        <v>0</v>
      </c>
      <c r="I78" s="1036">
        <v>0</v>
      </c>
      <c r="J78" s="1040" t="e">
        <f>(J37-J43)/(3*J38)</f>
        <v>#DIV/0!</v>
      </c>
      <c r="K78" s="1040" t="e">
        <f>(J63-J69)/(3*J64)</f>
        <v>#DIV/0!</v>
      </c>
      <c r="L78" s="937"/>
    </row>
    <row r="79" spans="1:12" x14ac:dyDescent="0.3">
      <c r="A79" s="931"/>
      <c r="B79" s="1033">
        <f t="shared" si="4"/>
        <v>0</v>
      </c>
      <c r="C79" s="954">
        <f t="shared" si="5"/>
        <v>0</v>
      </c>
      <c r="D79" s="954">
        <f t="shared" si="6"/>
        <v>0</v>
      </c>
      <c r="E79" s="1034">
        <f t="shared" si="7"/>
        <v>0</v>
      </c>
      <c r="F79" s="1035"/>
      <c r="G79" s="954">
        <f>J39*2.28</f>
        <v>0</v>
      </c>
      <c r="H79" s="954">
        <f t="shared" si="8"/>
        <v>0</v>
      </c>
      <c r="I79" s="1036">
        <v>0</v>
      </c>
      <c r="J79" s="954"/>
      <c r="K79" s="954"/>
      <c r="L79" s="937"/>
    </row>
    <row r="80" spans="1:12" ht="15" thickBot="1" x14ac:dyDescent="0.35">
      <c r="A80" s="931"/>
      <c r="B80" s="1033">
        <f t="shared" si="4"/>
        <v>0</v>
      </c>
      <c r="C80" s="954">
        <f t="shared" si="5"/>
        <v>0</v>
      </c>
      <c r="D80" s="954">
        <f t="shared" si="6"/>
        <v>0</v>
      </c>
      <c r="E80" s="1034">
        <f t="shared" si="7"/>
        <v>0</v>
      </c>
      <c r="F80" s="1035"/>
      <c r="G80" s="954">
        <f>J39*2.28</f>
        <v>0</v>
      </c>
      <c r="H80" s="954">
        <f t="shared" si="8"/>
        <v>0</v>
      </c>
      <c r="I80" s="1036">
        <v>0</v>
      </c>
      <c r="J80" s="931"/>
      <c r="K80" s="931"/>
      <c r="L80" s="931"/>
    </row>
    <row r="81" spans="1:12" ht="15" thickBot="1" x14ac:dyDescent="0.35">
      <c r="A81" s="931"/>
      <c r="B81" s="1041"/>
      <c r="C81" s="1042"/>
      <c r="D81" s="1043"/>
      <c r="E81" s="1044"/>
      <c r="F81" s="1045"/>
      <c r="G81" s="1042"/>
      <c r="H81" s="1043"/>
      <c r="I81" s="1046"/>
      <c r="J81" s="1047" t="s">
        <v>423</v>
      </c>
      <c r="K81" s="1048"/>
      <c r="L81" s="1049"/>
    </row>
    <row r="82" spans="1:12" x14ac:dyDescent="0.3">
      <c r="A82" s="931"/>
      <c r="B82" s="1033"/>
      <c r="C82" s="954"/>
      <c r="D82" s="1050"/>
      <c r="E82" s="1034"/>
      <c r="F82" s="1035"/>
      <c r="G82" s="954"/>
      <c r="H82" s="1051" t="s">
        <v>424</v>
      </c>
      <c r="I82" s="1052" t="s">
        <v>306</v>
      </c>
      <c r="J82" s="1053" t="s">
        <v>425</v>
      </c>
      <c r="K82" s="1054" t="s">
        <v>426</v>
      </c>
      <c r="L82" s="1055" t="s">
        <v>427</v>
      </c>
    </row>
    <row r="83" spans="1:12" x14ac:dyDescent="0.3">
      <c r="A83" s="931"/>
      <c r="B83" s="1033"/>
      <c r="C83" s="954"/>
      <c r="D83" s="1050"/>
      <c r="E83" s="1034"/>
      <c r="F83" s="1035"/>
      <c r="G83" s="954"/>
      <c r="H83" s="1035"/>
      <c r="I83" s="1056"/>
      <c r="J83" s="1057"/>
      <c r="K83" s="954"/>
      <c r="L83" s="1058"/>
    </row>
    <row r="84" spans="1:12" x14ac:dyDescent="0.3">
      <c r="A84" s="931"/>
      <c r="B84" s="1033"/>
      <c r="C84" s="954"/>
      <c r="D84" s="1050"/>
      <c r="E84" s="1034"/>
      <c r="F84" s="1035"/>
      <c r="G84" s="954"/>
      <c r="H84" s="1035"/>
      <c r="I84" s="1056"/>
      <c r="J84" s="1057"/>
      <c r="K84" s="954"/>
      <c r="L84" s="1058"/>
    </row>
    <row r="85" spans="1:12" x14ac:dyDescent="0.3">
      <c r="A85" s="931"/>
      <c r="B85" s="1033"/>
      <c r="C85" s="954"/>
      <c r="D85" s="1050"/>
      <c r="E85" s="1034"/>
      <c r="F85" s="1035"/>
      <c r="G85" s="954"/>
      <c r="H85" s="1035"/>
      <c r="I85" s="1056"/>
      <c r="J85" s="1057"/>
      <c r="K85" s="954"/>
      <c r="L85" s="1058"/>
    </row>
    <row r="86" spans="1:12" x14ac:dyDescent="0.3">
      <c r="A86" s="931"/>
      <c r="B86" s="1033"/>
      <c r="C86" s="954"/>
      <c r="D86" s="1050"/>
      <c r="E86" s="1034"/>
      <c r="F86" s="1035"/>
      <c r="G86" s="954"/>
      <c r="H86" s="1035"/>
      <c r="I86" s="1056"/>
      <c r="J86" s="1057"/>
      <c r="K86" s="954"/>
      <c r="L86" s="1058"/>
    </row>
    <row r="87" spans="1:12" x14ac:dyDescent="0.3">
      <c r="A87" s="931"/>
      <c r="B87" s="1033"/>
      <c r="C87" s="954"/>
      <c r="D87" s="1050"/>
      <c r="E87" s="1034"/>
      <c r="F87" s="1035"/>
      <c r="G87" s="954"/>
      <c r="H87" s="1035"/>
      <c r="I87" s="1056"/>
      <c r="J87" s="1057"/>
      <c r="K87" s="954"/>
      <c r="L87" s="1058"/>
    </row>
    <row r="88" spans="1:12" x14ac:dyDescent="0.3">
      <c r="A88" s="931"/>
      <c r="B88" s="1033"/>
      <c r="C88" s="954"/>
      <c r="D88" s="1050"/>
      <c r="E88" s="1034"/>
      <c r="F88" s="1035"/>
      <c r="G88" s="954"/>
      <c r="H88" s="1035"/>
      <c r="I88" s="1056"/>
      <c r="J88" s="1057"/>
      <c r="K88" s="954"/>
      <c r="L88" s="1058"/>
    </row>
    <row r="89" spans="1:12" x14ac:dyDescent="0.3">
      <c r="A89" s="931"/>
      <c r="B89" s="1033"/>
      <c r="C89" s="954"/>
      <c r="D89" s="1050"/>
      <c r="E89" s="1034"/>
      <c r="F89" s="1035"/>
      <c r="G89" s="954"/>
      <c r="H89" s="1035"/>
      <c r="I89" s="1056"/>
      <c r="J89" s="1057"/>
      <c r="K89" s="954"/>
      <c r="L89" s="1058"/>
    </row>
    <row r="90" spans="1:12" x14ac:dyDescent="0.3">
      <c r="A90" s="931"/>
      <c r="B90" s="1033"/>
      <c r="C90" s="954"/>
      <c r="D90" s="1050"/>
      <c r="E90" s="1034"/>
      <c r="F90" s="1035"/>
      <c r="G90" s="954"/>
      <c r="H90" s="1035"/>
      <c r="I90" s="1056"/>
      <c r="J90" s="1057"/>
      <c r="K90" s="954"/>
      <c r="L90" s="1058"/>
    </row>
    <row r="91" spans="1:12" ht="15" thickBot="1" x14ac:dyDescent="0.35">
      <c r="A91" s="931"/>
      <c r="B91" s="1033"/>
      <c r="C91" s="954"/>
      <c r="D91" s="1050"/>
      <c r="E91" s="1034"/>
      <c r="F91" s="1035"/>
      <c r="G91" s="954"/>
      <c r="H91" s="1035"/>
      <c r="I91" s="1056"/>
      <c r="J91" s="1059"/>
      <c r="K91" s="1060"/>
      <c r="L91" s="1061"/>
    </row>
    <row r="92" spans="1:12" ht="15" thickBot="1" x14ac:dyDescent="0.35">
      <c r="A92" s="931"/>
      <c r="B92" s="437"/>
      <c r="C92" s="1062"/>
      <c r="D92" s="1062"/>
      <c r="E92" s="1034">
        <f>SUM(E75:E91)</f>
        <v>0</v>
      </c>
      <c r="F92" s="1035"/>
      <c r="G92" s="1062"/>
      <c r="H92" s="1062"/>
      <c r="I92" s="1036">
        <f>SUM(I75:I80)</f>
        <v>0</v>
      </c>
      <c r="J92" s="931"/>
      <c r="K92" s="931"/>
      <c r="L92" s="931"/>
    </row>
    <row r="93" spans="1:12" ht="15" thickBot="1" x14ac:dyDescent="0.35">
      <c r="A93" s="929"/>
      <c r="B93" s="1843" t="s">
        <v>429</v>
      </c>
      <c r="C93" s="1844"/>
      <c r="D93" s="1844"/>
      <c r="E93" s="1844"/>
      <c r="F93" s="1844"/>
      <c r="G93" s="1844"/>
      <c r="H93" s="1844"/>
      <c r="I93" s="1844"/>
      <c r="J93" s="1844"/>
      <c r="K93" s="1844"/>
      <c r="L93" s="1845"/>
    </row>
    <row r="94" spans="1:12" ht="15" thickBot="1" x14ac:dyDescent="0.35">
      <c r="A94" s="929"/>
      <c r="B94" s="1063" t="s">
        <v>407</v>
      </c>
      <c r="C94" s="1064"/>
      <c r="D94" s="1065"/>
      <c r="E94" s="1066"/>
      <c r="F94" s="1065"/>
      <c r="G94" s="1067" t="s">
        <v>414</v>
      </c>
      <c r="H94" s="1067"/>
      <c r="I94" s="1068"/>
      <c r="J94" s="931"/>
      <c r="K94" s="931"/>
      <c r="L94" s="931"/>
    </row>
    <row r="95" spans="1:12" x14ac:dyDescent="0.3">
      <c r="A95" s="929"/>
      <c r="B95" s="1026" t="s">
        <v>417</v>
      </c>
      <c r="C95" s="1027" t="s">
        <v>418</v>
      </c>
      <c r="D95" s="1027" t="s">
        <v>419</v>
      </c>
      <c r="E95" s="1028" t="s">
        <v>420</v>
      </c>
      <c r="F95" s="1027"/>
      <c r="G95" s="1029" t="s">
        <v>417</v>
      </c>
      <c r="H95" s="1030" t="s">
        <v>419</v>
      </c>
      <c r="I95" s="1031" t="s">
        <v>420</v>
      </c>
      <c r="J95" s="931"/>
      <c r="K95" s="929"/>
      <c r="L95" s="931"/>
    </row>
    <row r="96" spans="1:12" x14ac:dyDescent="0.3">
      <c r="A96" s="929"/>
      <c r="B96" s="1033">
        <f t="shared" ref="B96:B101" si="9">J$63+(0.73*J$65)</f>
        <v>0</v>
      </c>
      <c r="C96" s="954">
        <f t="shared" ref="C96:C101" si="10">J$63-(0.73*J$65)</f>
        <v>0</v>
      </c>
      <c r="D96" s="954">
        <f t="shared" ref="D96:D101" si="11">AVERAGE($C$29:$G$34)</f>
        <v>0</v>
      </c>
      <c r="E96" s="1034">
        <v>0</v>
      </c>
      <c r="F96" s="1035"/>
      <c r="G96" s="954">
        <f>J65*2.28</f>
        <v>0</v>
      </c>
      <c r="H96" s="807">
        <f t="shared" ref="H96:H101" si="12">SUM($I$29:$I$34)/30</f>
        <v>0</v>
      </c>
      <c r="I96" s="1036">
        <v>0</v>
      </c>
      <c r="J96" s="931"/>
      <c r="K96" s="929"/>
      <c r="L96" s="931"/>
    </row>
    <row r="97" spans="1:12" x14ac:dyDescent="0.3">
      <c r="A97" s="929"/>
      <c r="B97" s="1033">
        <f t="shared" si="9"/>
        <v>0</v>
      </c>
      <c r="C97" s="954">
        <f t="shared" si="10"/>
        <v>0</v>
      </c>
      <c r="D97" s="954">
        <f t="shared" si="11"/>
        <v>0</v>
      </c>
      <c r="E97" s="1034">
        <v>0</v>
      </c>
      <c r="F97" s="1035"/>
      <c r="G97" s="954">
        <f>J65*2.28</f>
        <v>0</v>
      </c>
      <c r="H97" s="807">
        <f t="shared" si="12"/>
        <v>0</v>
      </c>
      <c r="I97" s="1036">
        <v>0</v>
      </c>
      <c r="J97" s="931"/>
      <c r="K97" s="929"/>
      <c r="L97" s="931"/>
    </row>
    <row r="98" spans="1:12" x14ac:dyDescent="0.3">
      <c r="A98" s="929"/>
      <c r="B98" s="1033">
        <f t="shared" si="9"/>
        <v>0</v>
      </c>
      <c r="C98" s="954">
        <f t="shared" si="10"/>
        <v>0</v>
      </c>
      <c r="D98" s="954">
        <f t="shared" si="11"/>
        <v>0</v>
      </c>
      <c r="E98" s="1034">
        <v>0</v>
      </c>
      <c r="F98" s="1035"/>
      <c r="G98" s="954">
        <f>J65*2.28</f>
        <v>0</v>
      </c>
      <c r="H98" s="807">
        <f t="shared" si="12"/>
        <v>0</v>
      </c>
      <c r="I98" s="1036">
        <v>0</v>
      </c>
      <c r="J98" s="936"/>
      <c r="K98" s="929"/>
      <c r="L98" s="931"/>
    </row>
    <row r="99" spans="1:12" x14ac:dyDescent="0.3">
      <c r="A99" s="929"/>
      <c r="B99" s="1033">
        <f t="shared" si="9"/>
        <v>0</v>
      </c>
      <c r="C99" s="954">
        <f t="shared" si="10"/>
        <v>0</v>
      </c>
      <c r="D99" s="954">
        <f>AVERAGE($C$29:$G$34)</f>
        <v>0</v>
      </c>
      <c r="E99" s="1034">
        <v>0</v>
      </c>
      <c r="F99" s="1035"/>
      <c r="G99" s="954">
        <f>J65*2.28</f>
        <v>0</v>
      </c>
      <c r="H99" s="807">
        <f t="shared" si="12"/>
        <v>0</v>
      </c>
      <c r="I99" s="1036">
        <v>0</v>
      </c>
      <c r="J99" s="931"/>
      <c r="K99" s="929"/>
      <c r="L99" s="937"/>
    </row>
    <row r="100" spans="1:12" x14ac:dyDescent="0.3">
      <c r="A100" s="929"/>
      <c r="B100" s="1033">
        <f t="shared" si="9"/>
        <v>0</v>
      </c>
      <c r="C100" s="954">
        <f t="shared" si="10"/>
        <v>0</v>
      </c>
      <c r="D100" s="954">
        <f t="shared" si="11"/>
        <v>0</v>
      </c>
      <c r="E100" s="1034">
        <v>0</v>
      </c>
      <c r="F100" s="1035"/>
      <c r="G100" s="954">
        <f>J65*2.28</f>
        <v>0</v>
      </c>
      <c r="H100" s="807">
        <f t="shared" si="12"/>
        <v>0</v>
      </c>
      <c r="I100" s="1036">
        <v>0</v>
      </c>
      <c r="J100" s="931"/>
      <c r="K100" s="931"/>
      <c r="L100" s="931"/>
    </row>
    <row r="101" spans="1:12" ht="15" thickBot="1" x14ac:dyDescent="0.35">
      <c r="A101" s="929"/>
      <c r="B101" s="1069">
        <f t="shared" si="9"/>
        <v>0</v>
      </c>
      <c r="C101" s="1060">
        <f t="shared" si="10"/>
        <v>0</v>
      </c>
      <c r="D101" s="1060">
        <f t="shared" si="11"/>
        <v>0</v>
      </c>
      <c r="E101" s="1070">
        <v>0</v>
      </c>
      <c r="F101" s="1071"/>
      <c r="G101" s="1060">
        <f>J65*2.28</f>
        <v>0</v>
      </c>
      <c r="H101" s="880">
        <f t="shared" si="12"/>
        <v>0</v>
      </c>
      <c r="I101" s="1072">
        <v>0</v>
      </c>
      <c r="J101" s="931"/>
      <c r="K101" s="438"/>
      <c r="L101" s="931"/>
    </row>
    <row r="102" spans="1:12" ht="15" thickBot="1" x14ac:dyDescent="0.35">
      <c r="A102" s="929"/>
      <c r="B102" s="1033"/>
      <c r="C102" s="954"/>
      <c r="D102" s="1050"/>
      <c r="E102" s="1034"/>
      <c r="F102" s="1035"/>
      <c r="G102" s="954"/>
      <c r="H102" s="1050"/>
      <c r="I102" s="1036"/>
      <c r="J102" s="1047" t="s">
        <v>423</v>
      </c>
      <c r="K102" s="1073"/>
      <c r="L102" s="1049"/>
    </row>
    <row r="103" spans="1:12" x14ac:dyDescent="0.3">
      <c r="A103" s="929"/>
      <c r="B103" s="1033"/>
      <c r="C103" s="954"/>
      <c r="D103" s="1050"/>
      <c r="E103" s="1034"/>
      <c r="F103" s="1035"/>
      <c r="G103" s="954"/>
      <c r="H103" s="1050"/>
      <c r="I103" s="1036"/>
      <c r="J103" s="1074" t="s">
        <v>425</v>
      </c>
      <c r="K103" s="1054" t="s">
        <v>426</v>
      </c>
      <c r="L103" s="1055" t="s">
        <v>427</v>
      </c>
    </row>
    <row r="104" spans="1:12" x14ac:dyDescent="0.3">
      <c r="A104" s="929"/>
      <c r="B104" s="1033"/>
      <c r="C104" s="954"/>
      <c r="D104" s="1050"/>
      <c r="E104" s="1034"/>
      <c r="F104" s="1035"/>
      <c r="G104" s="954"/>
      <c r="H104" s="1050"/>
      <c r="I104" s="1036"/>
      <c r="J104" s="1057"/>
      <c r="K104" s="954"/>
      <c r="L104" s="1058"/>
    </row>
    <row r="105" spans="1:12" x14ac:dyDescent="0.3">
      <c r="A105" s="929"/>
      <c r="B105" s="1033"/>
      <c r="C105" s="954"/>
      <c r="D105" s="1050"/>
      <c r="E105" s="1034"/>
      <c r="F105" s="1035"/>
      <c r="G105" s="954"/>
      <c r="H105" s="1050"/>
      <c r="I105" s="1036"/>
      <c r="J105" s="1057"/>
      <c r="K105" s="954"/>
      <c r="L105" s="1058"/>
    </row>
    <row r="106" spans="1:12" x14ac:dyDescent="0.3">
      <c r="A106" s="929"/>
      <c r="B106" s="1033"/>
      <c r="C106" s="954"/>
      <c r="D106" s="1050"/>
      <c r="E106" s="1034"/>
      <c r="F106" s="1035"/>
      <c r="G106" s="954"/>
      <c r="H106" s="1050"/>
      <c r="I106" s="1036"/>
      <c r="J106" s="1057"/>
      <c r="K106" s="954"/>
      <c r="L106" s="1058"/>
    </row>
    <row r="107" spans="1:12" x14ac:dyDescent="0.3">
      <c r="A107" s="929"/>
      <c r="B107" s="1033"/>
      <c r="C107" s="954"/>
      <c r="D107" s="1050"/>
      <c r="E107" s="1034"/>
      <c r="F107" s="1035"/>
      <c r="G107" s="954"/>
      <c r="H107" s="1050"/>
      <c r="I107" s="1036"/>
      <c r="J107" s="1057"/>
      <c r="K107" s="954"/>
      <c r="L107" s="1058"/>
    </row>
    <row r="108" spans="1:12" x14ac:dyDescent="0.3">
      <c r="A108" s="929"/>
      <c r="B108" s="1033"/>
      <c r="C108" s="954"/>
      <c r="D108" s="1050"/>
      <c r="E108" s="1034"/>
      <c r="F108" s="1035"/>
      <c r="G108" s="954"/>
      <c r="H108" s="1050"/>
      <c r="I108" s="1036"/>
      <c r="J108" s="1057"/>
      <c r="K108" s="954"/>
      <c r="L108" s="1058"/>
    </row>
    <row r="109" spans="1:12" x14ac:dyDescent="0.3">
      <c r="A109" s="929"/>
      <c r="B109" s="1033"/>
      <c r="C109" s="954"/>
      <c r="D109" s="1050"/>
      <c r="E109" s="1034"/>
      <c r="F109" s="1035"/>
      <c r="G109" s="954"/>
      <c r="H109" s="1050"/>
      <c r="I109" s="1036"/>
      <c r="J109" s="1057"/>
      <c r="K109" s="954"/>
      <c r="L109" s="1058"/>
    </row>
    <row r="110" spans="1:12" x14ac:dyDescent="0.3">
      <c r="A110" s="929"/>
      <c r="B110" s="1033"/>
      <c r="C110" s="954"/>
      <c r="D110" s="1050"/>
      <c r="E110" s="1034"/>
      <c r="F110" s="1035"/>
      <c r="G110" s="954"/>
      <c r="H110" s="1050"/>
      <c r="I110" s="1036"/>
      <c r="J110" s="1057"/>
      <c r="K110" s="954"/>
      <c r="L110" s="1058"/>
    </row>
    <row r="111" spans="1:12" x14ac:dyDescent="0.3">
      <c r="A111" s="929"/>
      <c r="B111" s="1033"/>
      <c r="C111" s="954"/>
      <c r="D111" s="1050"/>
      <c r="E111" s="1034"/>
      <c r="F111" s="1035"/>
      <c r="G111" s="954"/>
      <c r="H111" s="1050"/>
      <c r="I111" s="1036"/>
      <c r="J111" s="1057"/>
      <c r="K111" s="954"/>
      <c r="L111" s="1058"/>
    </row>
    <row r="112" spans="1:12" ht="15" thickBot="1" x14ac:dyDescent="0.35">
      <c r="A112" s="929"/>
      <c r="B112" s="1033"/>
      <c r="C112" s="954"/>
      <c r="D112" s="1050"/>
      <c r="E112" s="1034"/>
      <c r="F112" s="1035"/>
      <c r="G112" s="954"/>
      <c r="H112" s="1050"/>
      <c r="I112" s="1036"/>
      <c r="J112" s="1059"/>
      <c r="K112" s="1060"/>
      <c r="L112" s="1061"/>
    </row>
    <row r="113" spans="1:12" ht="15" thickBot="1" x14ac:dyDescent="0.35">
      <c r="A113" s="929"/>
      <c r="B113" s="944"/>
      <c r="C113" s="1075"/>
      <c r="D113" s="1075"/>
      <c r="E113" s="1070">
        <f>SUM(E96:E112)</f>
        <v>0</v>
      </c>
      <c r="F113" s="1071"/>
      <c r="G113" s="1075"/>
      <c r="H113" s="1075"/>
      <c r="I113" s="1072">
        <f>SUM(I96:I112)</f>
        <v>0</v>
      </c>
      <c r="J113" s="931"/>
      <c r="K113" s="931"/>
      <c r="L113" s="931"/>
    </row>
  </sheetData>
  <sheetProtection formatCells="0" formatColumns="0" formatRows="0" insertRows="0" selectLockedCells="1"/>
  <mergeCells count="30">
    <mergeCell ref="A4:B4"/>
    <mergeCell ref="C4:E4"/>
    <mergeCell ref="F4:G4"/>
    <mergeCell ref="H4:K4"/>
    <mergeCell ref="A1:L1"/>
    <mergeCell ref="A3:B3"/>
    <mergeCell ref="C3:E3"/>
    <mergeCell ref="F3:G3"/>
    <mergeCell ref="H3:K3"/>
    <mergeCell ref="A5:B5"/>
    <mergeCell ref="F5:G5"/>
    <mergeCell ref="H5:K5"/>
    <mergeCell ref="A6:B6"/>
    <mergeCell ref="C6:E6"/>
    <mergeCell ref="F6:G6"/>
    <mergeCell ref="H6:K6"/>
    <mergeCell ref="A7:B7"/>
    <mergeCell ref="C7:E7"/>
    <mergeCell ref="F7:G7"/>
    <mergeCell ref="H7:K7"/>
    <mergeCell ref="A8:B8"/>
    <mergeCell ref="C8:E8"/>
    <mergeCell ref="B72:L72"/>
    <mergeCell ref="B93:L93"/>
    <mergeCell ref="A10:B10"/>
    <mergeCell ref="H13:L13"/>
    <mergeCell ref="J21:K21"/>
    <mergeCell ref="L21:M21"/>
    <mergeCell ref="J24:K24"/>
    <mergeCell ref="L24:M24"/>
  </mergeCells>
  <conditionalFormatting sqref="K22">
    <cfRule type="cellIs" dxfId="5" priority="2" operator="lessThanOrEqual">
      <formula>$M$22</formula>
    </cfRule>
  </conditionalFormatting>
  <conditionalFormatting sqref="K25">
    <cfRule type="cellIs" dxfId="4" priority="1" operator="lessThanOrEqual">
      <formula>$M$25</formula>
    </cfRule>
  </conditionalFormatting>
  <printOptions horizontalCentered="1"/>
  <pageMargins left="0.25" right="0.25" top="0.75" bottom="0.75" header="0.3" footer="0.3"/>
  <pageSetup scale="81" fitToHeight="2" orientation="portrait" r:id="rId1"/>
  <headerFooter>
    <oddHeader>&amp;L&amp;G&amp;C&amp;"-,Bold"Initial Process Studies</oddHeader>
    <oddFooter>&amp;L&amp;9 1AF0003 &amp;A&amp;C&amp;"-,Bold"&amp;9&amp;KFF0000Printed Copy Uncontrolled.  
Latest Edition on AMG Intranet Site (http://ride.amgeneralintranet.com)&amp;R&amp;9&amp;P of &amp;N
Rev &amp;D</oddFooter>
  </headerFooter>
  <rowBreaks count="1" manualBreakCount="1">
    <brk id="58" max="12" man="1"/>
  </rowBreaks>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C1355-F780-4283-8AD5-87A1FDA1CF76}">
  <dimension ref="A1:L113"/>
  <sheetViews>
    <sheetView windowProtection="1" showGridLines="0" showRuler="0" view="pageLayout" zoomScaleNormal="100" zoomScaleSheetLayoutView="100" workbookViewId="0">
      <selection activeCell="E5" sqref="E5"/>
    </sheetView>
  </sheetViews>
  <sheetFormatPr defaultColWidth="9.109375" defaultRowHeight="14.4" x14ac:dyDescent="0.3"/>
  <cols>
    <col min="1" max="1" width="9.44140625" customWidth="1"/>
    <col min="11" max="11" width="8.5546875" customWidth="1"/>
  </cols>
  <sheetData>
    <row r="1" spans="1:12" x14ac:dyDescent="0.3">
      <c r="A1" s="1890" t="s">
        <v>216</v>
      </c>
      <c r="B1" s="1890"/>
      <c r="C1" s="1890"/>
      <c r="D1" s="1890"/>
      <c r="E1" s="1890"/>
      <c r="F1" s="1890"/>
      <c r="G1" s="1890"/>
      <c r="H1" s="1890"/>
      <c r="I1" s="1890"/>
      <c r="J1" s="1890"/>
      <c r="K1" s="1890"/>
      <c r="L1" s="1890"/>
    </row>
    <row r="2" spans="1:12" ht="20.399999999999999" customHeight="1" thickBot="1" x14ac:dyDescent="0.35">
      <c r="A2" s="1076"/>
      <c r="B2" s="1077"/>
      <c r="C2" s="1077"/>
      <c r="D2" s="1077"/>
      <c r="E2" s="1077"/>
      <c r="F2" s="1078"/>
      <c r="G2" s="1078"/>
      <c r="H2" s="1078"/>
      <c r="I2" s="1078"/>
      <c r="J2" s="1078"/>
      <c r="K2" s="1078"/>
      <c r="L2" s="1078"/>
    </row>
    <row r="3" spans="1:12" x14ac:dyDescent="0.3">
      <c r="A3" s="1877" t="s">
        <v>446</v>
      </c>
      <c r="B3" s="1889"/>
      <c r="C3" s="1871" t="str">
        <f>IF(ISBLANK(Information!D2),"",Information!D2)</f>
        <v/>
      </c>
      <c r="D3" s="1872"/>
      <c r="E3" s="1873"/>
      <c r="F3" s="1888" t="s">
        <v>380</v>
      </c>
      <c r="G3" s="1877"/>
      <c r="H3" s="1874"/>
      <c r="I3" s="1875"/>
      <c r="J3" s="1875"/>
      <c r="K3" s="1876"/>
      <c r="L3" s="1078"/>
    </row>
    <row r="4" spans="1:12" x14ac:dyDescent="0.3">
      <c r="A4" s="1877" t="s">
        <v>447</v>
      </c>
      <c r="B4" s="1889"/>
      <c r="C4" s="1868" t="str">
        <f>IF(ISBLANK(Information!D3),"",Information!D3)</f>
        <v/>
      </c>
      <c r="D4" s="1869"/>
      <c r="E4" s="1870"/>
      <c r="F4" s="1888" t="s">
        <v>381</v>
      </c>
      <c r="G4" s="1877"/>
      <c r="H4" s="1864"/>
      <c r="I4" s="1865"/>
      <c r="J4" s="1865"/>
      <c r="K4" s="1866"/>
      <c r="L4" s="1078"/>
    </row>
    <row r="5" spans="1:12" x14ac:dyDescent="0.3">
      <c r="A5" s="1877" t="s">
        <v>396</v>
      </c>
      <c r="B5" s="1889"/>
      <c r="C5" s="917" t="str">
        <f>IF(ISBLANK(Information!D19),"",Information!D19)</f>
        <v/>
      </c>
      <c r="D5" s="918" t="s">
        <v>499</v>
      </c>
      <c r="E5" s="919">
        <f>Information!D20</f>
        <v>0</v>
      </c>
      <c r="F5" s="1888" t="s">
        <v>382</v>
      </c>
      <c r="G5" s="1877"/>
      <c r="H5" s="1864"/>
      <c r="I5" s="1865"/>
      <c r="J5" s="1865"/>
      <c r="K5" s="1866"/>
      <c r="L5" s="1078"/>
    </row>
    <row r="6" spans="1:12" ht="17.399999999999999" customHeight="1" x14ac:dyDescent="0.3">
      <c r="A6" s="1877" t="s">
        <v>383</v>
      </c>
      <c r="B6" s="1889"/>
      <c r="C6" s="1853"/>
      <c r="D6" s="1867"/>
      <c r="E6" s="1855"/>
      <c r="F6" s="1888" t="s">
        <v>384</v>
      </c>
      <c r="G6" s="1877"/>
      <c r="H6" s="1864"/>
      <c r="I6" s="1865"/>
      <c r="J6" s="1865"/>
      <c r="K6" s="1866"/>
      <c r="L6" s="1078"/>
    </row>
    <row r="7" spans="1:12" ht="15" thickBot="1" x14ac:dyDescent="0.35">
      <c r="A7" s="1886" t="s">
        <v>385</v>
      </c>
      <c r="B7" s="1887"/>
      <c r="C7" s="1853"/>
      <c r="D7" s="1854"/>
      <c r="E7" s="1855"/>
      <c r="F7" s="1888" t="s">
        <v>386</v>
      </c>
      <c r="G7" s="1877"/>
      <c r="H7" s="1857"/>
      <c r="I7" s="1858"/>
      <c r="J7" s="1858"/>
      <c r="K7" s="1859"/>
      <c r="L7" s="1078"/>
    </row>
    <row r="8" spans="1:12" ht="16.2" customHeight="1" thickBot="1" x14ac:dyDescent="0.35">
      <c r="A8" s="1886" t="s">
        <v>387</v>
      </c>
      <c r="B8" s="1887"/>
      <c r="C8" s="1860"/>
      <c r="D8" s="1861"/>
      <c r="E8" s="1862"/>
      <c r="F8" s="1079"/>
      <c r="G8" s="1080"/>
      <c r="H8" s="1078"/>
      <c r="I8" s="1078"/>
      <c r="J8" s="1078"/>
      <c r="K8" s="1078"/>
      <c r="L8" s="1078"/>
    </row>
    <row r="9" spans="1:12" x14ac:dyDescent="0.3">
      <c r="A9" s="1076"/>
      <c r="B9" s="1078"/>
      <c r="C9" s="1078"/>
      <c r="D9" s="922"/>
      <c r="E9" s="1079"/>
      <c r="F9" s="1079"/>
      <c r="G9" s="1080"/>
      <c r="H9" s="1078"/>
      <c r="I9" s="1078"/>
      <c r="J9" s="1078"/>
      <c r="K9" s="1078"/>
      <c r="L9" s="1078"/>
    </row>
    <row r="10" spans="1:12" ht="13.2" customHeight="1" thickBot="1" x14ac:dyDescent="0.35">
      <c r="A10" s="1877" t="s">
        <v>388</v>
      </c>
      <c r="B10" s="1877"/>
      <c r="C10" s="1081" t="s">
        <v>389</v>
      </c>
      <c r="D10" s="1081" t="s">
        <v>390</v>
      </c>
      <c r="E10" s="1081" t="s">
        <v>391</v>
      </c>
      <c r="F10" s="1081" t="s">
        <v>392</v>
      </c>
      <c r="G10" s="1081" t="s">
        <v>393</v>
      </c>
      <c r="H10" s="1078"/>
      <c r="I10" s="1078"/>
      <c r="J10" s="1078"/>
      <c r="K10" s="1078"/>
      <c r="L10" s="1078"/>
    </row>
    <row r="11" spans="1:12" ht="15" thickBot="1" x14ac:dyDescent="0.35">
      <c r="A11" s="1082"/>
      <c r="B11" s="1083">
        <v>1</v>
      </c>
      <c r="C11" s="926"/>
      <c r="D11" s="926"/>
      <c r="E11" s="926"/>
      <c r="F11" s="926"/>
      <c r="G11" s="926"/>
      <c r="H11" s="1084" t="s">
        <v>394</v>
      </c>
      <c r="I11" s="1082"/>
      <c r="J11" s="1085"/>
      <c r="K11" s="1078"/>
      <c r="L11" s="1078"/>
    </row>
    <row r="12" spans="1:12" ht="15" thickBot="1" x14ac:dyDescent="0.35">
      <c r="A12" s="1082"/>
      <c r="B12" s="1083">
        <v>2</v>
      </c>
      <c r="C12" s="926"/>
      <c r="D12" s="926"/>
      <c r="E12" s="926"/>
      <c r="F12" s="926"/>
      <c r="G12" s="926"/>
      <c r="H12" s="1084"/>
      <c r="I12" s="1082"/>
      <c r="J12" s="1085"/>
      <c r="K12" s="1078"/>
      <c r="L12" s="1078"/>
    </row>
    <row r="13" spans="1:12" ht="15" thickBot="1" x14ac:dyDescent="0.35">
      <c r="A13" s="1082"/>
      <c r="B13" s="1083">
        <v>3</v>
      </c>
      <c r="C13" s="926"/>
      <c r="D13" s="926"/>
      <c r="E13" s="926"/>
      <c r="F13" s="926"/>
      <c r="G13" s="926"/>
      <c r="H13" s="1878" t="s">
        <v>395</v>
      </c>
      <c r="I13" s="1879"/>
      <c r="J13" s="1879"/>
      <c r="K13" s="1879"/>
      <c r="L13" s="1879"/>
    </row>
    <row r="14" spans="1:12" ht="15" thickBot="1" x14ac:dyDescent="0.35">
      <c r="A14" s="1082"/>
      <c r="B14" s="1083">
        <v>4</v>
      </c>
      <c r="C14" s="926"/>
      <c r="D14" s="926"/>
      <c r="E14" s="926"/>
      <c r="F14" s="926"/>
      <c r="G14" s="926"/>
      <c r="H14" s="1078"/>
      <c r="I14" s="1082"/>
      <c r="J14" s="1085"/>
      <c r="K14" s="1078"/>
      <c r="L14" s="1078"/>
    </row>
    <row r="15" spans="1:12" ht="15" thickBot="1" x14ac:dyDescent="0.35">
      <c r="A15" s="1082"/>
      <c r="B15" s="1083">
        <v>5</v>
      </c>
      <c r="C15" s="926"/>
      <c r="D15" s="926"/>
      <c r="E15" s="926"/>
      <c r="F15" s="926"/>
      <c r="G15" s="926"/>
      <c r="H15" s="1082"/>
      <c r="I15" s="1082"/>
      <c r="J15" s="1085"/>
      <c r="K15" s="1078"/>
      <c r="L15" s="1078"/>
    </row>
    <row r="16" spans="1:12" x14ac:dyDescent="0.3">
      <c r="A16" s="1082"/>
      <c r="B16" s="1083">
        <v>6</v>
      </c>
      <c r="C16" s="926"/>
      <c r="D16" s="926"/>
      <c r="E16" s="926"/>
      <c r="F16" s="926"/>
      <c r="G16" s="926"/>
      <c r="H16" s="1082"/>
      <c r="I16" s="1082"/>
      <c r="J16" s="1085"/>
      <c r="K16" s="1078"/>
      <c r="L16" s="1078"/>
    </row>
    <row r="17" spans="1:12" x14ac:dyDescent="0.3">
      <c r="A17" s="1082"/>
      <c r="B17" s="1078"/>
      <c r="C17" s="1078"/>
      <c r="D17" s="1078"/>
      <c r="E17" s="1078"/>
      <c r="F17" s="1078"/>
      <c r="G17" s="1078"/>
      <c r="H17" s="1082"/>
      <c r="I17" s="1082"/>
      <c r="J17" s="1085"/>
      <c r="K17" s="1078"/>
      <c r="L17" s="1078"/>
    </row>
    <row r="18" spans="1:12" x14ac:dyDescent="0.3">
      <c r="A18" s="806"/>
      <c r="B18" s="1086"/>
      <c r="C18" s="1086"/>
      <c r="D18" s="1086"/>
      <c r="E18" s="1086"/>
      <c r="F18" s="1086"/>
      <c r="G18" s="1086"/>
      <c r="H18" s="80"/>
      <c r="I18" s="80"/>
      <c r="J18" s="1087"/>
      <c r="K18" s="1086"/>
      <c r="L18" s="1086"/>
    </row>
    <row r="19" spans="1:12" x14ac:dyDescent="0.3">
      <c r="A19" s="1088"/>
      <c r="B19" s="934"/>
      <c r="C19" s="934"/>
      <c r="D19" s="939"/>
      <c r="E19" s="82"/>
      <c r="F19" s="80"/>
      <c r="G19" s="80"/>
      <c r="H19" s="80"/>
      <c r="I19" s="80"/>
      <c r="J19" s="800"/>
      <c r="K19" s="80"/>
      <c r="L19" s="80"/>
    </row>
    <row r="20" spans="1:12" ht="15" thickBot="1" x14ac:dyDescent="0.35">
      <c r="A20" s="1088"/>
      <c r="B20" s="946" t="str">
        <f>A3</f>
        <v>Supplier Name:</v>
      </c>
      <c r="C20" s="937" t="str">
        <f t="shared" ref="C20:C25" si="0">C3</f>
        <v/>
      </c>
      <c r="D20" s="939"/>
      <c r="E20" s="82"/>
      <c r="F20" s="80"/>
      <c r="G20" s="80"/>
      <c r="H20" s="80"/>
      <c r="I20" s="80"/>
      <c r="J20" s="800"/>
      <c r="K20" s="80"/>
      <c r="L20" s="80"/>
    </row>
    <row r="21" spans="1:12" x14ac:dyDescent="0.3">
      <c r="A21" s="80"/>
      <c r="B21" s="938" t="s">
        <v>396</v>
      </c>
      <c r="C21" s="800" t="str">
        <f t="shared" si="0"/>
        <v/>
      </c>
      <c r="D21" s="80"/>
      <c r="E21" s="938" t="s">
        <v>380</v>
      </c>
      <c r="F21" s="940"/>
      <c r="G21" s="800">
        <f>H3</f>
        <v>0</v>
      </c>
      <c r="H21" s="80"/>
      <c r="I21" s="80"/>
      <c r="J21" s="1089"/>
      <c r="K21" s="1090"/>
      <c r="L21" s="80"/>
    </row>
    <row r="22" spans="1:12" x14ac:dyDescent="0.3">
      <c r="A22" s="80"/>
      <c r="B22" s="938" t="s">
        <v>397</v>
      </c>
      <c r="C22" s="800" t="str">
        <f t="shared" si="0"/>
        <v/>
      </c>
      <c r="D22" s="80"/>
      <c r="E22" s="938" t="s">
        <v>398</v>
      </c>
      <c r="F22" s="80"/>
      <c r="G22" s="800">
        <f>H4</f>
        <v>0</v>
      </c>
      <c r="H22" s="80"/>
      <c r="I22" s="80"/>
      <c r="J22" s="1091" t="s">
        <v>399</v>
      </c>
      <c r="K22" s="1092" t="e">
        <f>MIN($J$75,$J$78)</f>
        <v>#DIV/0!</v>
      </c>
      <c r="L22" s="80"/>
    </row>
    <row r="23" spans="1:12" ht="15" thickBot="1" x14ac:dyDescent="0.35">
      <c r="A23" s="80"/>
      <c r="B23" s="938" t="s">
        <v>383</v>
      </c>
      <c r="C23" s="800">
        <f t="shared" si="0"/>
        <v>0</v>
      </c>
      <c r="D23" s="80"/>
      <c r="E23" s="938" t="s">
        <v>400</v>
      </c>
      <c r="F23" s="940"/>
      <c r="G23" s="943">
        <f>H5</f>
        <v>0</v>
      </c>
      <c r="H23" s="800"/>
      <c r="I23" s="80"/>
      <c r="J23" s="801"/>
      <c r="K23" s="1093"/>
      <c r="L23" s="80"/>
    </row>
    <row r="24" spans="1:12" x14ac:dyDescent="0.3">
      <c r="A24" s="80"/>
      <c r="B24" s="938" t="s">
        <v>401</v>
      </c>
      <c r="C24" s="800">
        <f t="shared" si="0"/>
        <v>0</v>
      </c>
      <c r="D24" s="80"/>
      <c r="E24" s="938" t="s">
        <v>384</v>
      </c>
      <c r="F24" s="940"/>
      <c r="G24" s="800">
        <f>H6</f>
        <v>0</v>
      </c>
      <c r="H24" s="800"/>
      <c r="I24" s="80"/>
      <c r="J24" s="1089"/>
      <c r="K24" s="1090"/>
      <c r="L24" s="80"/>
    </row>
    <row r="25" spans="1:12" x14ac:dyDescent="0.3">
      <c r="A25" s="80"/>
      <c r="B25" s="938" t="s">
        <v>402</v>
      </c>
      <c r="C25" s="800">
        <f t="shared" si="0"/>
        <v>0</v>
      </c>
      <c r="D25" s="80"/>
      <c r="E25" s="938" t="s">
        <v>386</v>
      </c>
      <c r="F25" s="80"/>
      <c r="G25" s="943">
        <f>H7</f>
        <v>0</v>
      </c>
      <c r="H25" s="80"/>
      <c r="I25" s="80"/>
      <c r="J25" s="1091" t="s">
        <v>403</v>
      </c>
      <c r="K25" s="1092" t="e">
        <f>MIN($K$75,$K$78)</f>
        <v>#DIV/0!</v>
      </c>
      <c r="L25" s="80"/>
    </row>
    <row r="26" spans="1:12" ht="15" thickBot="1" x14ac:dyDescent="0.35">
      <c r="A26" s="80"/>
      <c r="B26" s="938"/>
      <c r="C26" s="1094"/>
      <c r="D26" s="800"/>
      <c r="E26" s="938"/>
      <c r="F26" s="80"/>
      <c r="G26" s="943"/>
      <c r="H26" s="80"/>
      <c r="I26" s="80"/>
      <c r="J26" s="801"/>
      <c r="K26" s="1093"/>
      <c r="L26" s="80"/>
    </row>
    <row r="27" spans="1:12" x14ac:dyDescent="0.3">
      <c r="A27" s="80"/>
      <c r="B27" s="1095"/>
      <c r="C27" s="1095"/>
      <c r="D27" s="1096"/>
      <c r="E27" s="80"/>
      <c r="F27" s="80"/>
      <c r="G27" s="80"/>
      <c r="H27" s="80"/>
      <c r="I27" s="80"/>
      <c r="J27" s="80"/>
      <c r="K27" s="80"/>
      <c r="L27" s="80"/>
    </row>
    <row r="28" spans="1:12" x14ac:dyDescent="0.3">
      <c r="A28" s="80"/>
      <c r="B28" s="1097" t="s">
        <v>404</v>
      </c>
      <c r="C28" s="1097">
        <v>1</v>
      </c>
      <c r="D28" s="1097">
        <v>2</v>
      </c>
      <c r="E28" s="1097">
        <v>3</v>
      </c>
      <c r="F28" s="1097">
        <v>4</v>
      </c>
      <c r="G28" s="1097">
        <v>5</v>
      </c>
      <c r="H28" s="1097" t="s">
        <v>405</v>
      </c>
      <c r="I28" s="1097" t="s">
        <v>406</v>
      </c>
      <c r="J28" s="80"/>
      <c r="K28" s="80"/>
      <c r="L28" s="80"/>
    </row>
    <row r="29" spans="1:12" x14ac:dyDescent="0.3">
      <c r="A29" s="80"/>
      <c r="B29" s="1098">
        <v>1</v>
      </c>
      <c r="C29" s="953">
        <f t="shared" ref="C29:G34" si="1">C11</f>
        <v>0</v>
      </c>
      <c r="D29" s="953">
        <f t="shared" si="1"/>
        <v>0</v>
      </c>
      <c r="E29" s="953">
        <f t="shared" si="1"/>
        <v>0</v>
      </c>
      <c r="F29" s="953">
        <f t="shared" si="1"/>
        <v>0</v>
      </c>
      <c r="G29" s="953">
        <f t="shared" si="1"/>
        <v>0</v>
      </c>
      <c r="H29" s="953">
        <f t="shared" ref="H29:H34" si="2">AVERAGE(C29:G29)</f>
        <v>0</v>
      </c>
      <c r="I29" s="953">
        <f t="shared" ref="I29:I34" si="3">MAX(C29:G29)-MIN(C29:G29)</f>
        <v>0</v>
      </c>
      <c r="J29" s="80"/>
      <c r="K29" s="80"/>
      <c r="L29" s="80"/>
    </row>
    <row r="30" spans="1:12" x14ac:dyDescent="0.3">
      <c r="A30" s="80"/>
      <c r="B30" s="1098">
        <v>2</v>
      </c>
      <c r="C30" s="953">
        <f t="shared" si="1"/>
        <v>0</v>
      </c>
      <c r="D30" s="953">
        <f t="shared" si="1"/>
        <v>0</v>
      </c>
      <c r="E30" s="953">
        <f t="shared" si="1"/>
        <v>0</v>
      </c>
      <c r="F30" s="953">
        <f t="shared" si="1"/>
        <v>0</v>
      </c>
      <c r="G30" s="953">
        <f t="shared" si="1"/>
        <v>0</v>
      </c>
      <c r="H30" s="953">
        <f t="shared" si="2"/>
        <v>0</v>
      </c>
      <c r="I30" s="953">
        <f t="shared" si="3"/>
        <v>0</v>
      </c>
      <c r="J30" s="80"/>
      <c r="K30" s="80"/>
      <c r="L30" s="80"/>
    </row>
    <row r="31" spans="1:12" x14ac:dyDescent="0.3">
      <c r="A31" s="80"/>
      <c r="B31" s="1098">
        <v>3</v>
      </c>
      <c r="C31" s="953">
        <f t="shared" si="1"/>
        <v>0</v>
      </c>
      <c r="D31" s="953">
        <f t="shared" si="1"/>
        <v>0</v>
      </c>
      <c r="E31" s="953">
        <f t="shared" si="1"/>
        <v>0</v>
      </c>
      <c r="F31" s="953">
        <f t="shared" si="1"/>
        <v>0</v>
      </c>
      <c r="G31" s="953">
        <f t="shared" si="1"/>
        <v>0</v>
      </c>
      <c r="H31" s="953">
        <f t="shared" si="2"/>
        <v>0</v>
      </c>
      <c r="I31" s="953">
        <f t="shared" si="3"/>
        <v>0</v>
      </c>
      <c r="J31" s="80"/>
      <c r="K31" s="80"/>
      <c r="L31" s="80"/>
    </row>
    <row r="32" spans="1:12" x14ac:dyDescent="0.3">
      <c r="A32" s="80"/>
      <c r="B32" s="1098">
        <v>4</v>
      </c>
      <c r="C32" s="953">
        <f t="shared" si="1"/>
        <v>0</v>
      </c>
      <c r="D32" s="953">
        <f t="shared" si="1"/>
        <v>0</v>
      </c>
      <c r="E32" s="953">
        <f t="shared" si="1"/>
        <v>0</v>
      </c>
      <c r="F32" s="953">
        <f t="shared" si="1"/>
        <v>0</v>
      </c>
      <c r="G32" s="953">
        <f t="shared" si="1"/>
        <v>0</v>
      </c>
      <c r="H32" s="953">
        <f t="shared" si="2"/>
        <v>0</v>
      </c>
      <c r="I32" s="953">
        <f t="shared" si="3"/>
        <v>0</v>
      </c>
      <c r="J32" s="80"/>
      <c r="K32" s="80"/>
      <c r="L32" s="80"/>
    </row>
    <row r="33" spans="1:12" x14ac:dyDescent="0.3">
      <c r="A33" s="80"/>
      <c r="B33" s="1098">
        <v>5</v>
      </c>
      <c r="C33" s="953">
        <f t="shared" si="1"/>
        <v>0</v>
      </c>
      <c r="D33" s="953">
        <f t="shared" si="1"/>
        <v>0</v>
      </c>
      <c r="E33" s="953">
        <f t="shared" si="1"/>
        <v>0</v>
      </c>
      <c r="F33" s="953">
        <f t="shared" si="1"/>
        <v>0</v>
      </c>
      <c r="G33" s="953">
        <f t="shared" si="1"/>
        <v>0</v>
      </c>
      <c r="H33" s="953">
        <f t="shared" si="2"/>
        <v>0</v>
      </c>
      <c r="I33" s="953">
        <f t="shared" si="3"/>
        <v>0</v>
      </c>
      <c r="J33" s="80"/>
      <c r="K33" s="80"/>
      <c r="L33" s="80"/>
    </row>
    <row r="34" spans="1:12" x14ac:dyDescent="0.3">
      <c r="A34" s="80"/>
      <c r="B34" s="1098">
        <v>6</v>
      </c>
      <c r="C34" s="953">
        <f t="shared" si="1"/>
        <v>0</v>
      </c>
      <c r="D34" s="953">
        <f t="shared" si="1"/>
        <v>0</v>
      </c>
      <c r="E34" s="953">
        <f t="shared" si="1"/>
        <v>0</v>
      </c>
      <c r="F34" s="953">
        <f t="shared" si="1"/>
        <v>0</v>
      </c>
      <c r="G34" s="953">
        <f t="shared" si="1"/>
        <v>0</v>
      </c>
      <c r="H34" s="953">
        <f t="shared" si="2"/>
        <v>0</v>
      </c>
      <c r="I34" s="953">
        <f t="shared" si="3"/>
        <v>0</v>
      </c>
      <c r="J34" s="80"/>
      <c r="K34" s="80"/>
      <c r="L34" s="807"/>
    </row>
    <row r="35" spans="1:12" x14ac:dyDescent="0.3">
      <c r="A35" s="80"/>
      <c r="B35" s="1099"/>
      <c r="C35" s="1100"/>
      <c r="D35" s="807"/>
      <c r="E35" s="807"/>
      <c r="F35" s="807"/>
      <c r="G35" s="807"/>
      <c r="H35" s="1101"/>
      <c r="I35" s="1102"/>
      <c r="J35" s="80"/>
      <c r="K35" s="80"/>
      <c r="L35" s="807"/>
    </row>
    <row r="36" spans="1:12" ht="3.6" customHeight="1" x14ac:dyDescent="0.3">
      <c r="A36" s="80"/>
      <c r="B36" s="1103"/>
      <c r="C36" s="808"/>
      <c r="D36" s="80"/>
      <c r="E36" s="80"/>
      <c r="F36" s="807"/>
      <c r="G36" s="80"/>
      <c r="H36" s="80"/>
      <c r="I36" s="1104"/>
      <c r="J36" s="1105"/>
      <c r="K36" s="80"/>
      <c r="L36" s="80"/>
    </row>
    <row r="37" spans="1:12" x14ac:dyDescent="0.3">
      <c r="A37" s="80"/>
      <c r="B37" s="1106" t="s">
        <v>407</v>
      </c>
      <c r="C37" s="809"/>
      <c r="D37" s="80"/>
      <c r="E37" s="80"/>
      <c r="F37" s="80"/>
      <c r="G37" s="80"/>
      <c r="H37" s="80"/>
      <c r="I37" s="1107" t="s">
        <v>408</v>
      </c>
      <c r="J37" s="810">
        <f>AVERAGE($C$29:$G$34)</f>
        <v>0</v>
      </c>
      <c r="K37" s="80"/>
      <c r="L37" s="80"/>
    </row>
    <row r="38" spans="1:12" x14ac:dyDescent="0.3">
      <c r="A38" s="80"/>
      <c r="B38" s="1108" t="s">
        <v>409</v>
      </c>
      <c r="C38" s="811">
        <f>J$37+(0.73*J$39)</f>
        <v>0</v>
      </c>
      <c r="D38" s="80"/>
      <c r="E38" s="1109" t="s">
        <v>410</v>
      </c>
      <c r="F38" s="1110"/>
      <c r="G38" s="1110"/>
      <c r="H38" s="80"/>
      <c r="I38" s="1107" t="s">
        <v>411</v>
      </c>
      <c r="J38" s="810" t="e">
        <f>J39/I87</f>
        <v>#DIV/0!</v>
      </c>
      <c r="K38" s="80"/>
      <c r="L38" s="80"/>
    </row>
    <row r="39" spans="1:12" x14ac:dyDescent="0.3">
      <c r="A39" s="80"/>
      <c r="B39" s="1108" t="s">
        <v>412</v>
      </c>
      <c r="C39" s="811">
        <f>J$37-(0.73*J$39)</f>
        <v>0</v>
      </c>
      <c r="D39" s="80"/>
      <c r="E39" s="80"/>
      <c r="F39" s="969" t="e">
        <f>IF(K22&lt;=1.33,"CPK Value is Unacceptable:","")</f>
        <v>#DIV/0!</v>
      </c>
      <c r="G39" s="82"/>
      <c r="H39" s="80"/>
      <c r="I39" s="1107" t="s">
        <v>413</v>
      </c>
      <c r="J39" s="810">
        <f>SUM($I$29:$I$34)/6</f>
        <v>0</v>
      </c>
      <c r="K39" s="80"/>
      <c r="L39" s="80"/>
    </row>
    <row r="40" spans="1:12" x14ac:dyDescent="0.3">
      <c r="A40" s="80"/>
      <c r="B40" s="812"/>
      <c r="C40" s="813"/>
      <c r="D40" s="80"/>
      <c r="E40" s="969"/>
      <c r="F40" s="82" t="e">
        <f>IF(K25&lt;=1.33,"PPK Value is Unacceptable:","")</f>
        <v>#DIV/0!</v>
      </c>
      <c r="G40" s="807"/>
      <c r="H40" s="80"/>
      <c r="I40" s="1111"/>
      <c r="J40" s="1112"/>
      <c r="K40" s="80"/>
      <c r="L40" s="80"/>
    </row>
    <row r="41" spans="1:12" x14ac:dyDescent="0.3">
      <c r="A41" s="80"/>
      <c r="B41" s="1113"/>
      <c r="C41" s="1114"/>
      <c r="D41" s="80"/>
      <c r="E41" s="80"/>
      <c r="F41" s="969" t="str">
        <f>IF(I92&gt;=1.33,"R-Bar Subgroups Out of Control:","")</f>
        <v/>
      </c>
      <c r="G41" s="82"/>
      <c r="H41" s="80"/>
      <c r="I41" s="1108"/>
      <c r="J41" s="1115"/>
      <c r="K41" s="80"/>
      <c r="L41" s="80"/>
    </row>
    <row r="42" spans="1:12" x14ac:dyDescent="0.3">
      <c r="A42" s="80"/>
      <c r="B42" s="1106" t="s">
        <v>414</v>
      </c>
      <c r="C42" s="1116"/>
      <c r="D42" s="80"/>
      <c r="F42" t="str">
        <f>IF(E92&gt;=1,"X-Bar Subgroups Out of Control:","")</f>
        <v/>
      </c>
      <c r="H42" s="80"/>
      <c r="I42" s="1107" t="s">
        <v>415</v>
      </c>
      <c r="J42" s="814">
        <f>C6+C7</f>
        <v>0</v>
      </c>
      <c r="K42" s="80"/>
      <c r="L42" s="80"/>
    </row>
    <row r="43" spans="1:12" x14ac:dyDescent="0.3">
      <c r="A43" s="80"/>
      <c r="B43" s="1108" t="s">
        <v>409</v>
      </c>
      <c r="C43" s="811">
        <f>J39*2.28</f>
        <v>0</v>
      </c>
      <c r="D43" s="80"/>
      <c r="E43" s="1109" t="s">
        <v>410</v>
      </c>
      <c r="F43" s="1110"/>
      <c r="G43" s="1110"/>
      <c r="H43" s="80"/>
      <c r="I43" s="1107" t="s">
        <v>416</v>
      </c>
      <c r="J43" s="814">
        <f>C6-C8</f>
        <v>0</v>
      </c>
      <c r="K43" s="80"/>
      <c r="L43" s="80"/>
    </row>
    <row r="44" spans="1:12" x14ac:dyDescent="0.3">
      <c r="A44" s="80"/>
      <c r="B44" s="1108" t="s">
        <v>412</v>
      </c>
      <c r="C44" s="811">
        <v>0</v>
      </c>
      <c r="D44" s="80"/>
      <c r="E44" s="80"/>
      <c r="F44" s="807"/>
      <c r="G44" s="807"/>
      <c r="H44" s="80"/>
      <c r="I44" s="1108"/>
      <c r="J44" s="809"/>
      <c r="K44" s="80"/>
      <c r="L44" s="80"/>
    </row>
    <row r="45" spans="1:12" ht="3" customHeight="1" x14ac:dyDescent="0.3">
      <c r="A45" s="80"/>
      <c r="B45" s="815"/>
      <c r="C45" s="816"/>
      <c r="D45" s="80"/>
      <c r="E45" s="80"/>
      <c r="F45" s="80"/>
      <c r="G45" s="807"/>
      <c r="H45" s="80"/>
      <c r="I45" s="1117"/>
      <c r="J45" s="817"/>
      <c r="K45" s="80"/>
      <c r="L45" s="80"/>
    </row>
    <row r="46" spans="1:12" x14ac:dyDescent="0.3">
      <c r="A46" s="80"/>
      <c r="B46" s="82"/>
      <c r="C46" s="1118"/>
      <c r="D46" s="80"/>
      <c r="E46" s="80"/>
      <c r="F46" s="80"/>
      <c r="G46" s="807"/>
      <c r="H46" s="80"/>
      <c r="I46" s="1096"/>
      <c r="J46" s="818"/>
      <c r="K46" s="80"/>
      <c r="L46" s="80"/>
    </row>
    <row r="47" spans="1:12" x14ac:dyDescent="0.3">
      <c r="A47" s="80"/>
      <c r="B47" s="82"/>
      <c r="C47" s="1118"/>
      <c r="D47" s="80"/>
      <c r="E47" s="80"/>
      <c r="F47" s="80"/>
      <c r="G47" s="807"/>
      <c r="H47" s="80"/>
      <c r="I47" s="1096"/>
      <c r="J47" s="818"/>
      <c r="K47" s="80"/>
      <c r="L47" s="80"/>
    </row>
    <row r="48" spans="1:12" x14ac:dyDescent="0.3">
      <c r="A48" s="80"/>
      <c r="B48" s="82"/>
      <c r="C48" s="1118"/>
      <c r="D48" s="80"/>
      <c r="E48" s="80"/>
      <c r="F48" s="80"/>
      <c r="G48" s="807"/>
      <c r="H48" s="80"/>
      <c r="I48" s="1096"/>
      <c r="J48" s="818"/>
      <c r="K48" s="80"/>
      <c r="L48" s="80"/>
    </row>
    <row r="49" spans="1:12" x14ac:dyDescent="0.3">
      <c r="A49" s="80"/>
      <c r="B49" s="82"/>
      <c r="C49" s="1118"/>
      <c r="D49" s="80"/>
      <c r="E49" s="80"/>
      <c r="F49" s="80"/>
      <c r="G49" s="807"/>
      <c r="H49" s="80"/>
      <c r="I49" s="1096"/>
      <c r="J49" s="818"/>
      <c r="K49" s="80"/>
      <c r="L49" s="80"/>
    </row>
    <row r="50" spans="1:12" x14ac:dyDescent="0.3">
      <c r="A50" s="80"/>
      <c r="B50" s="82"/>
      <c r="C50" s="1118"/>
      <c r="D50" s="80"/>
      <c r="E50" s="80"/>
      <c r="F50" s="80"/>
      <c r="G50" s="807"/>
      <c r="H50" s="80"/>
      <c r="I50" s="1096"/>
      <c r="J50" s="818"/>
      <c r="K50" s="80"/>
      <c r="L50" s="80"/>
    </row>
    <row r="51" spans="1:12" x14ac:dyDescent="0.3">
      <c r="A51" s="80"/>
      <c r="B51" s="82"/>
      <c r="C51" s="1118"/>
      <c r="D51" s="80"/>
      <c r="E51" s="80"/>
      <c r="F51" s="80"/>
      <c r="G51" s="807"/>
      <c r="H51" s="80"/>
      <c r="I51" s="1096"/>
      <c r="J51" s="818"/>
      <c r="K51" s="80"/>
      <c r="L51" s="80"/>
    </row>
    <row r="52" spans="1:12" x14ac:dyDescent="0.3">
      <c r="A52" s="80"/>
      <c r="B52" s="82"/>
      <c r="C52" s="1118"/>
      <c r="D52" s="80"/>
      <c r="E52" s="80"/>
      <c r="F52" s="80"/>
      <c r="G52" s="807"/>
      <c r="H52" s="80"/>
      <c r="I52" s="1096"/>
      <c r="J52" s="818"/>
      <c r="K52" s="80"/>
      <c r="L52" s="80"/>
    </row>
    <row r="53" spans="1:12" x14ac:dyDescent="0.3">
      <c r="A53" s="80"/>
      <c r="B53" s="82"/>
      <c r="C53" s="1118"/>
      <c r="D53" s="80"/>
      <c r="E53" s="80"/>
      <c r="F53" s="80"/>
      <c r="G53" s="807"/>
      <c r="H53" s="80"/>
      <c r="I53" s="1096"/>
      <c r="J53" s="818"/>
      <c r="K53" s="80"/>
      <c r="L53" s="80"/>
    </row>
    <row r="54" spans="1:12" x14ac:dyDescent="0.3">
      <c r="A54" s="80"/>
      <c r="B54" s="82"/>
      <c r="C54" s="1118"/>
      <c r="D54" s="80"/>
      <c r="E54" s="80"/>
      <c r="F54" s="80"/>
      <c r="G54" s="807"/>
      <c r="H54" s="80"/>
      <c r="I54" s="1096"/>
      <c r="J54" s="818"/>
      <c r="K54" s="80"/>
      <c r="L54" s="80"/>
    </row>
    <row r="55" spans="1:12" x14ac:dyDescent="0.3">
      <c r="A55" s="80"/>
      <c r="B55" s="82"/>
      <c r="C55" s="1118"/>
      <c r="D55" s="80"/>
      <c r="E55" s="80"/>
      <c r="F55" s="80"/>
      <c r="G55" s="807"/>
      <c r="H55" s="80"/>
      <c r="I55" s="1096"/>
      <c r="J55" s="818"/>
      <c r="K55" s="80"/>
      <c r="L55" s="80"/>
    </row>
    <row r="56" spans="1:12" x14ac:dyDescent="0.3">
      <c r="A56" s="80"/>
      <c r="B56" s="1119"/>
      <c r="C56" s="819"/>
      <c r="D56" s="819"/>
      <c r="E56" s="819"/>
      <c r="F56" s="819"/>
      <c r="G56" s="819"/>
      <c r="H56" s="819"/>
      <c r="I56" s="1120"/>
      <c r="J56" s="818"/>
      <c r="K56" s="80"/>
      <c r="L56" s="80"/>
    </row>
    <row r="57" spans="1:12" x14ac:dyDescent="0.3">
      <c r="A57" s="80"/>
      <c r="B57" s="1121"/>
      <c r="C57" s="1122"/>
      <c r="D57" s="819"/>
      <c r="E57" s="820"/>
      <c r="F57" s="820"/>
      <c r="G57" s="819"/>
      <c r="H57" s="1123"/>
      <c r="I57" s="1124"/>
      <c r="J57" s="818"/>
      <c r="K57" s="80"/>
      <c r="L57" s="80"/>
    </row>
    <row r="58" spans="1:12" x14ac:dyDescent="0.3">
      <c r="A58" s="80"/>
      <c r="B58" s="1125"/>
      <c r="C58" s="1126"/>
      <c r="D58" s="819"/>
      <c r="E58" s="1121"/>
      <c r="F58" s="821"/>
      <c r="G58" s="819"/>
      <c r="H58" s="1123"/>
      <c r="I58" s="1127"/>
      <c r="J58" s="818"/>
      <c r="K58" s="80"/>
      <c r="L58" s="80"/>
    </row>
    <row r="59" spans="1:12" x14ac:dyDescent="0.3">
      <c r="A59" s="80"/>
      <c r="B59" s="1125"/>
      <c r="C59" s="1126"/>
      <c r="D59" s="819"/>
      <c r="E59" s="822"/>
      <c r="F59" s="821"/>
      <c r="G59" s="819"/>
      <c r="H59" s="1123"/>
      <c r="I59" s="1124"/>
      <c r="J59" s="818"/>
      <c r="K59" s="80"/>
      <c r="L59" s="80"/>
    </row>
    <row r="60" spans="1:12" x14ac:dyDescent="0.3">
      <c r="A60" s="80"/>
      <c r="B60" s="823"/>
      <c r="C60" s="824"/>
      <c r="D60" s="819"/>
      <c r="E60" s="822"/>
      <c r="F60" s="821"/>
      <c r="G60" s="819"/>
      <c r="H60" s="1128"/>
      <c r="I60" s="825"/>
      <c r="J60" s="818"/>
      <c r="K60" s="80"/>
      <c r="L60" s="80"/>
    </row>
    <row r="61" spans="1:12" x14ac:dyDescent="0.3">
      <c r="A61" s="80"/>
      <c r="B61" s="823"/>
      <c r="C61" s="824"/>
      <c r="D61" s="819"/>
      <c r="E61" s="822"/>
      <c r="F61" s="821"/>
      <c r="G61" s="819"/>
      <c r="H61" s="1128"/>
      <c r="I61" s="825"/>
      <c r="J61" s="818"/>
      <c r="K61" s="80"/>
      <c r="L61" s="80"/>
    </row>
    <row r="62" spans="1:12" x14ac:dyDescent="0.3">
      <c r="A62" s="80"/>
      <c r="B62" s="826"/>
      <c r="C62" s="827"/>
      <c r="D62" s="807"/>
      <c r="E62" s="80"/>
      <c r="F62" s="80"/>
      <c r="G62" s="807"/>
      <c r="H62" s="820"/>
      <c r="I62" s="828"/>
      <c r="J62" s="829"/>
      <c r="K62" s="80"/>
      <c r="L62" s="80"/>
    </row>
    <row r="63" spans="1:12" x14ac:dyDescent="0.3">
      <c r="A63" s="80"/>
      <c r="B63" s="830" t="s">
        <v>407</v>
      </c>
      <c r="C63" s="831"/>
      <c r="D63" s="807"/>
      <c r="E63" s="80"/>
      <c r="F63" s="80"/>
      <c r="G63" s="80"/>
      <c r="H63" s="820"/>
      <c r="I63" s="832" t="s">
        <v>408</v>
      </c>
      <c r="J63" s="810">
        <f>AVERAGE($C$29:$G$34)</f>
        <v>0</v>
      </c>
      <c r="K63" s="80"/>
      <c r="L63" s="80"/>
    </row>
    <row r="64" spans="1:12" x14ac:dyDescent="0.3">
      <c r="A64" s="80"/>
      <c r="B64" s="833" t="s">
        <v>409</v>
      </c>
      <c r="C64" s="811">
        <f>J$63+(0.73*J$65)</f>
        <v>0</v>
      </c>
      <c r="D64" s="807"/>
      <c r="E64" s="80"/>
      <c r="F64" s="80"/>
      <c r="G64" s="807"/>
      <c r="H64" s="820"/>
      <c r="I64" s="832" t="s">
        <v>411</v>
      </c>
      <c r="J64" s="810">
        <f>_xlfn.STDEV.P($C$29:$G$34)</f>
        <v>0</v>
      </c>
      <c r="K64" s="80"/>
      <c r="L64" s="80"/>
    </row>
    <row r="65" spans="1:12" x14ac:dyDescent="0.3">
      <c r="A65" s="80"/>
      <c r="B65" s="833" t="s">
        <v>412</v>
      </c>
      <c r="C65" s="811">
        <f>J$63-(0.73*J$65)</f>
        <v>0</v>
      </c>
      <c r="D65" s="807"/>
      <c r="E65" s="80"/>
      <c r="F65" s="80"/>
      <c r="G65" s="80"/>
      <c r="H65" s="820"/>
      <c r="I65" s="832" t="s">
        <v>413</v>
      </c>
      <c r="J65" s="810">
        <f>SUM($I$29:$I$34)/6</f>
        <v>0</v>
      </c>
      <c r="K65" s="80"/>
      <c r="L65" s="80"/>
    </row>
    <row r="66" spans="1:12" x14ac:dyDescent="0.3">
      <c r="A66" s="80"/>
      <c r="B66" s="812"/>
      <c r="C66" s="813"/>
      <c r="D66" s="807"/>
      <c r="E66" s="80"/>
      <c r="F66" s="80"/>
      <c r="G66" s="807"/>
      <c r="H66" s="820"/>
      <c r="I66" s="834"/>
      <c r="J66" s="811"/>
      <c r="K66" s="80"/>
      <c r="L66" s="80"/>
    </row>
    <row r="67" spans="1:12" x14ac:dyDescent="0.3">
      <c r="A67" s="80"/>
      <c r="B67" s="835"/>
      <c r="C67" s="836"/>
      <c r="D67" s="807"/>
      <c r="E67" s="80"/>
      <c r="F67" s="80"/>
      <c r="G67" s="80"/>
      <c r="H67" s="820"/>
      <c r="I67" s="837"/>
      <c r="J67" s="808"/>
      <c r="K67" s="80"/>
      <c r="L67" s="80"/>
    </row>
    <row r="68" spans="1:12" x14ac:dyDescent="0.3">
      <c r="A68" s="80"/>
      <c r="B68" s="830" t="s">
        <v>414</v>
      </c>
      <c r="C68" s="838"/>
      <c r="D68" s="807"/>
      <c r="E68" s="80"/>
      <c r="F68" s="80"/>
      <c r="G68" s="807"/>
      <c r="H68" s="820"/>
      <c r="I68" s="832" t="s">
        <v>415</v>
      </c>
      <c r="J68" s="814">
        <f>C6+C7</f>
        <v>0</v>
      </c>
      <c r="K68" s="80"/>
      <c r="L68" s="80"/>
    </row>
    <row r="69" spans="1:12" x14ac:dyDescent="0.3">
      <c r="A69" s="80"/>
      <c r="B69" s="833" t="s">
        <v>409</v>
      </c>
      <c r="C69" s="811">
        <f>J65*2.28</f>
        <v>0</v>
      </c>
      <c r="D69" s="807"/>
      <c r="E69" s="80"/>
      <c r="F69" s="80"/>
      <c r="G69" s="80"/>
      <c r="H69" s="820"/>
      <c r="I69" s="832" t="s">
        <v>416</v>
      </c>
      <c r="J69" s="814">
        <f>C6-C8</f>
        <v>0</v>
      </c>
      <c r="K69" s="80"/>
      <c r="L69" s="80"/>
    </row>
    <row r="70" spans="1:12" x14ac:dyDescent="0.3">
      <c r="A70" s="80"/>
      <c r="B70" s="833" t="s">
        <v>412</v>
      </c>
      <c r="C70" s="811">
        <v>0</v>
      </c>
      <c r="D70" s="807"/>
      <c r="E70" s="820"/>
      <c r="F70" s="820"/>
      <c r="G70" s="820"/>
      <c r="H70" s="820"/>
      <c r="I70" s="834"/>
      <c r="J70" s="809"/>
      <c r="K70" s="80"/>
      <c r="L70" s="80"/>
    </row>
    <row r="71" spans="1:12" x14ac:dyDescent="0.3">
      <c r="A71" s="80"/>
      <c r="B71" s="815"/>
      <c r="C71" s="816"/>
      <c r="D71" s="807"/>
      <c r="E71" s="80"/>
      <c r="F71" s="80"/>
      <c r="G71" s="807"/>
      <c r="H71" s="820"/>
      <c r="I71" s="839"/>
      <c r="J71" s="817"/>
      <c r="K71" s="80"/>
      <c r="L71" s="80"/>
    </row>
    <row r="72" spans="1:12" ht="15" thickBot="1" x14ac:dyDescent="0.35">
      <c r="A72" s="806"/>
      <c r="B72" s="1880" t="s">
        <v>428</v>
      </c>
      <c r="C72" s="1881"/>
      <c r="D72" s="1881"/>
      <c r="E72" s="1881"/>
      <c r="F72" s="1881"/>
      <c r="G72" s="1881"/>
      <c r="H72" s="1881"/>
      <c r="I72" s="1881"/>
      <c r="J72" s="1881"/>
      <c r="K72" s="1881"/>
      <c r="L72" s="1882"/>
    </row>
    <row r="73" spans="1:12" ht="15" thickBot="1" x14ac:dyDescent="0.35">
      <c r="A73" s="81"/>
      <c r="B73" s="840" t="s">
        <v>407</v>
      </c>
      <c r="C73" s="841"/>
      <c r="D73" s="842"/>
      <c r="E73" s="843"/>
      <c r="F73" s="842"/>
      <c r="G73" s="844" t="s">
        <v>414</v>
      </c>
      <c r="H73" s="844"/>
      <c r="I73" s="845"/>
      <c r="J73" s="80"/>
      <c r="K73" s="80"/>
      <c r="L73" s="80"/>
    </row>
    <row r="74" spans="1:12" x14ac:dyDescent="0.3">
      <c r="A74" s="80"/>
      <c r="B74" s="846" t="s">
        <v>417</v>
      </c>
      <c r="C74" s="847" t="s">
        <v>418</v>
      </c>
      <c r="D74" s="847" t="s">
        <v>419</v>
      </c>
      <c r="E74" s="848" t="s">
        <v>420</v>
      </c>
      <c r="F74" s="847"/>
      <c r="G74" s="849" t="s">
        <v>417</v>
      </c>
      <c r="H74" s="850" t="s">
        <v>419</v>
      </c>
      <c r="I74" s="851" t="s">
        <v>420</v>
      </c>
      <c r="J74" s="852" t="s">
        <v>421</v>
      </c>
      <c r="K74" s="852" t="s">
        <v>421</v>
      </c>
      <c r="L74" s="80"/>
    </row>
    <row r="75" spans="1:12" x14ac:dyDescent="0.3">
      <c r="A75" s="80"/>
      <c r="B75" s="853">
        <f t="shared" ref="B75:B80" si="4">J$37+(0.73*J$39)</f>
        <v>0</v>
      </c>
      <c r="C75" s="807">
        <f t="shared" ref="C75:C80" si="5">J$37-(0.73*J$39)</f>
        <v>0</v>
      </c>
      <c r="D75" s="807">
        <f t="shared" ref="D75:D80" si="6">AVERAGE($C$29:$G$34)</f>
        <v>0</v>
      </c>
      <c r="E75" s="854">
        <f t="shared" ref="E75:E80" si="7">IF(H29&gt;B75,1,IF(H29&lt;C75,1,0))</f>
        <v>0</v>
      </c>
      <c r="F75" s="855"/>
      <c r="G75" s="807">
        <f>J39*2.28</f>
        <v>0</v>
      </c>
      <c r="H75" s="807">
        <f t="shared" ref="H75:H80" si="8">SUM($I$29:$I$34)/30</f>
        <v>0</v>
      </c>
      <c r="I75" s="856">
        <v>0</v>
      </c>
      <c r="J75" s="857" t="e">
        <f>(J42-J37)/(3*J38)</f>
        <v>#DIV/0!</v>
      </c>
      <c r="K75" s="857" t="e">
        <f>(J68-J63)/(3*J64)</f>
        <v>#DIV/0!</v>
      </c>
      <c r="L75" s="80"/>
    </row>
    <row r="76" spans="1:12" x14ac:dyDescent="0.3">
      <c r="A76" s="80"/>
      <c r="B76" s="853">
        <f t="shared" si="4"/>
        <v>0</v>
      </c>
      <c r="C76" s="807">
        <f t="shared" si="5"/>
        <v>0</v>
      </c>
      <c r="D76" s="807">
        <f t="shared" si="6"/>
        <v>0</v>
      </c>
      <c r="E76" s="854">
        <f t="shared" si="7"/>
        <v>0</v>
      </c>
      <c r="F76" s="855"/>
      <c r="G76" s="807">
        <f>J39*2.28</f>
        <v>0</v>
      </c>
      <c r="H76" s="807">
        <f t="shared" si="8"/>
        <v>0</v>
      </c>
      <c r="I76" s="856">
        <v>0</v>
      </c>
      <c r="J76" s="858"/>
      <c r="K76" s="858"/>
      <c r="L76" s="80"/>
    </row>
    <row r="77" spans="1:12" x14ac:dyDescent="0.3">
      <c r="A77" s="80"/>
      <c r="B77" s="853">
        <f t="shared" si="4"/>
        <v>0</v>
      </c>
      <c r="C77" s="807">
        <f t="shared" si="5"/>
        <v>0</v>
      </c>
      <c r="D77" s="807">
        <f t="shared" si="6"/>
        <v>0</v>
      </c>
      <c r="E77" s="854">
        <f t="shared" si="7"/>
        <v>0</v>
      </c>
      <c r="F77" s="855"/>
      <c r="G77" s="807">
        <f>J39*2.28</f>
        <v>0</v>
      </c>
      <c r="H77" s="807">
        <f t="shared" si="8"/>
        <v>0</v>
      </c>
      <c r="I77" s="856">
        <v>0</v>
      </c>
      <c r="J77" s="859" t="s">
        <v>422</v>
      </c>
      <c r="K77" s="859" t="s">
        <v>422</v>
      </c>
      <c r="L77" s="80"/>
    </row>
    <row r="78" spans="1:12" ht="15" thickBot="1" x14ac:dyDescent="0.35">
      <c r="A78" s="80"/>
      <c r="B78" s="853">
        <f t="shared" si="4"/>
        <v>0</v>
      </c>
      <c r="C78" s="807">
        <f t="shared" si="5"/>
        <v>0</v>
      </c>
      <c r="D78" s="807">
        <f t="shared" si="6"/>
        <v>0</v>
      </c>
      <c r="E78" s="854">
        <f t="shared" si="7"/>
        <v>0</v>
      </c>
      <c r="F78" s="855"/>
      <c r="G78" s="807">
        <f>J39*2.28</f>
        <v>0</v>
      </c>
      <c r="H78" s="807">
        <f t="shared" si="8"/>
        <v>0</v>
      </c>
      <c r="I78" s="856">
        <v>0</v>
      </c>
      <c r="J78" s="860" t="e">
        <f>(J37-J43)/(3*J38)</f>
        <v>#DIV/0!</v>
      </c>
      <c r="K78" s="860" t="e">
        <f>(J63-J69)/(3*J64)</f>
        <v>#DIV/0!</v>
      </c>
      <c r="L78" s="800"/>
    </row>
    <row r="79" spans="1:12" x14ac:dyDescent="0.3">
      <c r="A79" s="80"/>
      <c r="B79" s="853">
        <f t="shared" si="4"/>
        <v>0</v>
      </c>
      <c r="C79" s="807">
        <f t="shared" si="5"/>
        <v>0</v>
      </c>
      <c r="D79" s="807">
        <f t="shared" si="6"/>
        <v>0</v>
      </c>
      <c r="E79" s="854">
        <f t="shared" si="7"/>
        <v>0</v>
      </c>
      <c r="F79" s="855"/>
      <c r="G79" s="807">
        <f>J39*2.28</f>
        <v>0</v>
      </c>
      <c r="H79" s="807">
        <f t="shared" si="8"/>
        <v>0</v>
      </c>
      <c r="I79" s="856">
        <v>0</v>
      </c>
      <c r="J79" s="807"/>
      <c r="K79" s="807"/>
      <c r="L79" s="800"/>
    </row>
    <row r="80" spans="1:12" ht="15" thickBot="1" x14ac:dyDescent="0.35">
      <c r="A80" s="80"/>
      <c r="B80" s="853">
        <f t="shared" si="4"/>
        <v>0</v>
      </c>
      <c r="C80" s="807">
        <f t="shared" si="5"/>
        <v>0</v>
      </c>
      <c r="D80" s="807">
        <f t="shared" si="6"/>
        <v>0</v>
      </c>
      <c r="E80" s="854">
        <f t="shared" si="7"/>
        <v>0</v>
      </c>
      <c r="F80" s="855"/>
      <c r="G80" s="807">
        <f>J39*2.28</f>
        <v>0</v>
      </c>
      <c r="H80" s="807">
        <f t="shared" si="8"/>
        <v>0</v>
      </c>
      <c r="I80" s="856">
        <v>0</v>
      </c>
      <c r="J80" s="80"/>
      <c r="K80" s="80"/>
      <c r="L80" s="80"/>
    </row>
    <row r="81" spans="1:12" ht="15" thickBot="1" x14ac:dyDescent="0.35">
      <c r="A81" s="80"/>
      <c r="B81" s="861"/>
      <c r="C81" s="862"/>
      <c r="D81" s="863"/>
      <c r="E81" s="864"/>
      <c r="F81" s="865"/>
      <c r="G81" s="862"/>
      <c r="H81" s="863"/>
      <c r="I81" s="866"/>
      <c r="J81" s="867" t="s">
        <v>423</v>
      </c>
      <c r="K81" s="868"/>
      <c r="L81" s="869"/>
    </row>
    <row r="82" spans="1:12" x14ac:dyDescent="0.3">
      <c r="A82" s="80"/>
      <c r="B82" s="853"/>
      <c r="C82" s="807"/>
      <c r="D82" s="870"/>
      <c r="E82" s="854"/>
      <c r="F82" s="855"/>
      <c r="G82" s="807"/>
      <c r="H82" s="871" t="s">
        <v>424</v>
      </c>
      <c r="I82" s="872" t="s">
        <v>306</v>
      </c>
      <c r="J82" s="873" t="s">
        <v>425</v>
      </c>
      <c r="K82" s="874" t="s">
        <v>426</v>
      </c>
      <c r="L82" s="875" t="s">
        <v>427</v>
      </c>
    </row>
    <row r="83" spans="1:12" x14ac:dyDescent="0.3">
      <c r="A83" s="80"/>
      <c r="B83" s="853"/>
      <c r="C83" s="807"/>
      <c r="D83" s="870"/>
      <c r="E83" s="854"/>
      <c r="F83" s="855"/>
      <c r="G83" s="807"/>
      <c r="H83" s="855"/>
      <c r="I83" s="876"/>
      <c r="J83" s="877"/>
      <c r="K83" s="807"/>
      <c r="L83" s="878"/>
    </row>
    <row r="84" spans="1:12" x14ac:dyDescent="0.3">
      <c r="A84" s="80"/>
      <c r="B84" s="853"/>
      <c r="C84" s="807"/>
      <c r="D84" s="870"/>
      <c r="E84" s="854"/>
      <c r="F84" s="855"/>
      <c r="G84" s="807"/>
      <c r="H84" s="855"/>
      <c r="I84" s="876"/>
      <c r="J84" s="877"/>
      <c r="K84" s="807"/>
      <c r="L84" s="878"/>
    </row>
    <row r="85" spans="1:12" x14ac:dyDescent="0.3">
      <c r="A85" s="80"/>
      <c r="B85" s="853"/>
      <c r="C85" s="807"/>
      <c r="D85" s="870"/>
      <c r="E85" s="854"/>
      <c r="F85" s="855"/>
      <c r="G85" s="807"/>
      <c r="H85" s="855"/>
      <c r="I85" s="876"/>
      <c r="J85" s="877"/>
      <c r="K85" s="807"/>
      <c r="L85" s="878"/>
    </row>
    <row r="86" spans="1:12" x14ac:dyDescent="0.3">
      <c r="A86" s="80"/>
      <c r="B86" s="853"/>
      <c r="C86" s="807"/>
      <c r="D86" s="870"/>
      <c r="E86" s="854"/>
      <c r="F86" s="855"/>
      <c r="G86" s="807"/>
      <c r="H86" s="855"/>
      <c r="I86" s="876"/>
      <c r="J86" s="877"/>
      <c r="K86" s="807"/>
      <c r="L86" s="878"/>
    </row>
    <row r="87" spans="1:12" x14ac:dyDescent="0.3">
      <c r="A87" s="80"/>
      <c r="B87" s="853"/>
      <c r="C87" s="807"/>
      <c r="D87" s="870"/>
      <c r="E87" s="854"/>
      <c r="F87" s="855"/>
      <c r="G87" s="807"/>
      <c r="H87" s="855"/>
      <c r="I87" s="876"/>
      <c r="J87" s="877"/>
      <c r="K87" s="807"/>
      <c r="L87" s="878"/>
    </row>
    <row r="88" spans="1:12" x14ac:dyDescent="0.3">
      <c r="A88" s="80"/>
      <c r="B88" s="853"/>
      <c r="C88" s="807"/>
      <c r="D88" s="870"/>
      <c r="E88" s="854"/>
      <c r="F88" s="855"/>
      <c r="G88" s="807"/>
      <c r="H88" s="855"/>
      <c r="I88" s="876"/>
      <c r="J88" s="877"/>
      <c r="K88" s="807"/>
      <c r="L88" s="878"/>
    </row>
    <row r="89" spans="1:12" x14ac:dyDescent="0.3">
      <c r="A89" s="80"/>
      <c r="B89" s="853"/>
      <c r="C89" s="807"/>
      <c r="D89" s="870"/>
      <c r="E89" s="854"/>
      <c r="F89" s="855"/>
      <c r="G89" s="807"/>
      <c r="H89" s="855"/>
      <c r="I89" s="876"/>
      <c r="J89" s="877"/>
      <c r="K89" s="807"/>
      <c r="L89" s="878"/>
    </row>
    <row r="90" spans="1:12" x14ac:dyDescent="0.3">
      <c r="A90" s="80"/>
      <c r="B90" s="853"/>
      <c r="C90" s="807"/>
      <c r="D90" s="870"/>
      <c r="E90" s="854"/>
      <c r="F90" s="855"/>
      <c r="G90" s="807"/>
      <c r="H90" s="855"/>
      <c r="I90" s="876"/>
      <c r="J90" s="877"/>
      <c r="K90" s="807"/>
      <c r="L90" s="878"/>
    </row>
    <row r="91" spans="1:12" ht="15" thickBot="1" x14ac:dyDescent="0.35">
      <c r="A91" s="80"/>
      <c r="B91" s="853"/>
      <c r="C91" s="807"/>
      <c r="D91" s="870"/>
      <c r="E91" s="854"/>
      <c r="F91" s="855"/>
      <c r="G91" s="807"/>
      <c r="H91" s="855"/>
      <c r="I91" s="876"/>
      <c r="J91" s="879"/>
      <c r="K91" s="880"/>
      <c r="L91" s="881"/>
    </row>
    <row r="92" spans="1:12" ht="15" thickBot="1" x14ac:dyDescent="0.35">
      <c r="A92" s="80"/>
      <c r="B92" s="882"/>
      <c r="C92" s="883"/>
      <c r="D92" s="883"/>
      <c r="E92" s="854">
        <f>SUM(E75:E91)</f>
        <v>0</v>
      </c>
      <c r="F92" s="855"/>
      <c r="G92" s="883"/>
      <c r="H92" s="883"/>
      <c r="I92" s="856">
        <f>SUM(I75:I80)</f>
        <v>0</v>
      </c>
      <c r="J92" s="80"/>
      <c r="K92" s="80"/>
      <c r="L92" s="80"/>
    </row>
    <row r="93" spans="1:12" ht="15" thickBot="1" x14ac:dyDescent="0.35">
      <c r="A93" s="806"/>
      <c r="B93" s="1883" t="s">
        <v>429</v>
      </c>
      <c r="C93" s="1884"/>
      <c r="D93" s="1884"/>
      <c r="E93" s="1884"/>
      <c r="F93" s="1884"/>
      <c r="G93" s="1884"/>
      <c r="H93" s="1884"/>
      <c r="I93" s="1884"/>
      <c r="J93" s="1884"/>
      <c r="K93" s="1884"/>
      <c r="L93" s="1885"/>
    </row>
    <row r="94" spans="1:12" ht="15" thickBot="1" x14ac:dyDescent="0.35">
      <c r="A94" s="806"/>
      <c r="B94" s="1129" t="s">
        <v>407</v>
      </c>
      <c r="C94" s="1130"/>
      <c r="D94" s="1131"/>
      <c r="E94" s="1132"/>
      <c r="F94" s="1131"/>
      <c r="G94" s="1133" t="s">
        <v>414</v>
      </c>
      <c r="H94" s="1133"/>
      <c r="I94" s="1134"/>
      <c r="J94" s="80"/>
      <c r="K94" s="80"/>
      <c r="L94" s="80"/>
    </row>
    <row r="95" spans="1:12" x14ac:dyDescent="0.3">
      <c r="A95" s="806"/>
      <c r="B95" s="846" t="s">
        <v>417</v>
      </c>
      <c r="C95" s="847" t="s">
        <v>418</v>
      </c>
      <c r="D95" s="847" t="s">
        <v>419</v>
      </c>
      <c r="E95" s="848" t="s">
        <v>420</v>
      </c>
      <c r="F95" s="847"/>
      <c r="G95" s="850" t="s">
        <v>417</v>
      </c>
      <c r="H95" s="850" t="s">
        <v>419</v>
      </c>
      <c r="I95" s="851" t="s">
        <v>420</v>
      </c>
      <c r="J95" s="80"/>
      <c r="K95" s="806"/>
      <c r="L95" s="80"/>
    </row>
    <row r="96" spans="1:12" x14ac:dyDescent="0.3">
      <c r="A96" s="806"/>
      <c r="B96" s="853">
        <f t="shared" ref="B96:B101" si="9">J$63+(0.73*J$65)</f>
        <v>0</v>
      </c>
      <c r="C96" s="807">
        <f t="shared" ref="C96:C101" si="10">J$63-(0.73*J$65)</f>
        <v>0</v>
      </c>
      <c r="D96" s="807">
        <f t="shared" ref="D96:D101" si="11">AVERAGE($C$29:$G$34)</f>
        <v>0</v>
      </c>
      <c r="E96" s="854">
        <v>0</v>
      </c>
      <c r="F96" s="855"/>
      <c r="G96" s="807">
        <f>J65*2.28</f>
        <v>0</v>
      </c>
      <c r="H96" s="807">
        <f t="shared" ref="H96:H101" si="12">SUM($I$29:$I$34)/30</f>
        <v>0</v>
      </c>
      <c r="I96" s="856">
        <v>0</v>
      </c>
      <c r="J96" s="80"/>
      <c r="K96" s="806"/>
      <c r="L96" s="80"/>
    </row>
    <row r="97" spans="1:12" x14ac:dyDescent="0.3">
      <c r="A97" s="806"/>
      <c r="B97" s="853">
        <f t="shared" si="9"/>
        <v>0</v>
      </c>
      <c r="C97" s="807">
        <f t="shared" si="10"/>
        <v>0</v>
      </c>
      <c r="D97" s="807">
        <f t="shared" si="11"/>
        <v>0</v>
      </c>
      <c r="E97" s="854">
        <v>0</v>
      </c>
      <c r="F97" s="855"/>
      <c r="G97" s="807">
        <f>J65*2.28</f>
        <v>0</v>
      </c>
      <c r="H97" s="807">
        <f t="shared" si="12"/>
        <v>0</v>
      </c>
      <c r="I97" s="856">
        <v>0</v>
      </c>
      <c r="J97" s="80"/>
      <c r="K97" s="806"/>
      <c r="L97" s="80"/>
    </row>
    <row r="98" spans="1:12" x14ac:dyDescent="0.3">
      <c r="A98" s="806"/>
      <c r="B98" s="853">
        <f t="shared" si="9"/>
        <v>0</v>
      </c>
      <c r="C98" s="807">
        <f t="shared" si="10"/>
        <v>0</v>
      </c>
      <c r="D98" s="807">
        <f t="shared" si="11"/>
        <v>0</v>
      </c>
      <c r="E98" s="854">
        <v>0</v>
      </c>
      <c r="F98" s="855"/>
      <c r="G98" s="807">
        <f>J65*2.28</f>
        <v>0</v>
      </c>
      <c r="H98" s="807">
        <f t="shared" si="12"/>
        <v>0</v>
      </c>
      <c r="I98" s="856">
        <v>0</v>
      </c>
      <c r="J98" s="82"/>
      <c r="K98" s="806"/>
      <c r="L98" s="80"/>
    </row>
    <row r="99" spans="1:12" x14ac:dyDescent="0.3">
      <c r="A99" s="806"/>
      <c r="B99" s="853">
        <f t="shared" si="9"/>
        <v>0</v>
      </c>
      <c r="C99" s="807">
        <f t="shared" si="10"/>
        <v>0</v>
      </c>
      <c r="D99" s="807">
        <f t="shared" si="11"/>
        <v>0</v>
      </c>
      <c r="E99" s="854">
        <v>0</v>
      </c>
      <c r="F99" s="855"/>
      <c r="G99" s="807">
        <f>J65*2.28</f>
        <v>0</v>
      </c>
      <c r="H99" s="807">
        <f t="shared" si="12"/>
        <v>0</v>
      </c>
      <c r="I99" s="856">
        <v>0</v>
      </c>
      <c r="J99" s="80"/>
      <c r="K99" s="806"/>
      <c r="L99" s="800"/>
    </row>
    <row r="100" spans="1:12" x14ac:dyDescent="0.3">
      <c r="A100" s="806"/>
      <c r="B100" s="853">
        <f t="shared" si="9"/>
        <v>0</v>
      </c>
      <c r="C100" s="807">
        <f t="shared" si="10"/>
        <v>0</v>
      </c>
      <c r="D100" s="807">
        <f t="shared" si="11"/>
        <v>0</v>
      </c>
      <c r="E100" s="854">
        <v>0</v>
      </c>
      <c r="F100" s="855"/>
      <c r="G100" s="807">
        <f>J65*2.28</f>
        <v>0</v>
      </c>
      <c r="H100" s="807">
        <f t="shared" si="12"/>
        <v>0</v>
      </c>
      <c r="I100" s="856">
        <v>0</v>
      </c>
      <c r="J100" s="80"/>
      <c r="K100" s="80"/>
      <c r="L100" s="80"/>
    </row>
    <row r="101" spans="1:12" ht="15" thickBot="1" x14ac:dyDescent="0.35">
      <c r="A101" s="806"/>
      <c r="B101" s="884">
        <f t="shared" si="9"/>
        <v>0</v>
      </c>
      <c r="C101" s="880">
        <f t="shared" si="10"/>
        <v>0</v>
      </c>
      <c r="D101" s="880">
        <f t="shared" si="11"/>
        <v>0</v>
      </c>
      <c r="E101" s="885">
        <v>0</v>
      </c>
      <c r="F101" s="891"/>
      <c r="G101" s="880">
        <f>J65*2.28</f>
        <v>0</v>
      </c>
      <c r="H101" s="880">
        <f t="shared" si="12"/>
        <v>0</v>
      </c>
      <c r="I101" s="886">
        <v>0</v>
      </c>
      <c r="J101" s="80"/>
      <c r="K101" s="887"/>
      <c r="L101" s="80"/>
    </row>
    <row r="102" spans="1:12" ht="15" thickBot="1" x14ac:dyDescent="0.35">
      <c r="A102" s="806"/>
      <c r="B102" s="853"/>
      <c r="C102" s="807"/>
      <c r="D102" s="870"/>
      <c r="E102" s="854"/>
      <c r="F102" s="855"/>
      <c r="G102" s="807"/>
      <c r="H102" s="870"/>
      <c r="I102" s="856"/>
      <c r="J102" s="867" t="s">
        <v>423</v>
      </c>
      <c r="K102" s="888"/>
      <c r="L102" s="869"/>
    </row>
    <row r="103" spans="1:12" x14ac:dyDescent="0.3">
      <c r="A103" s="806"/>
      <c r="B103" s="853"/>
      <c r="C103" s="807"/>
      <c r="D103" s="870"/>
      <c r="E103" s="854"/>
      <c r="F103" s="855"/>
      <c r="G103" s="807"/>
      <c r="H103" s="870"/>
      <c r="I103" s="856"/>
      <c r="J103" s="889" t="s">
        <v>425</v>
      </c>
      <c r="K103" s="874" t="s">
        <v>426</v>
      </c>
      <c r="L103" s="875" t="s">
        <v>427</v>
      </c>
    </row>
    <row r="104" spans="1:12" x14ac:dyDescent="0.3">
      <c r="A104" s="806"/>
      <c r="B104" s="853"/>
      <c r="C104" s="807"/>
      <c r="D104" s="870"/>
      <c r="E104" s="854"/>
      <c r="F104" s="855"/>
      <c r="G104" s="807"/>
      <c r="H104" s="870"/>
      <c r="I104" s="856"/>
      <c r="J104" s="877"/>
      <c r="K104" s="807"/>
      <c r="L104" s="878"/>
    </row>
    <row r="105" spans="1:12" x14ac:dyDescent="0.3">
      <c r="A105" s="806"/>
      <c r="B105" s="853"/>
      <c r="C105" s="807"/>
      <c r="D105" s="870"/>
      <c r="E105" s="854"/>
      <c r="F105" s="855"/>
      <c r="G105" s="807"/>
      <c r="H105" s="870"/>
      <c r="I105" s="856"/>
      <c r="J105" s="877"/>
      <c r="K105" s="807"/>
      <c r="L105" s="878"/>
    </row>
    <row r="106" spans="1:12" x14ac:dyDescent="0.3">
      <c r="A106" s="806"/>
      <c r="B106" s="853"/>
      <c r="C106" s="807"/>
      <c r="D106" s="870"/>
      <c r="E106" s="854"/>
      <c r="F106" s="855"/>
      <c r="G106" s="807"/>
      <c r="H106" s="870"/>
      <c r="I106" s="856"/>
      <c r="J106" s="877"/>
      <c r="K106" s="807"/>
      <c r="L106" s="878"/>
    </row>
    <row r="107" spans="1:12" x14ac:dyDescent="0.3">
      <c r="A107" s="806"/>
      <c r="B107" s="853"/>
      <c r="C107" s="807"/>
      <c r="D107" s="870"/>
      <c r="E107" s="854"/>
      <c r="F107" s="855"/>
      <c r="G107" s="807"/>
      <c r="H107" s="870"/>
      <c r="I107" s="856"/>
      <c r="J107" s="877"/>
      <c r="K107" s="807"/>
      <c r="L107" s="878"/>
    </row>
    <row r="108" spans="1:12" x14ac:dyDescent="0.3">
      <c r="A108" s="806"/>
      <c r="B108" s="853"/>
      <c r="C108" s="807"/>
      <c r="D108" s="870"/>
      <c r="E108" s="854"/>
      <c r="F108" s="855"/>
      <c r="G108" s="807"/>
      <c r="H108" s="870"/>
      <c r="I108" s="856"/>
      <c r="J108" s="877"/>
      <c r="K108" s="807"/>
      <c r="L108" s="878"/>
    </row>
    <row r="109" spans="1:12" x14ac:dyDescent="0.3">
      <c r="A109" s="806"/>
      <c r="B109" s="853"/>
      <c r="C109" s="807"/>
      <c r="D109" s="870"/>
      <c r="E109" s="854"/>
      <c r="F109" s="855"/>
      <c r="G109" s="807"/>
      <c r="H109" s="870"/>
      <c r="I109" s="856"/>
      <c r="J109" s="877"/>
      <c r="K109" s="807"/>
      <c r="L109" s="878"/>
    </row>
    <row r="110" spans="1:12" x14ac:dyDescent="0.3">
      <c r="A110" s="806"/>
      <c r="B110" s="853"/>
      <c r="C110" s="807"/>
      <c r="D110" s="870"/>
      <c r="E110" s="854"/>
      <c r="F110" s="855"/>
      <c r="G110" s="807"/>
      <c r="H110" s="870"/>
      <c r="I110" s="856"/>
      <c r="J110" s="877"/>
      <c r="K110" s="807"/>
      <c r="L110" s="878"/>
    </row>
    <row r="111" spans="1:12" x14ac:dyDescent="0.3">
      <c r="A111" s="806"/>
      <c r="B111" s="853"/>
      <c r="C111" s="807"/>
      <c r="D111" s="870"/>
      <c r="E111" s="854"/>
      <c r="F111" s="855"/>
      <c r="G111" s="807"/>
      <c r="H111" s="870"/>
      <c r="I111" s="856"/>
      <c r="J111" s="877"/>
      <c r="K111" s="807"/>
      <c r="L111" s="878"/>
    </row>
    <row r="112" spans="1:12" ht="15" thickBot="1" x14ac:dyDescent="0.35">
      <c r="A112" s="806"/>
      <c r="B112" s="853"/>
      <c r="C112" s="807"/>
      <c r="D112" s="870"/>
      <c r="E112" s="854"/>
      <c r="F112" s="855"/>
      <c r="G112" s="807"/>
      <c r="H112" s="870"/>
      <c r="I112" s="856"/>
      <c r="J112" s="879"/>
      <c r="K112" s="880"/>
      <c r="L112" s="881"/>
    </row>
    <row r="113" spans="1:12" ht="15" thickBot="1" x14ac:dyDescent="0.35">
      <c r="A113" s="806"/>
      <c r="B113" s="801"/>
      <c r="C113" s="890"/>
      <c r="D113" s="890"/>
      <c r="E113" s="885">
        <f>SUM(E96:E112)</f>
        <v>0</v>
      </c>
      <c r="F113" s="891"/>
      <c r="G113" s="890"/>
      <c r="H113" s="890"/>
      <c r="I113" s="886">
        <f>SUM(I96:I112)</f>
        <v>0</v>
      </c>
      <c r="J113" s="80"/>
      <c r="K113" s="80"/>
      <c r="L113" s="80"/>
    </row>
  </sheetData>
  <sheetProtection selectLockedCells="1" selectUnlockedCells="1"/>
  <mergeCells count="26">
    <mergeCell ref="A4:B4"/>
    <mergeCell ref="C4:E4"/>
    <mergeCell ref="F4:G4"/>
    <mergeCell ref="H4:K4"/>
    <mergeCell ref="A1:L1"/>
    <mergeCell ref="A3:B3"/>
    <mergeCell ref="C3:E3"/>
    <mergeCell ref="F3:G3"/>
    <mergeCell ref="H3:K3"/>
    <mergeCell ref="A5:B5"/>
    <mergeCell ref="F5:G5"/>
    <mergeCell ref="H5:K5"/>
    <mergeCell ref="A6:B6"/>
    <mergeCell ref="C6:E6"/>
    <mergeCell ref="F6:G6"/>
    <mergeCell ref="H6:K6"/>
    <mergeCell ref="A10:B10"/>
    <mergeCell ref="H13:L13"/>
    <mergeCell ref="B72:L72"/>
    <mergeCell ref="B93:L93"/>
    <mergeCell ref="A7:B7"/>
    <mergeCell ref="C7:E7"/>
    <mergeCell ref="F7:G7"/>
    <mergeCell ref="H7:K7"/>
    <mergeCell ref="A8:B8"/>
    <mergeCell ref="C8:E8"/>
  </mergeCells>
  <printOptions horizontalCentered="1"/>
  <pageMargins left="0.25" right="0.25" top="0.75" bottom="0.75" header="0.3" footer="0.3"/>
  <pageSetup scale="81" fitToHeight="2" orientation="portrait" r:id="rId1"/>
  <headerFooter>
    <oddHeader>&amp;L&amp;G&amp;C&amp;"-,Bold"Initial Process Studies</oddHeader>
    <oddFooter>&amp;L&amp;9 1AF0003 &amp;A&amp;C&amp;"-,Bold"&amp;9&amp;KFF0000Printed Copy Uncontrolled.  
Latest Edition on AMG Intranet Site (http://ride.amgeneralintranet.com)&amp;R&amp;9&amp;P of &amp;N
Rev &amp;D</oddFooter>
  </headerFooter>
  <rowBreaks count="1" manualBreakCount="1">
    <brk id="58" max="12" man="1"/>
  </rowBreaks>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19EA6-F767-4475-95B5-A7A204813B62}">
  <sheetPr codeName="Sheet29">
    <pageSetUpPr fitToPage="1"/>
  </sheetPr>
  <dimension ref="A1:M53"/>
  <sheetViews>
    <sheetView windowProtection="1" showGridLines="0" showRuler="0" view="pageLayout" zoomScaleNormal="100" zoomScaleSheetLayoutView="133" workbookViewId="0">
      <selection activeCell="E6" sqref="E6"/>
    </sheetView>
  </sheetViews>
  <sheetFormatPr defaultColWidth="9.109375" defaultRowHeight="14.4" x14ac:dyDescent="0.3"/>
  <cols>
    <col min="1" max="1" width="16.33203125" customWidth="1"/>
    <col min="2" max="2" width="21" customWidth="1"/>
    <col min="3" max="3" width="9.6640625" customWidth="1"/>
    <col min="4" max="4" width="19.44140625" customWidth="1"/>
    <col min="5" max="6" width="9.88671875" customWidth="1"/>
    <col min="7" max="7" width="8.6640625" customWidth="1"/>
    <col min="8" max="12" width="9.88671875" customWidth="1"/>
  </cols>
  <sheetData>
    <row r="1" spans="1:13" ht="18" customHeight="1" x14ac:dyDescent="0.3">
      <c r="A1" s="274"/>
      <c r="B1" s="274"/>
      <c r="C1" s="272"/>
      <c r="D1" s="272"/>
      <c r="E1" s="272"/>
      <c r="F1" s="272"/>
      <c r="G1" s="272"/>
      <c r="H1" s="277"/>
      <c r="I1" s="272"/>
      <c r="J1" s="272"/>
      <c r="K1" s="272"/>
      <c r="L1" s="272"/>
    </row>
    <row r="2" spans="1:13" ht="30" customHeight="1" x14ac:dyDescent="0.3">
      <c r="A2" s="293" t="s">
        <v>491</v>
      </c>
      <c r="B2" s="285">
        <f>Information!D19</f>
        <v>0</v>
      </c>
      <c r="C2" s="34"/>
      <c r="D2" s="34"/>
      <c r="E2" s="34"/>
      <c r="F2" s="34"/>
      <c r="G2" s="34"/>
      <c r="H2" s="275"/>
      <c r="I2" s="272"/>
      <c r="J2" s="272"/>
      <c r="K2" s="272"/>
      <c r="L2" s="272"/>
    </row>
    <row r="3" spans="1:13" ht="30" customHeight="1" x14ac:dyDescent="0.3">
      <c r="A3" s="291" t="s">
        <v>493</v>
      </c>
      <c r="B3" s="287">
        <f>Information!D20</f>
        <v>0</v>
      </c>
      <c r="C3" s="259"/>
      <c r="D3" s="259"/>
      <c r="E3" s="259"/>
      <c r="F3" s="259"/>
      <c r="G3" s="259"/>
      <c r="H3" s="275"/>
      <c r="I3" s="260"/>
      <c r="J3" s="260"/>
      <c r="K3" s="260"/>
      <c r="L3" s="260"/>
    </row>
    <row r="4" spans="1:13" ht="30" customHeight="1" x14ac:dyDescent="0.3">
      <c r="A4" s="286"/>
      <c r="B4" s="287"/>
      <c r="C4" s="259"/>
      <c r="D4" s="259"/>
      <c r="E4" s="259"/>
      <c r="F4" s="259"/>
      <c r="G4" s="259"/>
      <c r="H4" s="275"/>
      <c r="I4" s="260"/>
      <c r="J4" s="260"/>
      <c r="K4" s="260"/>
      <c r="L4" s="260"/>
    </row>
    <row r="5" spans="1:13" ht="30" customHeight="1" x14ac:dyDescent="0.3">
      <c r="A5" s="1307" t="s">
        <v>492</v>
      </c>
      <c r="B5" s="1307"/>
      <c r="C5" s="1307"/>
      <c r="D5" s="290">
        <f>Information!D19</f>
        <v>0</v>
      </c>
      <c r="E5" s="283"/>
      <c r="F5" s="283"/>
      <c r="G5" s="283"/>
      <c r="H5" s="34"/>
      <c r="I5" s="272"/>
      <c r="J5" s="272"/>
      <c r="K5" s="274"/>
      <c r="L5" s="274"/>
    </row>
    <row r="6" spans="1:13" ht="30" customHeight="1" x14ac:dyDescent="0.3">
      <c r="A6" s="292" t="s">
        <v>493</v>
      </c>
      <c r="C6" s="276"/>
      <c r="D6" s="290">
        <f>Information!D20</f>
        <v>0</v>
      </c>
      <c r="E6" s="276"/>
      <c r="F6" s="276"/>
      <c r="G6" s="276"/>
      <c r="H6" s="34"/>
      <c r="I6" s="272"/>
      <c r="J6" s="272"/>
      <c r="K6" s="271"/>
      <c r="L6" s="271"/>
    </row>
    <row r="7" spans="1:13" ht="12.75" customHeight="1" x14ac:dyDescent="0.3">
      <c r="A7" s="34"/>
      <c r="B7" s="276"/>
      <c r="C7" s="276"/>
      <c r="D7" s="276"/>
      <c r="E7" s="276"/>
      <c r="F7" s="276"/>
      <c r="G7" s="276"/>
      <c r="H7" s="34"/>
      <c r="I7" s="272"/>
      <c r="J7" s="272"/>
      <c r="K7" s="271"/>
      <c r="L7" s="271"/>
    </row>
    <row r="8" spans="1:13" ht="30" customHeight="1" x14ac:dyDescent="0.3">
      <c r="A8" s="1311" t="s">
        <v>494</v>
      </c>
      <c r="B8" s="1311"/>
      <c r="C8" s="1311"/>
      <c r="D8" s="1311"/>
      <c r="E8" s="1311"/>
      <c r="F8" s="1311"/>
      <c r="G8" s="1311"/>
      <c r="H8" s="1311"/>
      <c r="I8" s="278"/>
      <c r="J8" s="278"/>
      <c r="K8" s="262"/>
      <c r="L8" s="262"/>
    </row>
    <row r="9" spans="1:13" ht="30" customHeight="1" x14ac:dyDescent="0.3">
      <c r="A9" s="1310" t="s">
        <v>542</v>
      </c>
      <c r="B9" s="1310"/>
      <c r="C9" s="1310"/>
      <c r="D9" s="1310"/>
      <c r="E9" s="1310"/>
      <c r="F9" s="1310"/>
      <c r="G9" s="1310"/>
      <c r="H9" s="295"/>
      <c r="I9" s="278"/>
      <c r="J9" s="278"/>
      <c r="K9" s="262"/>
      <c r="L9" s="262"/>
    </row>
    <row r="10" spans="1:13" ht="15.75" customHeight="1" x14ac:dyDescent="0.3">
      <c r="A10" s="34"/>
      <c r="B10" s="263"/>
      <c r="C10" s="261"/>
      <c r="D10" s="261"/>
      <c r="E10" s="261"/>
      <c r="F10" s="261"/>
      <c r="G10" s="261"/>
      <c r="H10" s="263"/>
      <c r="I10" s="278"/>
      <c r="J10" s="278"/>
      <c r="K10" s="262"/>
      <c r="L10" s="262"/>
    </row>
    <row r="11" spans="1:13" ht="30" customHeight="1" x14ac:dyDescent="0.3">
      <c r="A11" s="288" t="s">
        <v>498</v>
      </c>
      <c r="B11" s="294" t="str">
        <f>'18a. PSW'!AK55</f>
        <v>YYYY-MM-DD</v>
      </c>
      <c r="C11" s="261"/>
      <c r="D11" s="263"/>
      <c r="E11" s="278"/>
      <c r="F11" s="278"/>
      <c r="G11" s="262"/>
      <c r="H11" s="262"/>
    </row>
    <row r="12" spans="1:13" ht="30" customHeight="1" x14ac:dyDescent="0.3">
      <c r="A12" s="1307" t="s">
        <v>496</v>
      </c>
      <c r="B12" s="1307"/>
      <c r="C12" s="1307"/>
      <c r="D12" s="1307"/>
      <c r="E12" s="1309">
        <f>Information!D11</f>
        <v>0</v>
      </c>
      <c r="F12" s="1309"/>
      <c r="G12" s="1309"/>
      <c r="H12" s="261"/>
      <c r="I12" s="263"/>
      <c r="J12" s="278"/>
      <c r="K12" s="278"/>
      <c r="L12" s="262"/>
      <c r="M12" s="262"/>
    </row>
    <row r="13" spans="1:13" ht="30" customHeight="1" x14ac:dyDescent="0.3">
      <c r="A13" s="288"/>
      <c r="B13" s="289"/>
      <c r="C13" s="261"/>
      <c r="D13" s="261"/>
      <c r="E13" s="261"/>
      <c r="F13" s="261"/>
      <c r="G13" s="261"/>
      <c r="H13" s="263"/>
      <c r="I13" s="278"/>
      <c r="J13" s="278"/>
      <c r="K13" s="262"/>
      <c r="L13" s="262"/>
    </row>
    <row r="14" spans="1:13" ht="30" customHeight="1" x14ac:dyDescent="0.3">
      <c r="A14" s="1312" t="s">
        <v>497</v>
      </c>
      <c r="B14" s="1312"/>
      <c r="C14" s="1312"/>
      <c r="D14" s="1312"/>
      <c r="E14" s="1312">
        <f>Information!D11</f>
        <v>0</v>
      </c>
      <c r="F14" s="1312"/>
      <c r="G14" s="1312"/>
      <c r="H14" s="34"/>
      <c r="I14" s="272"/>
      <c r="J14" s="272"/>
      <c r="K14" s="273"/>
      <c r="L14" s="273"/>
    </row>
    <row r="15" spans="1:13" ht="13.2" customHeight="1" x14ac:dyDescent="0.3">
      <c r="A15" s="281"/>
      <c r="B15" s="281"/>
      <c r="C15" s="281"/>
      <c r="D15" s="281"/>
      <c r="E15" s="281"/>
      <c r="F15" s="281"/>
      <c r="G15" s="281"/>
      <c r="H15" s="281"/>
      <c r="I15" s="281"/>
      <c r="J15" s="281"/>
      <c r="K15" s="282"/>
      <c r="L15" s="282"/>
    </row>
    <row r="16" spans="1:13" x14ac:dyDescent="0.3">
      <c r="A16" s="281"/>
      <c r="B16" s="281"/>
      <c r="C16" s="281"/>
      <c r="D16" s="281"/>
      <c r="E16" s="281"/>
      <c r="F16" s="281"/>
      <c r="G16" s="281"/>
      <c r="H16" s="281"/>
      <c r="I16" s="281"/>
      <c r="J16" s="281"/>
      <c r="K16" s="282"/>
      <c r="L16" s="282"/>
    </row>
    <row r="17" spans="1:12" x14ac:dyDescent="0.3">
      <c r="A17" s="281"/>
      <c r="B17" s="281"/>
      <c r="C17" s="281"/>
      <c r="D17" s="281"/>
      <c r="E17" s="281"/>
      <c r="F17" s="281"/>
      <c r="G17" s="281"/>
      <c r="H17" s="281"/>
      <c r="I17" s="281"/>
      <c r="J17" s="281"/>
      <c r="K17" s="282"/>
      <c r="L17" s="282"/>
    </row>
    <row r="18" spans="1:12" x14ac:dyDescent="0.3">
      <c r="A18" s="281"/>
      <c r="B18" s="281"/>
      <c r="C18" s="281"/>
      <c r="D18" s="281"/>
      <c r="E18" s="281"/>
      <c r="F18" s="281"/>
      <c r="G18" s="281"/>
      <c r="H18" s="281"/>
      <c r="I18" s="281"/>
      <c r="J18" s="281"/>
      <c r="K18" s="282"/>
      <c r="L18" s="282"/>
    </row>
    <row r="19" spans="1:12" x14ac:dyDescent="0.3">
      <c r="A19" s="281"/>
      <c r="B19" s="281"/>
      <c r="C19" s="281"/>
      <c r="D19" s="281"/>
      <c r="E19" s="281"/>
      <c r="F19" s="281"/>
      <c r="G19" s="281"/>
      <c r="H19" s="281"/>
      <c r="I19" s="281"/>
      <c r="J19" s="281"/>
      <c r="K19" s="282"/>
      <c r="L19" s="282"/>
    </row>
    <row r="20" spans="1:12" x14ac:dyDescent="0.3">
      <c r="A20" s="281"/>
      <c r="B20" s="281"/>
      <c r="C20" s="281"/>
      <c r="D20" s="281"/>
      <c r="E20" s="281"/>
      <c r="F20" s="281"/>
      <c r="G20" s="281"/>
      <c r="H20" s="281"/>
      <c r="I20" s="281"/>
      <c r="J20" s="281"/>
      <c r="K20" s="282"/>
      <c r="L20" s="282"/>
    </row>
    <row r="21" spans="1:12" x14ac:dyDescent="0.3">
      <c r="A21" s="281"/>
      <c r="B21" s="281"/>
      <c r="C21" s="281"/>
      <c r="D21" s="281"/>
      <c r="E21" s="281"/>
      <c r="F21" s="281"/>
      <c r="G21" s="281"/>
      <c r="H21" s="281"/>
      <c r="I21" s="281"/>
      <c r="J21" s="281"/>
      <c r="K21" s="282"/>
      <c r="L21" s="282"/>
    </row>
    <row r="22" spans="1:12" x14ac:dyDescent="0.3">
      <c r="A22" s="281"/>
      <c r="B22" s="281"/>
      <c r="C22" s="281"/>
      <c r="D22" s="281"/>
      <c r="E22" s="281"/>
      <c r="F22" s="281"/>
      <c r="G22" s="281"/>
      <c r="H22" s="281"/>
      <c r="I22" s="281"/>
      <c r="J22" s="281"/>
      <c r="K22" s="282"/>
      <c r="L22" s="282"/>
    </row>
    <row r="23" spans="1:12" x14ac:dyDescent="0.3">
      <c r="A23" s="281"/>
      <c r="B23" s="281"/>
      <c r="C23" s="281"/>
      <c r="D23" s="281"/>
      <c r="E23" s="281"/>
      <c r="F23" s="281"/>
      <c r="G23" s="281"/>
      <c r="H23" s="281"/>
      <c r="I23" s="281"/>
      <c r="J23" s="281"/>
      <c r="K23" s="282"/>
      <c r="L23" s="282"/>
    </row>
    <row r="24" spans="1:12" x14ac:dyDescent="0.3">
      <c r="A24" s="281"/>
      <c r="B24" s="281"/>
      <c r="C24" s="281"/>
      <c r="D24" s="281"/>
      <c r="E24" s="281"/>
      <c r="F24" s="281"/>
      <c r="G24" s="281"/>
      <c r="H24" s="281"/>
      <c r="I24" s="281"/>
      <c r="J24" s="281"/>
      <c r="K24" s="282"/>
      <c r="L24" s="282"/>
    </row>
    <row r="25" spans="1:12" x14ac:dyDescent="0.3">
      <c r="A25" s="281"/>
      <c r="B25" s="281"/>
      <c r="C25" s="281"/>
      <c r="D25" s="281"/>
      <c r="E25" s="281"/>
      <c r="F25" s="281"/>
      <c r="G25" s="281"/>
      <c r="H25" s="281"/>
      <c r="I25" s="281"/>
      <c r="J25" s="281"/>
      <c r="K25" s="282"/>
      <c r="L25" s="282"/>
    </row>
    <row r="26" spans="1:12" x14ac:dyDescent="0.3">
      <c r="A26" s="281"/>
      <c r="B26" s="281"/>
      <c r="C26" s="281"/>
      <c r="D26" s="281"/>
      <c r="E26" s="281"/>
      <c r="F26" s="281"/>
      <c r="G26" s="281"/>
      <c r="H26" s="281"/>
      <c r="I26" s="281"/>
      <c r="J26" s="281"/>
      <c r="K26" s="282"/>
      <c r="L26" s="282"/>
    </row>
    <row r="27" spans="1:12" x14ac:dyDescent="0.3">
      <c r="A27" s="281"/>
      <c r="B27" s="281"/>
      <c r="C27" s="281"/>
      <c r="D27" s="281"/>
      <c r="E27" s="281"/>
      <c r="F27" s="281"/>
      <c r="G27" s="281"/>
      <c r="H27" s="281"/>
      <c r="I27" s="281"/>
      <c r="J27" s="281"/>
      <c r="K27" s="282"/>
      <c r="L27" s="282"/>
    </row>
    <row r="28" spans="1:12" x14ac:dyDescent="0.3">
      <c r="A28" s="281"/>
      <c r="B28" s="281"/>
      <c r="C28" s="281"/>
      <c r="D28" s="281"/>
      <c r="E28" s="281"/>
      <c r="F28" s="281"/>
      <c r="G28" s="281"/>
      <c r="H28" s="281"/>
      <c r="I28" s="281"/>
      <c r="J28" s="281"/>
      <c r="K28" s="282"/>
      <c r="L28" s="282"/>
    </row>
    <row r="29" spans="1:12" x14ac:dyDescent="0.3">
      <c r="A29" s="281"/>
      <c r="B29" s="281"/>
      <c r="C29" s="281"/>
      <c r="D29" s="281"/>
      <c r="E29" s="281"/>
      <c r="F29" s="281"/>
      <c r="G29" s="281"/>
      <c r="H29" s="281"/>
      <c r="I29" s="281"/>
      <c r="J29" s="281"/>
      <c r="K29" s="282"/>
      <c r="L29" s="282"/>
    </row>
    <row r="30" spans="1:12" x14ac:dyDescent="0.3">
      <c r="A30" s="281"/>
      <c r="B30" s="281"/>
      <c r="C30" s="281"/>
      <c r="D30" s="281"/>
      <c r="E30" s="281"/>
      <c r="F30" s="281"/>
      <c r="G30" s="281"/>
      <c r="H30" s="281"/>
      <c r="I30" s="281"/>
      <c r="J30" s="281"/>
      <c r="K30" s="282"/>
      <c r="L30" s="282"/>
    </row>
    <row r="31" spans="1:12" x14ac:dyDescent="0.3">
      <c r="A31" s="281"/>
      <c r="B31" s="281"/>
      <c r="C31" s="281"/>
      <c r="D31" s="281"/>
      <c r="E31" s="281"/>
      <c r="F31" s="281"/>
      <c r="G31" s="281"/>
      <c r="H31" s="281"/>
      <c r="I31" s="281"/>
      <c r="J31" s="281"/>
      <c r="K31" s="282"/>
      <c r="L31" s="282"/>
    </row>
    <row r="32" spans="1:12" x14ac:dyDescent="0.3">
      <c r="A32" s="272"/>
      <c r="B32" s="272"/>
      <c r="C32" s="272"/>
      <c r="D32" s="272"/>
      <c r="E32" s="272"/>
      <c r="F32" s="272"/>
      <c r="G32" s="272"/>
      <c r="H32" s="272"/>
      <c r="I32" s="272"/>
      <c r="J32" s="272"/>
      <c r="K32" s="273"/>
      <c r="L32" s="273"/>
    </row>
    <row r="33" spans="1:12" x14ac:dyDescent="0.3">
      <c r="A33" s="281"/>
      <c r="B33" s="281"/>
      <c r="C33" s="281"/>
      <c r="D33" s="281"/>
      <c r="E33" s="281"/>
      <c r="F33" s="281"/>
      <c r="G33" s="281"/>
      <c r="H33" s="281"/>
      <c r="I33" s="281"/>
      <c r="J33" s="281"/>
      <c r="K33" s="282"/>
      <c r="L33" s="282"/>
    </row>
    <row r="34" spans="1:12" x14ac:dyDescent="0.3">
      <c r="A34" s="281"/>
      <c r="B34" s="281"/>
      <c r="C34" s="281"/>
      <c r="D34" s="281"/>
      <c r="E34" s="281"/>
      <c r="F34" s="281"/>
      <c r="G34" s="281"/>
      <c r="H34" s="281"/>
      <c r="I34" s="281"/>
      <c r="J34" s="281"/>
      <c r="K34" s="282"/>
      <c r="L34" s="282"/>
    </row>
    <row r="35" spans="1:12" x14ac:dyDescent="0.3">
      <c r="A35" s="281"/>
      <c r="B35" s="281"/>
      <c r="C35" s="281"/>
      <c r="D35" s="281"/>
      <c r="E35" s="281"/>
      <c r="F35" s="281"/>
      <c r="G35" s="281"/>
      <c r="H35" s="281"/>
      <c r="I35" s="281"/>
      <c r="J35" s="281"/>
      <c r="K35" s="282"/>
      <c r="L35" s="282"/>
    </row>
    <row r="36" spans="1:12" x14ac:dyDescent="0.3">
      <c r="A36" s="281"/>
      <c r="B36" s="281"/>
      <c r="C36" s="281"/>
      <c r="D36" s="281"/>
      <c r="E36" s="281"/>
      <c r="F36" s="281"/>
      <c r="G36" s="281"/>
      <c r="H36" s="281"/>
      <c r="I36" s="281"/>
      <c r="J36" s="281"/>
      <c r="K36" s="282"/>
      <c r="L36" s="282"/>
    </row>
    <row r="37" spans="1:12" x14ac:dyDescent="0.3">
      <c r="A37" s="281"/>
      <c r="B37" s="281"/>
      <c r="C37" s="281"/>
      <c r="D37" s="281"/>
      <c r="E37" s="281"/>
      <c r="F37" s="281"/>
      <c r="G37" s="281"/>
      <c r="H37" s="281"/>
      <c r="I37" s="281"/>
      <c r="J37" s="281"/>
      <c r="K37" s="282"/>
      <c r="L37" s="282"/>
    </row>
    <row r="38" spans="1:12" x14ac:dyDescent="0.3">
      <c r="A38" s="281"/>
      <c r="B38" s="281"/>
      <c r="C38" s="281"/>
      <c r="D38" s="281"/>
      <c r="E38" s="281"/>
      <c r="F38" s="281"/>
      <c r="G38" s="281"/>
      <c r="H38" s="281"/>
      <c r="I38" s="281"/>
      <c r="J38" s="281"/>
      <c r="K38" s="282"/>
      <c r="L38" s="282"/>
    </row>
    <row r="39" spans="1:12" x14ac:dyDescent="0.3">
      <c r="A39" s="281"/>
      <c r="B39" s="281"/>
      <c r="C39" s="281"/>
      <c r="D39" s="281"/>
      <c r="E39" s="281"/>
      <c r="F39" s="281"/>
      <c r="G39" s="281"/>
      <c r="H39" s="281"/>
      <c r="I39" s="281"/>
      <c r="J39" s="281"/>
      <c r="K39" s="282"/>
      <c r="L39" s="282"/>
    </row>
    <row r="40" spans="1:12" x14ac:dyDescent="0.3">
      <c r="A40" s="281"/>
      <c r="B40" s="281"/>
      <c r="C40" s="281"/>
      <c r="D40" s="281"/>
      <c r="E40" s="281"/>
      <c r="F40" s="281"/>
      <c r="G40" s="281"/>
      <c r="H40" s="281"/>
      <c r="I40" s="281"/>
      <c r="J40" s="281"/>
      <c r="K40" s="282"/>
      <c r="L40" s="282"/>
    </row>
    <row r="41" spans="1:12" x14ac:dyDescent="0.3">
      <c r="A41" s="281"/>
      <c r="B41" s="281"/>
      <c r="C41" s="281"/>
      <c r="D41" s="281"/>
      <c r="E41" s="281"/>
      <c r="F41" s="281"/>
      <c r="G41" s="281"/>
      <c r="H41" s="281"/>
      <c r="I41" s="281"/>
      <c r="J41" s="281"/>
      <c r="K41" s="282"/>
      <c r="L41" s="282"/>
    </row>
    <row r="42" spans="1:12" x14ac:dyDescent="0.3">
      <c r="A42" s="281"/>
      <c r="B42" s="281"/>
      <c r="C42" s="281"/>
      <c r="D42" s="281"/>
      <c r="E42" s="281"/>
      <c r="F42" s="281"/>
      <c r="G42" s="281"/>
      <c r="H42" s="281"/>
      <c r="I42" s="281"/>
      <c r="J42" s="281"/>
      <c r="K42" s="282"/>
      <c r="L42" s="282"/>
    </row>
    <row r="43" spans="1:12" x14ac:dyDescent="0.3">
      <c r="A43" s="281"/>
      <c r="B43" s="281"/>
      <c r="C43" s="281"/>
      <c r="D43" s="281"/>
      <c r="E43" s="281"/>
      <c r="F43" s="281"/>
      <c r="G43" s="281"/>
      <c r="H43" s="281"/>
      <c r="I43" s="281"/>
      <c r="J43" s="281"/>
      <c r="K43" s="282"/>
      <c r="L43" s="282"/>
    </row>
    <row r="44" spans="1:12" x14ac:dyDescent="0.3">
      <c r="A44" s="281"/>
      <c r="B44" s="281"/>
      <c r="C44" s="281"/>
      <c r="D44" s="281"/>
      <c r="E44" s="281"/>
      <c r="F44" s="281"/>
      <c r="G44" s="281"/>
      <c r="H44" s="281"/>
      <c r="I44" s="281"/>
      <c r="J44" s="281"/>
      <c r="K44" s="282"/>
      <c r="L44" s="282"/>
    </row>
    <row r="45" spans="1:12" x14ac:dyDescent="0.3">
      <c r="A45" s="281"/>
      <c r="B45" s="281"/>
      <c r="C45" s="281"/>
      <c r="D45" s="281"/>
      <c r="E45" s="281"/>
      <c r="F45" s="281"/>
      <c r="G45" s="281"/>
      <c r="H45" s="281"/>
      <c r="I45" s="281"/>
      <c r="J45" s="281"/>
      <c r="K45" s="282"/>
      <c r="L45" s="282"/>
    </row>
    <row r="46" spans="1:12" x14ac:dyDescent="0.3">
      <c r="A46" s="281"/>
      <c r="B46" s="281"/>
      <c r="C46" s="281"/>
      <c r="D46" s="281"/>
      <c r="E46" s="281"/>
      <c r="F46" s="281"/>
      <c r="G46" s="281"/>
      <c r="H46" s="281"/>
      <c r="I46" s="281"/>
      <c r="J46" s="281"/>
      <c r="K46" s="282"/>
      <c r="L46" s="282"/>
    </row>
    <row r="47" spans="1:12" x14ac:dyDescent="0.3">
      <c r="A47" s="281"/>
      <c r="B47" s="281"/>
      <c r="C47" s="281"/>
      <c r="D47" s="281"/>
      <c r="E47" s="281"/>
      <c r="F47" s="281"/>
      <c r="G47" s="281"/>
      <c r="H47" s="281"/>
      <c r="I47" s="281"/>
      <c r="J47" s="281"/>
      <c r="K47" s="282"/>
      <c r="L47" s="282"/>
    </row>
    <row r="48" spans="1:12" x14ac:dyDescent="0.3">
      <c r="A48" s="281"/>
      <c r="B48" s="281"/>
      <c r="C48" s="281"/>
      <c r="D48" s="281"/>
      <c r="E48" s="281"/>
      <c r="F48" s="281"/>
      <c r="G48" s="281"/>
      <c r="H48" s="281"/>
      <c r="I48" s="281"/>
      <c r="J48" s="281"/>
      <c r="K48" s="282"/>
      <c r="L48" s="282"/>
    </row>
    <row r="49" spans="1:12" x14ac:dyDescent="0.3">
      <c r="A49" s="281"/>
      <c r="B49" s="281"/>
      <c r="C49" s="281"/>
      <c r="D49" s="281"/>
      <c r="E49" s="281"/>
      <c r="F49" s="281"/>
      <c r="G49" s="281"/>
      <c r="H49" s="281"/>
      <c r="I49" s="281"/>
      <c r="J49" s="281"/>
      <c r="K49" s="282"/>
      <c r="L49" s="282"/>
    </row>
    <row r="50" spans="1:12" x14ac:dyDescent="0.3">
      <c r="A50" s="283"/>
      <c r="B50" s="283"/>
      <c r="C50" s="283"/>
      <c r="D50" s="283"/>
      <c r="E50" s="283"/>
      <c r="F50" s="283"/>
      <c r="G50" s="283"/>
      <c r="H50" s="283"/>
      <c r="I50" s="283"/>
      <c r="J50" s="283"/>
    </row>
    <row r="51" spans="1:12" x14ac:dyDescent="0.3">
      <c r="A51" s="283"/>
      <c r="B51" s="280"/>
      <c r="C51" s="280"/>
      <c r="D51" s="280"/>
      <c r="E51" s="280"/>
      <c r="F51" s="280"/>
      <c r="G51" s="280"/>
      <c r="H51" s="280"/>
      <c r="I51" s="280"/>
      <c r="J51" s="280"/>
      <c r="K51" s="270"/>
    </row>
    <row r="52" spans="1:12" x14ac:dyDescent="0.3">
      <c r="B52" s="268"/>
      <c r="C52" s="268"/>
      <c r="D52" s="268"/>
      <c r="E52" s="268"/>
      <c r="F52" s="268"/>
      <c r="G52" s="268"/>
      <c r="H52" s="268"/>
      <c r="I52" s="268"/>
      <c r="J52" s="269"/>
      <c r="K52" s="268"/>
    </row>
    <row r="53" spans="1:12" x14ac:dyDescent="0.3">
      <c r="A53" s="264"/>
      <c r="B53" s="264"/>
      <c r="C53" s="284"/>
      <c r="D53" s="265"/>
      <c r="E53" s="265"/>
      <c r="F53" s="267"/>
      <c r="G53" s="264"/>
      <c r="H53" s="266"/>
      <c r="I53" s="264"/>
      <c r="J53" s="264"/>
      <c r="K53" s="264"/>
      <c r="L53" s="267"/>
    </row>
  </sheetData>
  <sheetProtection selectLockedCells="1" selectUnlockedCells="1"/>
  <mergeCells count="7">
    <mergeCell ref="A14:D14"/>
    <mergeCell ref="E14:G14"/>
    <mergeCell ref="A5:C5"/>
    <mergeCell ref="A8:H8"/>
    <mergeCell ref="A9:G9"/>
    <mergeCell ref="A12:D12"/>
    <mergeCell ref="E12:G12"/>
  </mergeCells>
  <printOptions horizontalCentered="1"/>
  <pageMargins left="0.25" right="0.25" top="0.75" bottom="0.75" header="0.3" footer="0.3"/>
  <pageSetup scale="70" orientation="portrait" verticalDpi="1200" r:id="rId1"/>
  <headerFooter>
    <oddHeader>&amp;L&amp;G&amp;C&amp;"Arial,Bold"&amp;16 &amp;KFF000012 Qualified Laboratory Document</oddHeader>
    <oddFooter>&amp;L&amp;9 1AF0003 &amp;A&amp;C&amp;"-,Bold"&amp;9&amp;KFF0000Printed Copy Uncontrolled.  
Latest Edition on AMG Intranet Site (http://ride.amgeneralintranet.com)&amp;R&amp;9Rev &amp;D</oddFooter>
  </headerFooter>
  <drawing r:id="rId2"/>
  <legacyDrawingHF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67832-551A-49C9-82F7-E22772C5958D}">
  <sheetPr codeName="Sheet31"/>
  <dimension ref="A1:V48"/>
  <sheetViews>
    <sheetView windowProtection="1" showGridLines="0" zoomScaleNormal="100" workbookViewId="0">
      <selection activeCell="F22" sqref="F22"/>
    </sheetView>
  </sheetViews>
  <sheetFormatPr defaultColWidth="9.109375" defaultRowHeight="13.2" x14ac:dyDescent="0.25"/>
  <cols>
    <col min="1" max="1" width="12.5546875" style="331" customWidth="1"/>
    <col min="2" max="2" width="15.44140625" style="331" customWidth="1"/>
    <col min="3" max="3" width="9.88671875" style="331" hidden="1" customWidth="1"/>
    <col min="4" max="9" width="10.6640625" style="331" customWidth="1"/>
    <col min="10" max="16" width="4.109375" style="331" customWidth="1"/>
    <col min="17" max="17" width="4.88671875" style="331" bestFit="1" customWidth="1"/>
    <col min="18" max="19" width="4.109375" style="331" customWidth="1"/>
    <col min="20" max="20" width="3.88671875" style="331" customWidth="1"/>
    <col min="21" max="21" width="4.109375" style="331" hidden="1" customWidth="1"/>
    <col min="22" max="22" width="13.109375" style="331" customWidth="1"/>
    <col min="23" max="16384" width="9.109375" style="15"/>
  </cols>
  <sheetData>
    <row r="1" spans="1:22" ht="42" customHeight="1" thickBot="1" x14ac:dyDescent="0.45">
      <c r="A1" s="1936" t="s">
        <v>547</v>
      </c>
      <c r="B1" s="1937"/>
      <c r="C1" s="1937"/>
      <c r="D1" s="1937"/>
      <c r="E1" s="1937"/>
      <c r="F1" s="1937"/>
      <c r="G1" s="1937"/>
      <c r="H1" s="1937"/>
      <c r="I1" s="1937"/>
      <c r="J1" s="1937"/>
      <c r="K1" s="1937"/>
      <c r="L1" s="1937"/>
      <c r="M1" s="1937"/>
      <c r="N1" s="1937"/>
      <c r="O1" s="1938"/>
      <c r="P1" s="1938"/>
      <c r="Q1" s="1938"/>
      <c r="R1" s="1938"/>
      <c r="S1" s="1938"/>
      <c r="T1" s="1938"/>
      <c r="U1" s="1938"/>
      <c r="V1" s="1939"/>
    </row>
    <row r="2" spans="1:22" ht="14.4" customHeight="1" x14ac:dyDescent="0.25">
      <c r="A2" s="631" t="s">
        <v>350</v>
      </c>
      <c r="B2" s="1940">
        <f>Information!D19</f>
        <v>0</v>
      </c>
      <c r="C2" s="1940"/>
      <c r="D2" s="1940"/>
      <c r="E2" s="1940"/>
      <c r="F2" s="1941"/>
      <c r="G2" s="632" t="s">
        <v>548</v>
      </c>
      <c r="H2" s="1951">
        <f>Information!D22</f>
        <v>0</v>
      </c>
      <c r="I2" s="1951"/>
      <c r="J2" s="1951"/>
      <c r="K2" s="1951"/>
      <c r="L2" s="1951"/>
      <c r="M2" s="1951"/>
      <c r="N2" s="330"/>
      <c r="O2" s="631" t="s">
        <v>549</v>
      </c>
      <c r="P2" s="330"/>
      <c r="Q2" s="330"/>
      <c r="R2" s="330"/>
      <c r="S2" s="330"/>
      <c r="T2" s="330"/>
      <c r="U2" s="330"/>
      <c r="V2" s="633"/>
    </row>
    <row r="3" spans="1:22" ht="13.8" thickBot="1" x14ac:dyDescent="0.3">
      <c r="A3" s="634" t="s">
        <v>550</v>
      </c>
      <c r="B3" s="1942"/>
      <c r="C3" s="1942"/>
      <c r="D3" s="1942"/>
      <c r="E3" s="1942"/>
      <c r="F3" s="1943"/>
      <c r="G3" s="635" t="s">
        <v>550</v>
      </c>
      <c r="H3" s="1952"/>
      <c r="I3" s="1952"/>
      <c r="J3" s="1952"/>
      <c r="K3" s="1952"/>
      <c r="L3" s="1952"/>
      <c r="M3" s="1952"/>
      <c r="O3" s="634" t="s">
        <v>551</v>
      </c>
      <c r="R3" s="636"/>
      <c r="V3" s="348"/>
    </row>
    <row r="4" spans="1:22" ht="14.4" customHeight="1" x14ac:dyDescent="0.25">
      <c r="A4" s="631" t="s">
        <v>350</v>
      </c>
      <c r="B4" s="1940">
        <f>Information!D18</f>
        <v>0</v>
      </c>
      <c r="C4" s="1940"/>
      <c r="D4" s="1940"/>
      <c r="E4" s="1940"/>
      <c r="F4" s="1941"/>
      <c r="G4" s="632" t="s">
        <v>552</v>
      </c>
      <c r="H4" s="1954"/>
      <c r="I4" s="1954"/>
      <c r="J4" s="1954"/>
      <c r="K4" s="392"/>
      <c r="L4" s="632" t="s">
        <v>553</v>
      </c>
      <c r="M4" s="330"/>
      <c r="N4" s="330"/>
      <c r="O4" s="1946"/>
      <c r="P4" s="330"/>
      <c r="Q4" s="631" t="s">
        <v>111</v>
      </c>
      <c r="R4" s="330"/>
      <c r="S4" s="330"/>
      <c r="T4" s="330"/>
      <c r="U4" s="330"/>
      <c r="V4" s="633"/>
    </row>
    <row r="5" spans="1:22" ht="14.25" customHeight="1" thickBot="1" x14ac:dyDescent="0.3">
      <c r="A5" s="350" t="s">
        <v>465</v>
      </c>
      <c r="B5" s="1944"/>
      <c r="C5" s="1944"/>
      <c r="D5" s="1944"/>
      <c r="E5" s="1944"/>
      <c r="F5" s="1945"/>
      <c r="G5" s="637" t="s">
        <v>554</v>
      </c>
      <c r="H5" s="1955"/>
      <c r="I5" s="1955"/>
      <c r="J5" s="1955"/>
      <c r="K5" s="638"/>
      <c r="L5" s="637"/>
      <c r="N5" s="332"/>
      <c r="O5" s="1947"/>
      <c r="P5" s="332"/>
      <c r="Q5" s="639"/>
      <c r="R5" s="333"/>
      <c r="S5" s="333"/>
      <c r="T5" s="333"/>
      <c r="U5" s="333"/>
      <c r="V5" s="349"/>
    </row>
    <row r="6" spans="1:22" ht="14.4" customHeight="1" x14ac:dyDescent="0.25">
      <c r="A6" s="634" t="s">
        <v>555</v>
      </c>
      <c r="B6" s="1953">
        <f>Information!D2</f>
        <v>0</v>
      </c>
      <c r="C6" s="1953"/>
      <c r="D6" s="1953"/>
      <c r="E6" s="1953"/>
      <c r="F6" s="1953"/>
      <c r="G6" s="1953"/>
      <c r="H6" s="640"/>
      <c r="I6" s="641" t="s">
        <v>556</v>
      </c>
      <c r="J6" s="642"/>
      <c r="K6" s="642"/>
      <c r="L6" s="642"/>
      <c r="M6" s="642"/>
      <c r="N6" s="641" t="s">
        <v>557</v>
      </c>
      <c r="O6" s="642"/>
      <c r="P6" s="642"/>
      <c r="Q6" s="348"/>
      <c r="R6" s="635" t="s">
        <v>557</v>
      </c>
      <c r="V6" s="348"/>
    </row>
    <row r="7" spans="1:22" x14ac:dyDescent="0.25">
      <c r="A7" s="350" t="s">
        <v>465</v>
      </c>
      <c r="B7" s="1944"/>
      <c r="C7" s="1944"/>
      <c r="D7" s="1944"/>
      <c r="E7" s="1944"/>
      <c r="F7" s="1944"/>
      <c r="G7" s="1944"/>
      <c r="H7" s="638"/>
      <c r="I7" s="637" t="s">
        <v>558</v>
      </c>
      <c r="J7" s="332"/>
      <c r="K7" s="332"/>
      <c r="L7" s="332"/>
      <c r="M7" s="332"/>
      <c r="N7" s="637" t="s">
        <v>554</v>
      </c>
      <c r="O7" s="332"/>
      <c r="P7" s="643"/>
      <c r="Q7" s="352"/>
      <c r="R7" s="637" t="s">
        <v>554</v>
      </c>
      <c r="S7" s="396">
        <f>Information!D3</f>
        <v>0</v>
      </c>
      <c r="U7" s="348"/>
      <c r="V7" s="348"/>
    </row>
    <row r="8" spans="1:22" x14ac:dyDescent="0.25">
      <c r="A8" s="644" t="s">
        <v>559</v>
      </c>
      <c r="B8" s="642"/>
      <c r="C8" s="642"/>
      <c r="D8" s="642"/>
      <c r="E8" s="355" t="s">
        <v>560</v>
      </c>
      <c r="F8" s="642"/>
      <c r="G8" s="642"/>
      <c r="H8" s="642"/>
      <c r="I8" s="355" t="s">
        <v>561</v>
      </c>
      <c r="J8" s="642"/>
      <c r="K8" s="642"/>
      <c r="L8" s="642"/>
      <c r="M8" s="642"/>
      <c r="N8" s="642"/>
      <c r="O8" s="355" t="s">
        <v>562</v>
      </c>
      <c r="P8" s="642"/>
      <c r="Q8" s="642"/>
      <c r="R8" s="642"/>
      <c r="S8" s="640"/>
      <c r="T8" s="641" t="s">
        <v>563</v>
      </c>
      <c r="U8" s="642"/>
      <c r="V8" s="645"/>
    </row>
    <row r="9" spans="1:22" ht="13.8" thickBot="1" x14ac:dyDescent="0.3">
      <c r="A9" s="634" t="s">
        <v>564</v>
      </c>
      <c r="E9" s="646" t="s">
        <v>565</v>
      </c>
      <c r="I9" s="646" t="s">
        <v>566</v>
      </c>
      <c r="O9" s="646" t="s">
        <v>567</v>
      </c>
      <c r="S9" s="647"/>
      <c r="T9" s="648"/>
      <c r="V9" s="348"/>
    </row>
    <row r="10" spans="1:22" ht="16.2" thickBot="1" x14ac:dyDescent="0.35">
      <c r="A10" s="649"/>
      <c r="B10" s="650"/>
      <c r="C10" s="650"/>
      <c r="D10" s="650"/>
      <c r="E10" s="650"/>
      <c r="F10" s="650"/>
      <c r="G10" s="650"/>
      <c r="H10" s="650"/>
      <c r="I10" s="650"/>
      <c r="J10" s="650"/>
      <c r="K10" s="651" t="s">
        <v>568</v>
      </c>
      <c r="L10" s="650"/>
      <c r="M10" s="650"/>
      <c r="N10" s="650"/>
      <c r="O10" s="650"/>
      <c r="P10" s="650"/>
      <c r="Q10" s="650"/>
      <c r="R10" s="650"/>
      <c r="S10" s="650"/>
      <c r="T10" s="650"/>
      <c r="U10" s="650"/>
      <c r="V10" s="652"/>
    </row>
    <row r="11" spans="1:22" ht="13.8" thickBot="1" x14ac:dyDescent="0.3">
      <c r="A11" s="1948" t="s">
        <v>569</v>
      </c>
      <c r="B11" s="1949"/>
      <c r="C11" s="1950"/>
      <c r="D11" s="1901" t="s">
        <v>570</v>
      </c>
      <c r="E11" s="1903"/>
      <c r="F11" s="1901" t="s">
        <v>571</v>
      </c>
      <c r="G11" s="1903"/>
      <c r="H11" s="653"/>
      <c r="I11" s="654"/>
      <c r="J11" s="654"/>
      <c r="K11" s="654"/>
      <c r="L11" s="1902" t="s">
        <v>572</v>
      </c>
      <c r="M11" s="1902"/>
      <c r="N11" s="1902"/>
      <c r="O11" s="1902"/>
      <c r="P11" s="1902"/>
      <c r="Q11" s="1902"/>
      <c r="R11" s="1902"/>
      <c r="S11" s="654"/>
      <c r="T11" s="650"/>
      <c r="U11" s="650"/>
      <c r="V11" s="652"/>
    </row>
    <row r="12" spans="1:22" x14ac:dyDescent="0.25">
      <c r="A12" s="655" t="s">
        <v>573</v>
      </c>
      <c r="D12" s="656"/>
      <c r="E12" s="638"/>
      <c r="F12" s="657"/>
      <c r="G12" s="352"/>
      <c r="H12" s="1956" t="s">
        <v>607</v>
      </c>
      <c r="I12" s="1957"/>
      <c r="J12" s="1957"/>
      <c r="K12" s="1957"/>
      <c r="L12" s="1957"/>
      <c r="M12" s="1957"/>
      <c r="N12" s="1957"/>
      <c r="O12" s="1957"/>
      <c r="P12" s="1957"/>
      <c r="Q12" s="1957"/>
      <c r="R12" s="1957"/>
      <c r="S12" s="1957"/>
      <c r="T12" s="1957"/>
      <c r="U12" s="1957"/>
      <c r="V12" s="1958"/>
    </row>
    <row r="13" spans="1:22" ht="12.75" customHeight="1" x14ac:dyDescent="0.25">
      <c r="A13" s="655" t="s">
        <v>574</v>
      </c>
      <c r="D13" s="658"/>
      <c r="E13" s="416"/>
      <c r="F13" s="418"/>
      <c r="G13" s="659"/>
      <c r="H13" s="1959"/>
      <c r="I13" s="1960"/>
      <c r="J13" s="1960"/>
      <c r="K13" s="1960"/>
      <c r="L13" s="1960"/>
      <c r="M13" s="1960"/>
      <c r="N13" s="1960"/>
      <c r="O13" s="1960"/>
      <c r="P13" s="1960"/>
      <c r="Q13" s="1960"/>
      <c r="R13" s="1960"/>
      <c r="S13" s="1960"/>
      <c r="T13" s="1960"/>
      <c r="U13" s="1960"/>
      <c r="V13" s="1961"/>
    </row>
    <row r="14" spans="1:22" x14ac:dyDescent="0.25">
      <c r="A14" s="655" t="s">
        <v>575</v>
      </c>
      <c r="B14" s="660"/>
      <c r="C14" s="660"/>
      <c r="D14" s="415"/>
      <c r="E14" s="416"/>
      <c r="F14" s="418"/>
      <c r="G14" s="659"/>
      <c r="H14" s="1959"/>
      <c r="I14" s="1960"/>
      <c r="J14" s="1960"/>
      <c r="K14" s="1960"/>
      <c r="L14" s="1960"/>
      <c r="M14" s="1960"/>
      <c r="N14" s="1960"/>
      <c r="O14" s="1960"/>
      <c r="P14" s="1960"/>
      <c r="Q14" s="1960"/>
      <c r="R14" s="1960"/>
      <c r="S14" s="1960"/>
      <c r="T14" s="1960"/>
      <c r="U14" s="1960"/>
      <c r="V14" s="1961"/>
    </row>
    <row r="15" spans="1:22" ht="12.75" customHeight="1" x14ac:dyDescent="0.25">
      <c r="A15" s="335" t="s">
        <v>576</v>
      </c>
      <c r="B15" s="336"/>
      <c r="C15" s="336"/>
      <c r="D15" s="337"/>
      <c r="E15" s="338"/>
      <c r="F15" s="339"/>
      <c r="G15" s="340"/>
      <c r="H15" s="1959"/>
      <c r="I15" s="1960"/>
      <c r="J15" s="1960"/>
      <c r="K15" s="1960"/>
      <c r="L15" s="1960"/>
      <c r="M15" s="1960"/>
      <c r="N15" s="1960"/>
      <c r="O15" s="1960"/>
      <c r="P15" s="1960"/>
      <c r="Q15" s="1960"/>
      <c r="R15" s="1960"/>
      <c r="S15" s="1960"/>
      <c r="T15" s="1960"/>
      <c r="U15" s="1960"/>
      <c r="V15" s="1961"/>
    </row>
    <row r="16" spans="1:22" x14ac:dyDescent="0.25">
      <c r="A16" s="335" t="s">
        <v>577</v>
      </c>
      <c r="B16" s="336"/>
      <c r="C16" s="336"/>
      <c r="D16" s="337"/>
      <c r="E16" s="338"/>
      <c r="F16" s="339"/>
      <c r="G16" s="340"/>
      <c r="H16" s="1959"/>
      <c r="I16" s="1960"/>
      <c r="J16" s="1960"/>
      <c r="K16" s="1960"/>
      <c r="L16" s="1960"/>
      <c r="M16" s="1960"/>
      <c r="N16" s="1960"/>
      <c r="O16" s="1960"/>
      <c r="P16" s="1960"/>
      <c r="Q16" s="1960"/>
      <c r="R16" s="1960"/>
      <c r="S16" s="1960"/>
      <c r="T16" s="1960"/>
      <c r="U16" s="1960"/>
      <c r="V16" s="1961"/>
    </row>
    <row r="17" spans="1:22" ht="12.75" customHeight="1" x14ac:dyDescent="0.25">
      <c r="A17" s="335" t="s">
        <v>578</v>
      </c>
      <c r="B17" s="336"/>
      <c r="C17" s="336"/>
      <c r="D17" s="337"/>
      <c r="E17" s="338"/>
      <c r="F17" s="339"/>
      <c r="G17" s="340"/>
      <c r="H17" s="1959"/>
      <c r="I17" s="1960"/>
      <c r="J17" s="1960"/>
      <c r="K17" s="1960"/>
      <c r="L17" s="1960"/>
      <c r="M17" s="1960"/>
      <c r="N17" s="1960"/>
      <c r="O17" s="1960"/>
      <c r="P17" s="1960"/>
      <c r="Q17" s="1960"/>
      <c r="R17" s="1960"/>
      <c r="S17" s="1960"/>
      <c r="T17" s="1960"/>
      <c r="U17" s="1960"/>
      <c r="V17" s="1961"/>
    </row>
    <row r="18" spans="1:22" x14ac:dyDescent="0.25">
      <c r="A18" s="335" t="s">
        <v>579</v>
      </c>
      <c r="B18" s="336"/>
      <c r="C18" s="336"/>
      <c r="D18" s="337"/>
      <c r="E18" s="338"/>
      <c r="F18" s="339"/>
      <c r="G18" s="340"/>
      <c r="H18" s="1959"/>
      <c r="I18" s="1960"/>
      <c r="J18" s="1960"/>
      <c r="K18" s="1960"/>
      <c r="L18" s="1960"/>
      <c r="M18" s="1960"/>
      <c r="N18" s="1960"/>
      <c r="O18" s="1960"/>
      <c r="P18" s="1960"/>
      <c r="Q18" s="1960"/>
      <c r="R18" s="1960"/>
      <c r="S18" s="1960"/>
      <c r="T18" s="1960"/>
      <c r="U18" s="1960"/>
      <c r="V18" s="1961"/>
    </row>
    <row r="19" spans="1:22" x14ac:dyDescent="0.25">
      <c r="A19" s="335" t="s">
        <v>580</v>
      </c>
      <c r="B19" s="336"/>
      <c r="C19" s="336"/>
      <c r="D19" s="337"/>
      <c r="E19" s="338"/>
      <c r="F19" s="339"/>
      <c r="G19" s="340"/>
      <c r="H19" s="1959"/>
      <c r="I19" s="1960"/>
      <c r="J19" s="1960"/>
      <c r="K19" s="1960"/>
      <c r="L19" s="1960"/>
      <c r="M19" s="1960"/>
      <c r="N19" s="1960"/>
      <c r="O19" s="1960"/>
      <c r="P19" s="1960"/>
      <c r="Q19" s="1960"/>
      <c r="R19" s="1960"/>
      <c r="S19" s="1960"/>
      <c r="T19" s="1960"/>
      <c r="U19" s="1960"/>
      <c r="V19" s="1961"/>
    </row>
    <row r="20" spans="1:22" x14ac:dyDescent="0.25">
      <c r="A20" s="335" t="s">
        <v>581</v>
      </c>
      <c r="B20" s="336"/>
      <c r="C20" s="336"/>
      <c r="D20" s="337"/>
      <c r="E20" s="338"/>
      <c r="F20" s="339"/>
      <c r="G20" s="340"/>
      <c r="H20" s="1959"/>
      <c r="I20" s="1960"/>
      <c r="J20" s="1960"/>
      <c r="K20" s="1960"/>
      <c r="L20" s="1960"/>
      <c r="M20" s="1960"/>
      <c r="N20" s="1960"/>
      <c r="O20" s="1960"/>
      <c r="P20" s="1960"/>
      <c r="Q20" s="1960"/>
      <c r="R20" s="1960"/>
      <c r="S20" s="1960"/>
      <c r="T20" s="1960"/>
      <c r="U20" s="1960"/>
      <c r="V20" s="1961"/>
    </row>
    <row r="21" spans="1:22" x14ac:dyDescent="0.25">
      <c r="A21" s="335" t="s">
        <v>582</v>
      </c>
      <c r="B21" s="336"/>
      <c r="C21" s="336"/>
      <c r="D21" s="337"/>
      <c r="E21" s="338"/>
      <c r="F21" s="339" t="s">
        <v>623</v>
      </c>
      <c r="G21" s="340"/>
      <c r="H21" s="1959"/>
      <c r="I21" s="1960"/>
      <c r="J21" s="1960"/>
      <c r="K21" s="1960"/>
      <c r="L21" s="1960"/>
      <c r="M21" s="1960"/>
      <c r="N21" s="1960"/>
      <c r="O21" s="1960"/>
      <c r="P21" s="1960"/>
      <c r="Q21" s="1960"/>
      <c r="R21" s="1960"/>
      <c r="S21" s="1960"/>
      <c r="T21" s="1960"/>
      <c r="U21" s="1960"/>
      <c r="V21" s="1961"/>
    </row>
    <row r="22" spans="1:22" ht="13.8" thickBot="1" x14ac:dyDescent="0.3">
      <c r="A22" s="341" t="s">
        <v>583</v>
      </c>
      <c r="B22" s="342"/>
      <c r="C22" s="342"/>
      <c r="D22" s="343"/>
      <c r="E22" s="344"/>
      <c r="F22" s="345"/>
      <c r="G22" s="346"/>
      <c r="H22" s="1962"/>
      <c r="I22" s="1963"/>
      <c r="J22" s="1963"/>
      <c r="K22" s="1963"/>
      <c r="L22" s="1963"/>
      <c r="M22" s="1963"/>
      <c r="N22" s="1963"/>
      <c r="O22" s="1963"/>
      <c r="P22" s="1963"/>
      <c r="Q22" s="1963"/>
      <c r="R22" s="1963"/>
      <c r="S22" s="1963"/>
      <c r="T22" s="1963"/>
      <c r="U22" s="1963"/>
      <c r="V22" s="1964"/>
    </row>
    <row r="23" spans="1:22" ht="16.2" thickBot="1" x14ac:dyDescent="0.35">
      <c r="A23" s="661"/>
      <c r="K23" s="662" t="s">
        <v>584</v>
      </c>
      <c r="V23" s="348"/>
    </row>
    <row r="24" spans="1:22" ht="13.8" thickBot="1" x14ac:dyDescent="0.3">
      <c r="A24" s="1901" t="s">
        <v>585</v>
      </c>
      <c r="B24" s="1902"/>
      <c r="C24" s="1903"/>
      <c r="D24" s="1901" t="s">
        <v>586</v>
      </c>
      <c r="E24" s="1903"/>
      <c r="F24" s="1901" t="s">
        <v>587</v>
      </c>
      <c r="G24" s="1903"/>
      <c r="H24" s="663"/>
      <c r="I24" s="663"/>
      <c r="J24" s="663"/>
      <c r="K24" s="663"/>
      <c r="L24" s="663"/>
      <c r="M24" s="1902" t="s">
        <v>572</v>
      </c>
      <c r="N24" s="1902"/>
      <c r="O24" s="1902"/>
      <c r="P24" s="1902"/>
      <c r="Q24" s="1902"/>
      <c r="R24" s="1902"/>
      <c r="S24" s="330"/>
      <c r="T24" s="330"/>
      <c r="U24" s="330"/>
      <c r="V24" s="633"/>
    </row>
    <row r="25" spans="1:22" x14ac:dyDescent="0.25">
      <c r="A25" s="1929"/>
      <c r="B25" s="1930"/>
      <c r="C25" s="1931"/>
      <c r="D25" s="1932"/>
      <c r="E25" s="1933"/>
      <c r="F25" s="1932"/>
      <c r="G25" s="1934"/>
      <c r="H25" s="664"/>
      <c r="I25" s="330"/>
      <c r="J25" s="665"/>
      <c r="K25" s="665"/>
      <c r="L25" s="665"/>
      <c r="M25" s="665"/>
      <c r="N25" s="665"/>
      <c r="O25" s="330"/>
      <c r="P25" s="330"/>
      <c r="Q25" s="330"/>
      <c r="R25" s="330"/>
      <c r="S25" s="330"/>
      <c r="T25" s="1935"/>
      <c r="U25" s="1935"/>
      <c r="V25" s="666"/>
    </row>
    <row r="26" spans="1:22" x14ac:dyDescent="0.25">
      <c r="A26" s="1907"/>
      <c r="B26" s="1276"/>
      <c r="C26" s="1908"/>
      <c r="D26" s="1909"/>
      <c r="E26" s="1910"/>
      <c r="F26" s="1909"/>
      <c r="G26" s="1911"/>
      <c r="H26" s="661"/>
      <c r="I26" s="660"/>
      <c r="J26" s="629"/>
      <c r="K26" s="629"/>
      <c r="L26" s="629"/>
      <c r="M26" s="629"/>
      <c r="N26" s="629"/>
      <c r="O26" s="667"/>
      <c r="P26" s="667"/>
      <c r="Q26" s="667"/>
      <c r="R26" s="667"/>
      <c r="S26" s="667"/>
      <c r="T26" s="667"/>
      <c r="U26" s="667"/>
      <c r="V26" s="668"/>
    </row>
    <row r="27" spans="1:22" x14ac:dyDescent="0.25">
      <c r="A27" s="1907"/>
      <c r="B27" s="1276"/>
      <c r="C27" s="1908"/>
      <c r="D27" s="1909"/>
      <c r="E27" s="1910"/>
      <c r="F27" s="1909"/>
      <c r="G27" s="1911"/>
      <c r="H27" s="661"/>
      <c r="J27" s="629"/>
      <c r="K27" s="629"/>
      <c r="L27" s="629"/>
      <c r="M27" s="629"/>
      <c r="N27" s="629"/>
      <c r="V27" s="348"/>
    </row>
    <row r="28" spans="1:22" x14ac:dyDescent="0.25">
      <c r="A28" s="1907"/>
      <c r="B28" s="1276"/>
      <c r="C28" s="1908"/>
      <c r="D28" s="1909"/>
      <c r="E28" s="1910"/>
      <c r="F28" s="1909"/>
      <c r="G28" s="1919"/>
      <c r="H28" s="661"/>
      <c r="J28" s="629"/>
      <c r="K28" s="629"/>
      <c r="L28" s="629"/>
      <c r="M28" s="629"/>
      <c r="N28" s="629"/>
      <c r="V28" s="348"/>
    </row>
    <row r="29" spans="1:22" ht="13.8" thickBot="1" x14ac:dyDescent="0.3">
      <c r="A29" s="1920"/>
      <c r="B29" s="1921"/>
      <c r="C29" s="1922"/>
      <c r="D29" s="1923"/>
      <c r="E29" s="1924"/>
      <c r="F29" s="1923"/>
      <c r="G29" s="1925"/>
      <c r="H29" s="639"/>
      <c r="I29" s="333"/>
      <c r="J29" s="394"/>
      <c r="K29" s="394"/>
      <c r="L29" s="394"/>
      <c r="M29" s="394"/>
      <c r="N29" s="394"/>
      <c r="O29" s="333"/>
      <c r="P29" s="333"/>
      <c r="Q29" s="333"/>
      <c r="R29" s="333"/>
      <c r="S29" s="333"/>
      <c r="T29" s="333"/>
      <c r="U29" s="333"/>
      <c r="V29" s="349"/>
    </row>
    <row r="30" spans="1:22" ht="13.8" thickBot="1" x14ac:dyDescent="0.3">
      <c r="A30" s="669" t="s">
        <v>588</v>
      </c>
      <c r="B30" s="1892"/>
      <c r="C30" s="1892"/>
      <c r="D30" s="1892"/>
      <c r="E30" s="1892"/>
      <c r="F30" s="1892"/>
      <c r="G30" s="1892"/>
      <c r="H30" s="1892"/>
      <c r="I30" s="1892"/>
      <c r="J30" s="1892"/>
      <c r="K30" s="1892"/>
      <c r="L30" s="1892"/>
      <c r="M30" s="1892"/>
      <c r="N30" s="1892"/>
      <c r="O30" s="1892"/>
      <c r="P30" s="1892"/>
      <c r="Q30" s="1892"/>
      <c r="R30" s="1892"/>
      <c r="S30" s="1892"/>
      <c r="T30" s="1892"/>
      <c r="U30" s="1892"/>
      <c r="V30" s="1893"/>
    </row>
    <row r="31" spans="1:22" ht="12.75" customHeight="1" x14ac:dyDescent="0.25">
      <c r="A31" s="1926" t="s">
        <v>589</v>
      </c>
      <c r="B31" s="1927"/>
      <c r="C31" s="1927"/>
      <c r="D31" s="1927"/>
      <c r="E31" s="1927"/>
      <c r="F31" s="1927"/>
      <c r="G31" s="1927"/>
      <c r="H31" s="1927"/>
      <c r="I31" s="1927"/>
      <c r="J31" s="1927"/>
      <c r="K31" s="1927"/>
      <c r="L31" s="1927"/>
      <c r="M31" s="1927"/>
      <c r="N31" s="1927"/>
      <c r="O31" s="1927"/>
      <c r="P31" s="1927"/>
      <c r="Q31" s="1927"/>
      <c r="R31" s="1927"/>
      <c r="S31" s="1927"/>
      <c r="T31" s="1927"/>
      <c r="U31" s="1927"/>
      <c r="V31" s="1928"/>
    </row>
    <row r="32" spans="1:22" x14ac:dyDescent="0.25">
      <c r="A32" s="350" t="s">
        <v>590</v>
      </c>
      <c r="B32" s="351"/>
      <c r="C32" s="351"/>
      <c r="D32" s="351"/>
      <c r="E32" s="351"/>
      <c r="F32" s="351"/>
      <c r="G32" s="351"/>
      <c r="H32" s="351"/>
      <c r="I32" s="351"/>
      <c r="J32" s="351"/>
      <c r="K32" s="351"/>
      <c r="L32" s="670"/>
      <c r="M32" s="670"/>
      <c r="N32" s="670"/>
      <c r="O32" s="332"/>
      <c r="P32" s="332"/>
      <c r="Q32" s="332"/>
      <c r="R32" s="332"/>
      <c r="S32" s="332"/>
      <c r="T32" s="332"/>
      <c r="U32" s="332"/>
      <c r="V32" s="352"/>
    </row>
    <row r="33" spans="1:22" x14ac:dyDescent="0.25">
      <c r="A33" s="350" t="s">
        <v>591</v>
      </c>
      <c r="B33" s="351"/>
      <c r="C33" s="351"/>
      <c r="D33" s="351"/>
      <c r="E33" s="351"/>
      <c r="F33" s="351"/>
      <c r="G33" s="351"/>
      <c r="H33" s="351"/>
      <c r="I33" s="351"/>
      <c r="J33" s="351"/>
      <c r="K33" s="351"/>
      <c r="L33" s="670"/>
      <c r="M33" s="670"/>
      <c r="N33" s="670"/>
      <c r="O33" s="332"/>
      <c r="P33" s="332"/>
      <c r="Q33" s="332"/>
      <c r="R33" s="332"/>
      <c r="S33" s="332"/>
      <c r="T33" s="332"/>
      <c r="U33" s="332"/>
      <c r="V33" s="352"/>
    </row>
    <row r="34" spans="1:22" ht="13.8" thickBot="1" x14ac:dyDescent="0.3">
      <c r="A34" s="353" t="s">
        <v>592</v>
      </c>
      <c r="B34" s="354"/>
      <c r="C34" s="355"/>
      <c r="D34" s="355"/>
      <c r="E34" s="355"/>
      <c r="F34" s="355"/>
      <c r="G34" s="355"/>
      <c r="H34" s="355"/>
      <c r="I34" s="355"/>
      <c r="J34" s="355"/>
      <c r="K34" s="355"/>
      <c r="L34" s="671"/>
      <c r="M34" s="671"/>
      <c r="N34" s="672"/>
      <c r="O34" s="356"/>
      <c r="P34" s="356"/>
      <c r="Q34" s="356"/>
      <c r="R34" s="356"/>
      <c r="S34" s="356"/>
      <c r="T34" s="356"/>
      <c r="U34" s="356"/>
      <c r="V34" s="346"/>
    </row>
    <row r="35" spans="1:22" s="358" customFormat="1" ht="20.399999999999999" x14ac:dyDescent="0.25">
      <c r="A35" s="1912" t="s">
        <v>344</v>
      </c>
      <c r="B35" s="1913"/>
      <c r="C35" s="673" t="s">
        <v>593</v>
      </c>
      <c r="D35" s="1914" t="s">
        <v>97</v>
      </c>
      <c r="E35" s="1915"/>
      <c r="F35" s="674" t="s">
        <v>594</v>
      </c>
      <c r="G35" s="1916" t="s">
        <v>595</v>
      </c>
      <c r="H35" s="1916"/>
      <c r="I35" s="1916"/>
      <c r="J35" s="675" t="s">
        <v>101</v>
      </c>
      <c r="K35" s="434" t="s">
        <v>102</v>
      </c>
      <c r="L35" s="1917" t="s">
        <v>596</v>
      </c>
      <c r="M35" s="1918"/>
      <c r="N35" s="1918"/>
      <c r="O35" s="357"/>
      <c r="P35" s="357"/>
      <c r="Q35" s="357"/>
      <c r="R35" s="357"/>
      <c r="S35" s="357"/>
      <c r="T35" s="357"/>
      <c r="U35" s="357"/>
      <c r="V35" s="676"/>
    </row>
    <row r="36" spans="1:22" ht="13.8" thickBot="1" x14ac:dyDescent="0.3">
      <c r="A36" s="677"/>
      <c r="B36" s="678"/>
      <c r="C36" s="677"/>
      <c r="D36" s="679" t="s">
        <v>87</v>
      </c>
      <c r="E36" s="680" t="s">
        <v>88</v>
      </c>
      <c r="F36" s="681"/>
      <c r="G36" s="682" t="s">
        <v>103</v>
      </c>
      <c r="H36" s="683" t="s">
        <v>104</v>
      </c>
      <c r="I36" s="682" t="s">
        <v>105</v>
      </c>
      <c r="J36" s="684"/>
      <c r="K36" s="685"/>
      <c r="L36" s="686"/>
      <c r="M36" s="629"/>
      <c r="N36" s="629"/>
      <c r="O36" s="629"/>
      <c r="P36" s="629"/>
      <c r="Q36" s="629"/>
      <c r="V36" s="348"/>
    </row>
    <row r="37" spans="1:22" x14ac:dyDescent="0.25">
      <c r="A37" s="359" t="s">
        <v>597</v>
      </c>
      <c r="B37" s="360"/>
      <c r="C37" s="361"/>
      <c r="D37" s="362"/>
      <c r="E37" s="363"/>
      <c r="F37" s="364"/>
      <c r="G37" s="365"/>
      <c r="H37" s="361"/>
      <c r="I37" s="366"/>
      <c r="J37" s="687"/>
      <c r="K37" s="688"/>
      <c r="L37" s="686"/>
      <c r="V37" s="348"/>
    </row>
    <row r="38" spans="1:22" x14ac:dyDescent="0.25">
      <c r="A38" s="367" t="s">
        <v>598</v>
      </c>
      <c r="B38" s="368"/>
      <c r="C38" s="369"/>
      <c r="D38" s="689"/>
      <c r="E38" s="370"/>
      <c r="F38" s="371"/>
      <c r="G38" s="372"/>
      <c r="H38" s="373"/>
      <c r="I38" s="373"/>
      <c r="J38" s="690"/>
      <c r="K38" s="691"/>
      <c r="L38" s="686"/>
      <c r="V38" s="348"/>
    </row>
    <row r="39" spans="1:22" x14ac:dyDescent="0.25">
      <c r="A39" s="374" t="s">
        <v>599</v>
      </c>
      <c r="B39" s="375"/>
      <c r="C39" s="376"/>
      <c r="D39" s="376"/>
      <c r="E39" s="370"/>
      <c r="F39" s="371"/>
      <c r="G39" s="372"/>
      <c r="H39" s="373"/>
      <c r="I39" s="373"/>
      <c r="J39" s="339"/>
      <c r="K39" s="377"/>
      <c r="L39" s="335"/>
      <c r="V39" s="348"/>
    </row>
    <row r="40" spans="1:22" ht="12.75" customHeight="1" x14ac:dyDescent="0.25">
      <c r="A40" s="367" t="s">
        <v>600</v>
      </c>
      <c r="B40" s="368"/>
      <c r="C40" s="369"/>
      <c r="D40" s="376"/>
      <c r="E40" s="370"/>
      <c r="F40" s="371"/>
      <c r="G40" s="372"/>
      <c r="H40" s="373"/>
      <c r="I40" s="373"/>
      <c r="J40" s="690"/>
      <c r="K40" s="691"/>
      <c r="L40" s="686"/>
      <c r="M40" s="629"/>
      <c r="N40" s="629"/>
      <c r="O40" s="629"/>
      <c r="P40" s="629"/>
      <c r="Q40" s="629"/>
      <c r="V40" s="348"/>
    </row>
    <row r="41" spans="1:22" x14ac:dyDescent="0.25">
      <c r="A41" s="367" t="s">
        <v>601</v>
      </c>
      <c r="B41" s="368"/>
      <c r="C41" s="369"/>
      <c r="D41" s="376"/>
      <c r="E41" s="370"/>
      <c r="F41" s="371"/>
      <c r="G41" s="372"/>
      <c r="H41" s="373"/>
      <c r="I41" s="373"/>
      <c r="J41" s="690"/>
      <c r="K41" s="691"/>
      <c r="L41" s="686"/>
      <c r="V41" s="348"/>
    </row>
    <row r="42" spans="1:22" x14ac:dyDescent="0.25">
      <c r="A42" s="378" t="s">
        <v>602</v>
      </c>
      <c r="B42" s="379"/>
      <c r="C42" s="380"/>
      <c r="D42" s="376"/>
      <c r="E42" s="370"/>
      <c r="F42" s="381"/>
      <c r="G42" s="382"/>
      <c r="H42" s="379"/>
      <c r="I42" s="383"/>
      <c r="J42" s="690"/>
      <c r="K42" s="691"/>
      <c r="L42" s="686"/>
      <c r="V42" s="348"/>
    </row>
    <row r="43" spans="1:22" ht="13.5" customHeight="1" thickBot="1" x14ac:dyDescent="0.3">
      <c r="A43" s="384" t="s">
        <v>599</v>
      </c>
      <c r="B43" s="385"/>
      <c r="C43" s="386"/>
      <c r="D43" s="387"/>
      <c r="E43" s="388"/>
      <c r="F43" s="389"/>
      <c r="G43" s="390"/>
      <c r="H43" s="391"/>
      <c r="I43" s="391"/>
      <c r="J43" s="684"/>
      <c r="K43" s="685"/>
      <c r="L43" s="692"/>
      <c r="M43" s="394"/>
      <c r="N43" s="394"/>
      <c r="O43" s="394"/>
      <c r="P43" s="394"/>
      <c r="Q43" s="394"/>
      <c r="R43" s="333"/>
      <c r="S43" s="333"/>
      <c r="T43" s="333"/>
      <c r="U43" s="333"/>
      <c r="V43" s="349"/>
    </row>
    <row r="44" spans="1:22" ht="22.5" customHeight="1" thickBot="1" x14ac:dyDescent="0.3">
      <c r="A44" s="1904"/>
      <c r="B44" s="1905"/>
      <c r="C44" s="1905"/>
      <c r="D44" s="1905"/>
      <c r="E44" s="1905"/>
      <c r="F44" s="1905"/>
      <c r="G44" s="1905"/>
      <c r="H44" s="1905"/>
      <c r="I44" s="1905"/>
      <c r="J44" s="1905"/>
      <c r="K44" s="1905"/>
      <c r="L44" s="1905"/>
      <c r="M44" s="1905"/>
      <c r="N44" s="1905"/>
      <c r="O44" s="1905"/>
      <c r="P44" s="1905"/>
      <c r="Q44" s="1905"/>
      <c r="R44" s="1905"/>
      <c r="S44" s="1905"/>
      <c r="T44" s="1905"/>
      <c r="U44" s="1905"/>
      <c r="V44" s="1906"/>
    </row>
    <row r="45" spans="1:22" ht="13.8" thickBot="1" x14ac:dyDescent="0.3">
      <c r="A45" s="1891" t="s">
        <v>107</v>
      </c>
      <c r="B45" s="1892"/>
      <c r="C45" s="1892"/>
      <c r="D45" s="1892"/>
      <c r="E45" s="1892"/>
      <c r="F45" s="1892"/>
      <c r="G45" s="1892"/>
      <c r="H45" s="1892"/>
      <c r="I45" s="1892"/>
      <c r="J45" s="1892"/>
      <c r="K45" s="1892"/>
      <c r="L45" s="1892"/>
      <c r="M45" s="1892"/>
      <c r="N45" s="1892"/>
      <c r="O45" s="1892"/>
      <c r="P45" s="1892"/>
      <c r="Q45" s="1892"/>
      <c r="R45" s="1892"/>
      <c r="S45" s="1892"/>
      <c r="T45" s="1892"/>
      <c r="U45" s="1892"/>
      <c r="V45" s="1893"/>
    </row>
    <row r="46" spans="1:22" ht="13.8" thickBot="1" x14ac:dyDescent="0.3">
      <c r="A46" s="1894" t="s">
        <v>603</v>
      </c>
      <c r="B46" s="1895"/>
      <c r="C46" s="1895"/>
      <c r="D46" s="1895"/>
      <c r="E46" s="1895"/>
      <c r="F46" s="1895"/>
      <c r="G46" s="1895"/>
      <c r="H46" s="1895"/>
      <c r="I46" s="1895"/>
      <c r="J46" s="1895"/>
      <c r="K46" s="1895"/>
      <c r="L46" s="1895"/>
      <c r="M46" s="1895"/>
      <c r="N46" s="1895"/>
      <c r="O46" s="1895"/>
      <c r="P46" s="1895"/>
      <c r="Q46" s="1895"/>
      <c r="R46" s="1895"/>
      <c r="S46" s="1895"/>
      <c r="T46" s="1895"/>
      <c r="U46" s="1895"/>
      <c r="V46" s="1896"/>
    </row>
    <row r="47" spans="1:22" x14ac:dyDescent="0.25">
      <c r="A47" s="631" t="s">
        <v>555</v>
      </c>
      <c r="B47" s="330"/>
      <c r="C47" s="330"/>
      <c r="D47" s="330"/>
      <c r="E47" s="330"/>
      <c r="F47" s="392"/>
      <c r="G47" s="632" t="s">
        <v>604</v>
      </c>
      <c r="H47" s="392"/>
      <c r="I47" s="632" t="s">
        <v>111</v>
      </c>
      <c r="J47" s="330"/>
      <c r="K47" s="633"/>
      <c r="L47" s="631" t="s">
        <v>605</v>
      </c>
      <c r="M47" s="330"/>
      <c r="N47" s="330"/>
      <c r="O47" s="330"/>
      <c r="P47" s="330"/>
      <c r="Q47" s="330"/>
      <c r="R47" s="330"/>
      <c r="S47" s="330"/>
      <c r="T47" s="330"/>
      <c r="U47" s="392"/>
      <c r="V47" s="693" t="s">
        <v>111</v>
      </c>
    </row>
    <row r="48" spans="1:22" ht="13.8" thickBot="1" x14ac:dyDescent="0.3">
      <c r="A48" s="694" t="s">
        <v>109</v>
      </c>
      <c r="B48" s="333"/>
      <c r="C48" s="333"/>
      <c r="D48" s="333"/>
      <c r="E48" s="333"/>
      <c r="F48" s="393"/>
      <c r="G48" s="1897"/>
      <c r="H48" s="1898"/>
      <c r="I48" s="1897"/>
      <c r="J48" s="1899"/>
      <c r="K48" s="1900"/>
      <c r="L48" s="694" t="s">
        <v>606</v>
      </c>
      <c r="M48" s="333"/>
      <c r="N48" s="333"/>
      <c r="O48" s="333"/>
      <c r="P48" s="333"/>
      <c r="Q48" s="333"/>
      <c r="R48" s="333"/>
      <c r="S48" s="333"/>
      <c r="T48" s="333"/>
      <c r="U48" s="393"/>
      <c r="V48" s="395"/>
    </row>
  </sheetData>
  <sheetProtection algorithmName="SHA-512" hashValue="m+lkJ2v3orF+Sgu61qCb1Av98f4AJcmUhqcS59XyzrV+wWbPX1bquPGzxpSMQa0p/OoTcZEauI32d7hF/w2XaQ==" saltValue="z34Bb1idHpcwUnuqvb+cEQ==" spinCount="100000" sheet="1" scenarios="1" formatCells="0" formatColumns="0" formatRows="0" selectLockedCells="1"/>
  <mergeCells count="43">
    <mergeCell ref="A25:C25"/>
    <mergeCell ref="D25:E25"/>
    <mergeCell ref="F25:G25"/>
    <mergeCell ref="T25:U25"/>
    <mergeCell ref="A1:V1"/>
    <mergeCell ref="B2:F3"/>
    <mergeCell ref="B4:F5"/>
    <mergeCell ref="O4:O5"/>
    <mergeCell ref="A11:C11"/>
    <mergeCell ref="D11:E11"/>
    <mergeCell ref="F11:G11"/>
    <mergeCell ref="L11:R11"/>
    <mergeCell ref="H2:M3"/>
    <mergeCell ref="B6:G7"/>
    <mergeCell ref="H4:J5"/>
    <mergeCell ref="H12:V22"/>
    <mergeCell ref="D35:E35"/>
    <mergeCell ref="G35:I35"/>
    <mergeCell ref="L35:N35"/>
    <mergeCell ref="A28:C28"/>
    <mergeCell ref="D28:E28"/>
    <mergeCell ref="F28:G28"/>
    <mergeCell ref="A29:C29"/>
    <mergeCell ref="D29:E29"/>
    <mergeCell ref="F29:G29"/>
    <mergeCell ref="B30:V30"/>
    <mergeCell ref="A31:V31"/>
    <mergeCell ref="A45:V45"/>
    <mergeCell ref="A46:V46"/>
    <mergeCell ref="G48:H48"/>
    <mergeCell ref="I48:K48"/>
    <mergeCell ref="A24:C24"/>
    <mergeCell ref="D24:E24"/>
    <mergeCell ref="F24:G24"/>
    <mergeCell ref="M24:R24"/>
    <mergeCell ref="A44:V44"/>
    <mergeCell ref="A26:C26"/>
    <mergeCell ref="D26:E26"/>
    <mergeCell ref="F26:G26"/>
    <mergeCell ref="A27:C27"/>
    <mergeCell ref="D27:E27"/>
    <mergeCell ref="F27:G27"/>
    <mergeCell ref="A35:B35"/>
  </mergeCells>
  <printOptions horizontalCentered="1" verticalCentered="1"/>
  <pageMargins left="0.17" right="0.25" top="0.41" bottom="0.68" header="0.17" footer="0.16"/>
  <pageSetup scale="80" orientation="landscape" r:id="rId1"/>
  <headerFooter alignWithMargins="0">
    <oddHeader xml:space="preserve">&amp;C&amp;"Calibri"&amp;10&amp;K000000Oshkosh Corporation Classification - Restricted&amp;1#_x000D_&amp;"Calibri"&amp;11&amp;K000000&amp;11 </oddHeader>
    <oddFooter>&amp;RPPAP: Revision 2.3
Date: 12/31/22</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6977" r:id="rId4" name="Check Box 1">
              <controlPr locked="0" defaultSize="0" autoFill="0" autoLine="0" autoPict="0">
                <anchor moveWithCells="1">
                  <from>
                    <xdr:col>3</xdr:col>
                    <xdr:colOff>297180</xdr:colOff>
                    <xdr:row>6</xdr:row>
                    <xdr:rowOff>144780</xdr:rowOff>
                  </from>
                  <to>
                    <xdr:col>3</xdr:col>
                    <xdr:colOff>609600</xdr:colOff>
                    <xdr:row>8</xdr:row>
                    <xdr:rowOff>30480</xdr:rowOff>
                  </to>
                </anchor>
              </controlPr>
            </control>
          </mc:Choice>
        </mc:AlternateContent>
        <mc:AlternateContent xmlns:mc="http://schemas.openxmlformats.org/markup-compatibility/2006">
          <mc:Choice Requires="x14">
            <control shapeId="126978" r:id="rId5" name="Check Box 2">
              <controlPr locked="0" defaultSize="0" autoFill="0" autoLine="0" autoPict="0">
                <anchor moveWithCells="1">
                  <from>
                    <xdr:col>3</xdr:col>
                    <xdr:colOff>297180</xdr:colOff>
                    <xdr:row>7</xdr:row>
                    <xdr:rowOff>144780</xdr:rowOff>
                  </from>
                  <to>
                    <xdr:col>3</xdr:col>
                    <xdr:colOff>609600</xdr:colOff>
                    <xdr:row>9</xdr:row>
                    <xdr:rowOff>7620</xdr:rowOff>
                  </to>
                </anchor>
              </controlPr>
            </control>
          </mc:Choice>
        </mc:AlternateContent>
        <mc:AlternateContent xmlns:mc="http://schemas.openxmlformats.org/markup-compatibility/2006">
          <mc:Choice Requires="x14">
            <control shapeId="126979" r:id="rId6" name="Check Box 3">
              <controlPr locked="0" defaultSize="0" autoFill="0" autoLine="0" autoPict="0">
                <anchor moveWithCells="1">
                  <from>
                    <xdr:col>7</xdr:col>
                    <xdr:colOff>297180</xdr:colOff>
                    <xdr:row>7</xdr:row>
                    <xdr:rowOff>144780</xdr:rowOff>
                  </from>
                  <to>
                    <xdr:col>7</xdr:col>
                    <xdr:colOff>647700</xdr:colOff>
                    <xdr:row>9</xdr:row>
                    <xdr:rowOff>7620</xdr:rowOff>
                  </to>
                </anchor>
              </controlPr>
            </control>
          </mc:Choice>
        </mc:AlternateContent>
        <mc:AlternateContent xmlns:mc="http://schemas.openxmlformats.org/markup-compatibility/2006">
          <mc:Choice Requires="x14">
            <control shapeId="126980" r:id="rId7" name="Check Box 4">
              <controlPr locked="0" defaultSize="0" autoFill="0" autoLine="0" autoPict="0">
                <anchor moveWithCells="1">
                  <from>
                    <xdr:col>7</xdr:col>
                    <xdr:colOff>297180</xdr:colOff>
                    <xdr:row>6</xdr:row>
                    <xdr:rowOff>152400</xdr:rowOff>
                  </from>
                  <to>
                    <xdr:col>7</xdr:col>
                    <xdr:colOff>647700</xdr:colOff>
                    <xdr:row>8</xdr:row>
                    <xdr:rowOff>30480</xdr:rowOff>
                  </to>
                </anchor>
              </controlPr>
            </control>
          </mc:Choice>
        </mc:AlternateContent>
        <mc:AlternateContent xmlns:mc="http://schemas.openxmlformats.org/markup-compatibility/2006">
          <mc:Choice Requires="x14">
            <control shapeId="126981" r:id="rId8" name="Check Box 5">
              <controlPr locked="0" defaultSize="0" autoFill="0" autoLine="0" autoPict="0">
                <anchor moveWithCells="1">
                  <from>
                    <xdr:col>13</xdr:col>
                    <xdr:colOff>76200</xdr:colOff>
                    <xdr:row>6</xdr:row>
                    <xdr:rowOff>144780</xdr:rowOff>
                  </from>
                  <to>
                    <xdr:col>14</xdr:col>
                    <xdr:colOff>83820</xdr:colOff>
                    <xdr:row>8</xdr:row>
                    <xdr:rowOff>30480</xdr:rowOff>
                  </to>
                </anchor>
              </controlPr>
            </control>
          </mc:Choice>
        </mc:AlternateContent>
        <mc:AlternateContent xmlns:mc="http://schemas.openxmlformats.org/markup-compatibility/2006">
          <mc:Choice Requires="x14">
            <control shapeId="126982" r:id="rId9" name="Check Box 6">
              <controlPr locked="0" defaultSize="0" autoFill="0" autoLine="0" autoPict="0">
                <anchor moveWithCells="1">
                  <from>
                    <xdr:col>13</xdr:col>
                    <xdr:colOff>76200</xdr:colOff>
                    <xdr:row>7</xdr:row>
                    <xdr:rowOff>144780</xdr:rowOff>
                  </from>
                  <to>
                    <xdr:col>14</xdr:col>
                    <xdr:colOff>83820</xdr:colOff>
                    <xdr:row>9</xdr:row>
                    <xdr:rowOff>7620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F46AE-E434-4F12-A29F-216F9562DE40}">
  <sheetPr codeName="Sheet1"/>
  <dimension ref="A1:Z38"/>
  <sheetViews>
    <sheetView windowProtection="1" view="pageLayout" topLeftCell="D1" zoomScaleNormal="63" workbookViewId="0">
      <selection activeCell="B3" sqref="B3:C3"/>
    </sheetView>
  </sheetViews>
  <sheetFormatPr defaultRowHeight="14.4" x14ac:dyDescent="0.3"/>
  <cols>
    <col min="7" max="7" width="10.44140625" customWidth="1"/>
    <col min="11" max="11" width="25.88671875" customWidth="1"/>
    <col min="15" max="15" width="16" customWidth="1"/>
    <col min="25" max="25" width="17.5546875" customWidth="1"/>
  </cols>
  <sheetData>
    <row r="1" spans="1:26" ht="22.8" x14ac:dyDescent="0.4">
      <c r="A1" s="34"/>
      <c r="B1" s="1965"/>
      <c r="C1" s="1965"/>
      <c r="D1" s="1965"/>
      <c r="E1" s="1965"/>
      <c r="F1" s="1965"/>
      <c r="G1" s="1965"/>
      <c r="H1" s="1965"/>
      <c r="I1" s="1966" t="s">
        <v>629</v>
      </c>
      <c r="J1" s="1966"/>
      <c r="K1" s="1966"/>
      <c r="L1" s="1966"/>
      <c r="M1" s="1966"/>
      <c r="N1" s="1966"/>
      <c r="O1" s="1966"/>
      <c r="P1" s="1966"/>
      <c r="Q1" s="1966"/>
      <c r="R1" s="1966"/>
      <c r="S1" s="1966"/>
      <c r="T1" s="1966"/>
      <c r="U1" s="1966"/>
      <c r="V1" s="1966"/>
      <c r="W1" s="1966"/>
      <c r="X1" s="1966"/>
      <c r="Y1" s="1966"/>
      <c r="Z1" s="34"/>
    </row>
    <row r="2" spans="1:26" ht="21.6" thickBot="1" x14ac:dyDescent="0.45">
      <c r="A2" s="1967"/>
      <c r="B2" s="1967"/>
      <c r="C2" s="1968"/>
      <c r="D2" s="1968"/>
      <c r="E2" s="1968"/>
      <c r="F2" s="1968"/>
      <c r="G2" s="1968"/>
      <c r="H2" s="1968"/>
      <c r="I2" s="34"/>
      <c r="J2" s="1969"/>
      <c r="K2" s="1969"/>
      <c r="L2" s="1969"/>
      <c r="M2" s="1969"/>
      <c r="N2" s="1969"/>
      <c r="O2" s="1969"/>
      <c r="P2" s="1969"/>
      <c r="Q2" s="1969"/>
      <c r="R2" s="1969"/>
      <c r="S2" s="1969"/>
      <c r="T2" s="1969"/>
      <c r="U2" s="1969"/>
      <c r="V2" s="1968"/>
      <c r="W2" s="1968"/>
      <c r="X2" s="34"/>
      <c r="Y2" s="34"/>
      <c r="Z2" s="34"/>
    </row>
    <row r="3" spans="1:26" ht="15" thickBot="1" x14ac:dyDescent="0.35">
      <c r="A3" s="34"/>
      <c r="B3" s="1619" t="s">
        <v>439</v>
      </c>
      <c r="C3" s="1620"/>
      <c r="D3" s="1687">
        <f>Information!D2</f>
        <v>0</v>
      </c>
      <c r="E3" s="1688"/>
      <c r="F3" s="1688"/>
      <c r="G3" s="1689"/>
      <c r="H3" s="29"/>
      <c r="I3" s="1619" t="s">
        <v>89</v>
      </c>
      <c r="J3" s="1620"/>
      <c r="K3" s="1629" t="str">
        <f>IF(ISBLANK(Information!D19),"",Information!D19)</f>
        <v/>
      </c>
      <c r="L3" s="1630"/>
      <c r="M3" s="1630"/>
      <c r="N3" s="1630"/>
      <c r="O3" s="1630"/>
      <c r="P3" s="1630"/>
      <c r="Q3" s="1631"/>
      <c r="R3" s="34"/>
      <c r="S3" s="34"/>
      <c r="T3" s="1135"/>
      <c r="U3" s="1135"/>
      <c r="V3" s="1967"/>
      <c r="W3" s="1967"/>
      <c r="X3" s="34"/>
      <c r="Y3" s="34"/>
      <c r="Z3" s="34"/>
    </row>
    <row r="4" spans="1:26" ht="15" thickBot="1" x14ac:dyDescent="0.35">
      <c r="A4" s="34"/>
      <c r="B4" s="1621" t="s">
        <v>442</v>
      </c>
      <c r="C4" s="1971"/>
      <c r="D4" s="1687">
        <f>Information!D3</f>
        <v>0</v>
      </c>
      <c r="E4" s="1688"/>
      <c r="F4" s="1688"/>
      <c r="G4" s="1689"/>
      <c r="H4" s="16"/>
      <c r="I4" s="1621" t="s">
        <v>90</v>
      </c>
      <c r="J4" s="1971"/>
      <c r="K4" s="1632" t="str">
        <f>IF(ISBLANK(Information!D18),"",Information!D18)</f>
        <v/>
      </c>
      <c r="L4" s="1633"/>
      <c r="M4" s="1633"/>
      <c r="N4" s="1633"/>
      <c r="O4" s="1633"/>
      <c r="P4" s="1633"/>
      <c r="Q4" s="1634"/>
      <c r="R4" s="34"/>
      <c r="S4" s="34"/>
      <c r="T4" s="1135"/>
      <c r="U4" s="1135"/>
      <c r="V4" s="1967"/>
      <c r="W4" s="1967"/>
      <c r="X4" s="34"/>
      <c r="Y4" s="34"/>
      <c r="Z4" s="34"/>
    </row>
    <row r="5" spans="1:26" ht="15" thickBot="1" x14ac:dyDescent="0.35">
      <c r="A5" s="34"/>
      <c r="B5" s="17"/>
      <c r="C5" s="12"/>
      <c r="D5" s="18"/>
      <c r="E5" s="18"/>
      <c r="F5" s="18"/>
      <c r="G5" s="18"/>
      <c r="H5" s="18"/>
      <c r="I5" s="18"/>
      <c r="J5" s="19"/>
      <c r="K5" s="19"/>
      <c r="L5" s="19"/>
      <c r="M5" s="19"/>
      <c r="N5" s="20"/>
      <c r="O5" s="20"/>
      <c r="P5" s="20"/>
      <c r="Q5" s="1136"/>
      <c r="R5" s="1135"/>
      <c r="S5" s="34"/>
      <c r="T5" s="34"/>
      <c r="U5" s="34"/>
      <c r="V5" s="1970"/>
      <c r="W5" s="1970"/>
      <c r="X5" s="34"/>
      <c r="Y5" s="34"/>
      <c r="Z5" s="34"/>
    </row>
    <row r="6" spans="1:26" ht="15" thickBot="1" x14ac:dyDescent="0.35">
      <c r="A6" s="34"/>
      <c r="B6" s="1650" t="s">
        <v>91</v>
      </c>
      <c r="C6" s="1651"/>
      <c r="D6" s="1651"/>
      <c r="E6" s="1652"/>
      <c r="F6" s="1974">
        <f>Information!D2</f>
        <v>0</v>
      </c>
      <c r="G6" s="1975"/>
      <c r="H6" s="1975"/>
      <c r="I6" s="1975"/>
      <c r="J6" s="1976"/>
      <c r="K6" s="124"/>
      <c r="L6" s="124"/>
      <c r="M6" s="124"/>
      <c r="N6" s="27"/>
      <c r="O6" s="1137" t="s">
        <v>443</v>
      </c>
      <c r="P6" s="1977" t="str">
        <f>IF(ISBLANK(Information!D20),"",Information!D20)</f>
        <v/>
      </c>
      <c r="Q6" s="1978"/>
      <c r="R6" s="1135"/>
      <c r="S6" s="34"/>
      <c r="T6" s="34"/>
      <c r="U6" s="34"/>
      <c r="V6" s="1967"/>
      <c r="W6" s="1967"/>
      <c r="X6" s="34"/>
      <c r="Y6" s="34"/>
      <c r="Z6" s="34"/>
    </row>
    <row r="7" spans="1:26" ht="15" thickBot="1" x14ac:dyDescent="0.35">
      <c r="A7" s="34"/>
      <c r="B7" s="26" t="s">
        <v>92</v>
      </c>
      <c r="C7" s="1647"/>
      <c r="D7" s="1648"/>
      <c r="E7" s="1649"/>
      <c r="F7" s="1138"/>
      <c r="G7" s="1139"/>
      <c r="H7" s="1139"/>
      <c r="I7" s="1139"/>
      <c r="J7" s="1979"/>
      <c r="K7" s="1979"/>
      <c r="L7" s="1979"/>
      <c r="M7" s="1979"/>
      <c r="N7" s="1980"/>
      <c r="O7" s="1981"/>
      <c r="P7" s="1972"/>
      <c r="Q7" s="1973"/>
      <c r="R7" s="34"/>
      <c r="S7" s="34"/>
      <c r="T7" s="34"/>
      <c r="U7" s="34"/>
      <c r="V7" s="1970"/>
      <c r="W7" s="1970"/>
      <c r="X7" s="34"/>
      <c r="Y7" s="34"/>
      <c r="Z7" s="34"/>
    </row>
    <row r="8" spans="1:26" x14ac:dyDescent="0.3">
      <c r="A8" s="34"/>
      <c r="B8" s="1988"/>
      <c r="C8" s="1989"/>
      <c r="D8" s="1990"/>
      <c r="E8" s="1990"/>
      <c r="F8" s="1990"/>
      <c r="G8" s="1990"/>
      <c r="H8" s="1990"/>
      <c r="I8" s="1990"/>
      <c r="J8" s="1991"/>
      <c r="K8" s="901"/>
      <c r="L8" s="1968"/>
      <c r="M8" s="1968"/>
      <c r="N8" s="1992"/>
      <c r="O8" s="1992"/>
      <c r="P8" s="1968"/>
      <c r="Q8" s="1968"/>
      <c r="R8" s="1967"/>
      <c r="S8" s="1967"/>
      <c r="T8" s="1967"/>
      <c r="U8" s="1967"/>
      <c r="V8" s="1970"/>
      <c r="W8" s="1970"/>
      <c r="X8" s="1140"/>
      <c r="Y8" s="34"/>
      <c r="Z8" s="34"/>
    </row>
    <row r="9" spans="1:26" x14ac:dyDescent="0.3">
      <c r="A9" s="34"/>
      <c r="B9" s="1982" t="s">
        <v>674</v>
      </c>
      <c r="C9" s="1983"/>
      <c r="D9" s="1983"/>
      <c r="E9" s="796"/>
      <c r="F9" s="1987" t="s">
        <v>560</v>
      </c>
      <c r="G9" s="1987"/>
      <c r="H9" s="1987"/>
      <c r="I9" s="796"/>
      <c r="J9" s="796"/>
      <c r="K9" s="794" t="s">
        <v>561</v>
      </c>
      <c r="L9" s="1984"/>
      <c r="M9" s="1984"/>
      <c r="N9" s="1984"/>
      <c r="O9" s="1984"/>
      <c r="P9" s="796"/>
      <c r="Q9" s="1985" t="s">
        <v>562</v>
      </c>
      <c r="R9" s="1985"/>
      <c r="S9" s="1984"/>
      <c r="T9" s="1984"/>
      <c r="U9" s="797"/>
      <c r="V9" s="1986" t="s">
        <v>563</v>
      </c>
      <c r="W9" s="1985"/>
      <c r="X9" s="796"/>
      <c r="Y9" s="797"/>
      <c r="Z9" s="34"/>
    </row>
    <row r="10" spans="1:26" x14ac:dyDescent="0.3">
      <c r="A10" s="34"/>
      <c r="B10" s="1997"/>
      <c r="C10" s="1998"/>
      <c r="D10" s="1993"/>
      <c r="E10" s="1993"/>
      <c r="F10" s="1998" t="s">
        <v>565</v>
      </c>
      <c r="G10" s="1998"/>
      <c r="H10" s="793"/>
      <c r="I10" s="793"/>
      <c r="J10" s="793"/>
      <c r="K10" s="795" t="s">
        <v>566</v>
      </c>
      <c r="L10" s="1993"/>
      <c r="M10" s="1993"/>
      <c r="N10" s="1993"/>
      <c r="O10" s="1993"/>
      <c r="P10" s="793"/>
      <c r="Q10" s="1998" t="s">
        <v>567</v>
      </c>
      <c r="R10" s="1998"/>
      <c r="S10" s="1993"/>
      <c r="T10" s="1993"/>
      <c r="U10" s="798"/>
      <c r="V10" s="1994"/>
      <c r="W10" s="1993"/>
      <c r="X10" s="793"/>
      <c r="Y10" s="798"/>
      <c r="Z10" s="34"/>
    </row>
    <row r="11" spans="1:26" ht="15" customHeight="1" thickBot="1" x14ac:dyDescent="0.35">
      <c r="A11" s="1967"/>
      <c r="B11" s="1967"/>
      <c r="C11" s="1995"/>
      <c r="D11" s="1995"/>
      <c r="E11" s="1995"/>
      <c r="F11" s="1995"/>
      <c r="G11" s="1995"/>
      <c r="H11" s="1995"/>
      <c r="I11" s="34"/>
      <c r="J11" s="2016" t="s">
        <v>568</v>
      </c>
      <c r="K11" s="2016"/>
      <c r="L11" s="2016"/>
      <c r="M11" s="2016"/>
      <c r="N11" s="2016"/>
      <c r="O11" s="2016"/>
      <c r="P11" s="2016"/>
      <c r="Q11" s="2016"/>
      <c r="R11" s="1995"/>
      <c r="S11" s="1995"/>
      <c r="T11" s="1996"/>
      <c r="U11" s="1996"/>
      <c r="V11" s="1996"/>
      <c r="W11" s="1996"/>
      <c r="X11" s="34"/>
      <c r="Y11" s="34"/>
      <c r="Z11" s="34"/>
    </row>
    <row r="12" spans="1:26" ht="14.4" customHeight="1" x14ac:dyDescent="0.3">
      <c r="A12" s="34"/>
      <c r="B12" s="2010" t="s">
        <v>630</v>
      </c>
      <c r="C12" s="2011"/>
      <c r="D12" s="2011"/>
      <c r="E12" s="2011"/>
      <c r="F12" s="2011"/>
      <c r="G12" s="2011"/>
      <c r="H12" s="2011"/>
      <c r="I12" s="2012"/>
      <c r="J12" s="2017"/>
      <c r="K12" s="2017"/>
      <c r="L12" s="2017"/>
      <c r="M12" s="2017"/>
      <c r="N12" s="2017"/>
      <c r="O12" s="2017"/>
      <c r="P12" s="2017"/>
      <c r="Q12" s="2017"/>
      <c r="R12" s="34"/>
      <c r="S12" s="2019"/>
      <c r="T12" s="2020"/>
      <c r="U12" s="2020"/>
      <c r="V12" s="2021"/>
      <c r="W12" s="2022" t="s">
        <v>605</v>
      </c>
      <c r="X12" s="2023"/>
      <c r="Y12" s="747"/>
      <c r="Z12" s="34"/>
    </row>
    <row r="13" spans="1:26" ht="15" customHeight="1" thickBot="1" x14ac:dyDescent="0.35">
      <c r="A13" s="34"/>
      <c r="B13" s="2013"/>
      <c r="C13" s="2014"/>
      <c r="D13" s="2014"/>
      <c r="E13" s="2014"/>
      <c r="F13" s="2014"/>
      <c r="G13" s="2014"/>
      <c r="H13" s="2014"/>
      <c r="I13" s="2015"/>
      <c r="J13" s="2018"/>
      <c r="K13" s="2018"/>
      <c r="L13" s="2018"/>
      <c r="M13" s="2018"/>
      <c r="N13" s="2018"/>
      <c r="O13" s="2018"/>
      <c r="P13" s="2018"/>
      <c r="Q13" s="2018"/>
      <c r="R13" s="746"/>
      <c r="S13" s="1999" t="s">
        <v>631</v>
      </c>
      <c r="T13" s="1970"/>
      <c r="U13" s="1967"/>
      <c r="V13" s="2000"/>
      <c r="W13" s="2001" t="s">
        <v>632</v>
      </c>
      <c r="X13" s="1970"/>
      <c r="Y13" s="748"/>
      <c r="Z13" s="34"/>
    </row>
    <row r="14" spans="1:26" x14ac:dyDescent="0.3">
      <c r="A14" s="34"/>
      <c r="B14" s="2002"/>
      <c r="C14" s="2003"/>
      <c r="D14" s="2003"/>
      <c r="E14" s="2003"/>
      <c r="F14" s="2003"/>
      <c r="G14" s="2003"/>
      <c r="H14" s="2003"/>
      <c r="I14" s="2004"/>
      <c r="J14" s="2005"/>
      <c r="K14" s="2006"/>
      <c r="L14" s="2006"/>
      <c r="M14" s="2006"/>
      <c r="N14" s="2006"/>
      <c r="O14" s="2006"/>
      <c r="P14" s="2006"/>
      <c r="Q14" s="2006"/>
      <c r="R14" s="2007"/>
      <c r="S14" s="2008" t="s">
        <v>633</v>
      </c>
      <c r="T14" s="1989"/>
      <c r="U14" s="1968"/>
      <c r="V14" s="2009"/>
      <c r="W14" s="1988" t="s">
        <v>634</v>
      </c>
      <c r="X14" s="1989"/>
      <c r="Y14" s="749"/>
      <c r="Z14" s="34"/>
    </row>
    <row r="15" spans="1:26" x14ac:dyDescent="0.3">
      <c r="A15" s="34"/>
      <c r="B15" s="2005"/>
      <c r="C15" s="2006"/>
      <c r="D15" s="2006"/>
      <c r="E15" s="2006"/>
      <c r="F15" s="2006"/>
      <c r="G15" s="2006"/>
      <c r="H15" s="2006"/>
      <c r="I15" s="2024"/>
      <c r="J15" s="2005"/>
      <c r="K15" s="2006"/>
      <c r="L15" s="2006"/>
      <c r="M15" s="2006"/>
      <c r="N15" s="2006"/>
      <c r="O15" s="2006"/>
      <c r="P15" s="2006"/>
      <c r="Q15" s="2006"/>
      <c r="R15" s="2007"/>
      <c r="S15" s="2025" t="s">
        <v>635</v>
      </c>
      <c r="T15" s="2026"/>
      <c r="U15" s="1995"/>
      <c r="V15" s="2027"/>
      <c r="W15" s="2028"/>
      <c r="X15" s="2029"/>
      <c r="Y15" s="2029"/>
      <c r="Z15" s="34"/>
    </row>
    <row r="16" spans="1:26" x14ac:dyDescent="0.3">
      <c r="A16" s="34"/>
      <c r="B16" s="2005"/>
      <c r="C16" s="2006"/>
      <c r="D16" s="2006"/>
      <c r="E16" s="2006"/>
      <c r="F16" s="2006"/>
      <c r="G16" s="2006"/>
      <c r="H16" s="2006"/>
      <c r="I16" s="2024"/>
      <c r="J16" s="2005"/>
      <c r="K16" s="2006"/>
      <c r="L16" s="2006"/>
      <c r="M16" s="2006"/>
      <c r="N16" s="2006"/>
      <c r="O16" s="2006"/>
      <c r="P16" s="2006"/>
      <c r="Q16" s="2006"/>
      <c r="R16" s="2007"/>
      <c r="S16" s="2008" t="s">
        <v>636</v>
      </c>
      <c r="T16" s="1989"/>
      <c r="U16" s="1968"/>
      <c r="V16" s="2009"/>
      <c r="W16" s="2002"/>
      <c r="X16" s="2003"/>
      <c r="Y16" s="2003"/>
      <c r="Z16" s="34"/>
    </row>
    <row r="17" spans="1:26" x14ac:dyDescent="0.3">
      <c r="A17" s="34"/>
      <c r="B17" s="2005"/>
      <c r="C17" s="2006"/>
      <c r="D17" s="2006"/>
      <c r="E17" s="2006"/>
      <c r="F17" s="2006"/>
      <c r="G17" s="2006"/>
      <c r="H17" s="2006"/>
      <c r="I17" s="2024"/>
      <c r="J17" s="2005"/>
      <c r="K17" s="2006"/>
      <c r="L17" s="2006"/>
      <c r="M17" s="2006"/>
      <c r="N17" s="2006"/>
      <c r="O17" s="2006"/>
      <c r="P17" s="2006"/>
      <c r="Q17" s="2006"/>
      <c r="R17" s="2007"/>
      <c r="S17" s="2025" t="s">
        <v>637</v>
      </c>
      <c r="T17" s="2026"/>
      <c r="U17" s="1995"/>
      <c r="V17" s="2027"/>
      <c r="W17" s="2028"/>
      <c r="X17" s="2029"/>
      <c r="Y17" s="2029"/>
      <c r="Z17" s="34"/>
    </row>
    <row r="18" spans="1:26" x14ac:dyDescent="0.3">
      <c r="A18" s="34"/>
      <c r="B18" s="2005"/>
      <c r="C18" s="2006"/>
      <c r="D18" s="2006"/>
      <c r="E18" s="2006"/>
      <c r="F18" s="2006"/>
      <c r="G18" s="2006"/>
      <c r="H18" s="2006"/>
      <c r="I18" s="2024"/>
      <c r="J18" s="2005"/>
      <c r="K18" s="2006"/>
      <c r="L18" s="2006"/>
      <c r="M18" s="2006"/>
      <c r="N18" s="2006"/>
      <c r="O18" s="2006"/>
      <c r="P18" s="2006"/>
      <c r="Q18" s="2006"/>
      <c r="R18" s="2007"/>
      <c r="S18" s="2008" t="s">
        <v>638</v>
      </c>
      <c r="T18" s="1989"/>
      <c r="U18" s="1968"/>
      <c r="V18" s="2009"/>
      <c r="W18" s="2002"/>
      <c r="X18" s="2003"/>
      <c r="Y18" s="2003"/>
      <c r="Z18" s="34"/>
    </row>
    <row r="19" spans="1:26" x14ac:dyDescent="0.3">
      <c r="A19" s="34"/>
      <c r="B19" s="2005"/>
      <c r="C19" s="2006"/>
      <c r="D19" s="2006"/>
      <c r="E19" s="2006"/>
      <c r="F19" s="2006"/>
      <c r="G19" s="2006"/>
      <c r="H19" s="2006"/>
      <c r="I19" s="2024"/>
      <c r="J19" s="2005"/>
      <c r="K19" s="2006"/>
      <c r="L19" s="2006"/>
      <c r="M19" s="2006"/>
      <c r="N19" s="2006"/>
      <c r="O19" s="2006"/>
      <c r="P19" s="2006"/>
      <c r="Q19" s="2006"/>
      <c r="R19" s="2007"/>
      <c r="S19" s="2025" t="s">
        <v>639</v>
      </c>
      <c r="T19" s="2026"/>
      <c r="U19" s="1995"/>
      <c r="V19" s="2027"/>
      <c r="W19" s="2030"/>
      <c r="X19" s="2031"/>
      <c r="Y19" s="2031"/>
      <c r="Z19" s="34"/>
    </row>
    <row r="20" spans="1:26" ht="15" thickBot="1" x14ac:dyDescent="0.35">
      <c r="A20" s="34"/>
      <c r="B20" s="2005"/>
      <c r="C20" s="2006"/>
      <c r="D20" s="2006"/>
      <c r="E20" s="2006"/>
      <c r="F20" s="2006"/>
      <c r="G20" s="2006"/>
      <c r="H20" s="2006"/>
      <c r="I20" s="2024"/>
      <c r="J20" s="2005"/>
      <c r="K20" s="2006"/>
      <c r="L20" s="2006"/>
      <c r="M20" s="2006"/>
      <c r="N20" s="2006"/>
      <c r="O20" s="2006"/>
      <c r="P20" s="2006"/>
      <c r="Q20" s="2006"/>
      <c r="R20" s="2007"/>
      <c r="S20" s="2033" t="s">
        <v>640</v>
      </c>
      <c r="T20" s="2034"/>
      <c r="U20" s="2035"/>
      <c r="V20" s="2036"/>
      <c r="W20" s="2032"/>
      <c r="X20" s="1965"/>
      <c r="Y20" s="1965"/>
      <c r="Z20" s="34"/>
    </row>
    <row r="21" spans="1:26" ht="16.2" thickBot="1" x14ac:dyDescent="0.35">
      <c r="A21" s="1967"/>
      <c r="B21" s="1967"/>
      <c r="C21" s="1995"/>
      <c r="D21" s="1995"/>
      <c r="E21" s="1995"/>
      <c r="F21" s="1995"/>
      <c r="G21" s="1995"/>
      <c r="H21" s="1995"/>
      <c r="I21" s="34"/>
      <c r="J21" s="34"/>
      <c r="K21" s="34"/>
      <c r="L21" s="34"/>
      <c r="M21" s="751" t="s">
        <v>584</v>
      </c>
      <c r="N21" s="769"/>
      <c r="O21" s="769"/>
      <c r="P21" s="1996"/>
      <c r="Q21" s="1996"/>
      <c r="R21" s="2035"/>
      <c r="S21" s="2035"/>
      <c r="T21" s="2041"/>
      <c r="U21" s="2041"/>
      <c r="V21" s="2035"/>
      <c r="W21" s="2035"/>
      <c r="X21" s="750"/>
      <c r="Y21" s="34"/>
      <c r="Z21" s="34"/>
    </row>
    <row r="22" spans="1:26" x14ac:dyDescent="0.3">
      <c r="A22" s="34"/>
      <c r="B22" s="779"/>
      <c r="C22" s="2045" t="s">
        <v>641</v>
      </c>
      <c r="D22" s="2046"/>
      <c r="E22" s="2046"/>
      <c r="F22" s="2046"/>
      <c r="G22" s="2047"/>
      <c r="H22" s="780"/>
      <c r="I22" s="781"/>
      <c r="J22" s="781"/>
      <c r="K22" s="747"/>
      <c r="L22" s="2019"/>
      <c r="M22" s="2020"/>
      <c r="N22" s="2020"/>
      <c r="O22" s="2021"/>
      <c r="P22" s="2042"/>
      <c r="Q22" s="2021"/>
      <c r="R22" s="2042"/>
      <c r="S22" s="2021"/>
      <c r="T22" s="2042"/>
      <c r="U22" s="2021"/>
      <c r="V22" s="2022" t="s">
        <v>642</v>
      </c>
      <c r="W22" s="2023"/>
      <c r="X22" s="753" t="s">
        <v>643</v>
      </c>
      <c r="Y22" s="753"/>
      <c r="Z22" s="34"/>
    </row>
    <row r="23" spans="1:26" x14ac:dyDescent="0.3">
      <c r="A23" s="34"/>
      <c r="B23" s="782" t="s">
        <v>643</v>
      </c>
      <c r="C23" s="2073"/>
      <c r="D23" s="1968"/>
      <c r="E23" s="1968"/>
      <c r="F23" s="1968"/>
      <c r="G23" s="755"/>
      <c r="H23" s="754" t="s">
        <v>644</v>
      </c>
      <c r="I23" s="756" t="s">
        <v>644</v>
      </c>
      <c r="J23" s="756" t="s">
        <v>645</v>
      </c>
      <c r="K23" s="783" t="s">
        <v>645</v>
      </c>
      <c r="L23" s="2037" t="s">
        <v>646</v>
      </c>
      <c r="M23" s="2038"/>
      <c r="N23" s="2038"/>
      <c r="O23" s="2039"/>
      <c r="P23" s="2040" t="s">
        <v>647</v>
      </c>
      <c r="Q23" s="2039"/>
      <c r="R23" s="2040" t="s">
        <v>648</v>
      </c>
      <c r="S23" s="2039"/>
      <c r="T23" s="2040" t="s">
        <v>649</v>
      </c>
      <c r="U23" s="2039"/>
      <c r="V23" s="2040" t="s">
        <v>650</v>
      </c>
      <c r="W23" s="2038"/>
      <c r="X23" s="757" t="s">
        <v>651</v>
      </c>
      <c r="Y23" s="757" t="s">
        <v>350</v>
      </c>
      <c r="Z23" s="34"/>
    </row>
    <row r="24" spans="1:26" ht="15" thickBot="1" x14ac:dyDescent="0.35">
      <c r="A24" s="34"/>
      <c r="B24" s="784" t="s">
        <v>652</v>
      </c>
      <c r="C24" s="785" t="s">
        <v>653</v>
      </c>
      <c r="D24" s="785" t="s">
        <v>654</v>
      </c>
      <c r="E24" s="785" t="s">
        <v>655</v>
      </c>
      <c r="F24" s="785" t="s">
        <v>656</v>
      </c>
      <c r="G24" s="785" t="s">
        <v>657</v>
      </c>
      <c r="H24" s="786" t="s">
        <v>550</v>
      </c>
      <c r="I24" s="787" t="s">
        <v>111</v>
      </c>
      <c r="J24" s="787" t="s">
        <v>658</v>
      </c>
      <c r="K24" s="788" t="s">
        <v>659</v>
      </c>
      <c r="L24" s="758" t="s">
        <v>660</v>
      </c>
      <c r="M24" s="759" t="s">
        <v>661</v>
      </c>
      <c r="N24" s="759" t="s">
        <v>662</v>
      </c>
      <c r="O24" s="759" t="s">
        <v>663</v>
      </c>
      <c r="P24" s="759" t="s">
        <v>664</v>
      </c>
      <c r="Q24" s="759" t="s">
        <v>665</v>
      </c>
      <c r="R24" s="759" t="s">
        <v>666</v>
      </c>
      <c r="S24" s="759" t="s">
        <v>667</v>
      </c>
      <c r="T24" s="759" t="s">
        <v>668</v>
      </c>
      <c r="U24" s="759" t="s">
        <v>669</v>
      </c>
      <c r="V24" s="759" t="s">
        <v>668</v>
      </c>
      <c r="W24" s="773" t="s">
        <v>669</v>
      </c>
      <c r="X24" s="775" t="s">
        <v>652</v>
      </c>
      <c r="Y24" s="761" t="s">
        <v>670</v>
      </c>
      <c r="Z24" s="34"/>
    </row>
    <row r="25" spans="1:26" x14ac:dyDescent="0.3">
      <c r="A25" s="34"/>
      <c r="B25" s="789"/>
      <c r="C25" s="790"/>
      <c r="D25" s="790"/>
      <c r="E25" s="790"/>
      <c r="F25" s="790"/>
      <c r="G25" s="790"/>
      <c r="H25" s="791"/>
      <c r="I25" s="791"/>
      <c r="J25" s="791"/>
      <c r="K25" s="792"/>
      <c r="L25" s="758"/>
      <c r="M25" s="759"/>
      <c r="N25" s="759"/>
      <c r="O25" s="759"/>
      <c r="P25" s="759"/>
      <c r="Q25" s="759"/>
      <c r="R25" s="759"/>
      <c r="S25" s="759"/>
      <c r="T25" s="759"/>
      <c r="U25" s="759"/>
      <c r="V25" s="759"/>
      <c r="W25" s="760"/>
      <c r="X25" s="774"/>
      <c r="Y25" s="763"/>
      <c r="Z25" s="34"/>
    </row>
    <row r="26" spans="1:26" x14ac:dyDescent="0.3">
      <c r="A26" s="34"/>
      <c r="B26" s="764"/>
      <c r="C26" s="762"/>
      <c r="D26" s="762"/>
      <c r="E26" s="762"/>
      <c r="F26" s="762"/>
      <c r="G26" s="762"/>
      <c r="H26" s="762"/>
      <c r="I26" s="762"/>
      <c r="J26" s="762"/>
      <c r="K26" s="765"/>
      <c r="L26" s="764"/>
      <c r="M26" s="762"/>
      <c r="N26" s="762"/>
      <c r="O26" s="762"/>
      <c r="P26" s="762"/>
      <c r="Q26" s="762"/>
      <c r="R26" s="762"/>
      <c r="S26" s="762"/>
      <c r="T26" s="762"/>
      <c r="U26" s="762"/>
      <c r="V26" s="762"/>
      <c r="W26" s="765"/>
      <c r="X26" s="762"/>
      <c r="Y26" s="763"/>
      <c r="Z26" s="34"/>
    </row>
    <row r="27" spans="1:26" x14ac:dyDescent="0.3">
      <c r="A27" s="34"/>
      <c r="B27" s="764"/>
      <c r="C27" s="762"/>
      <c r="D27" s="762"/>
      <c r="E27" s="762"/>
      <c r="F27" s="762"/>
      <c r="G27" s="762"/>
      <c r="H27" s="762"/>
      <c r="I27" s="762"/>
      <c r="J27" s="762"/>
      <c r="K27" s="765"/>
      <c r="L27" s="764"/>
      <c r="M27" s="762"/>
      <c r="N27" s="762"/>
      <c r="O27" s="762"/>
      <c r="P27" s="762"/>
      <c r="Q27" s="762"/>
      <c r="R27" s="762"/>
      <c r="S27" s="762"/>
      <c r="T27" s="762"/>
      <c r="U27" s="762"/>
      <c r="V27" s="762"/>
      <c r="W27" s="765"/>
      <c r="X27" s="762"/>
      <c r="Y27" s="763"/>
      <c r="Z27" s="34"/>
    </row>
    <row r="28" spans="1:26" x14ac:dyDescent="0.3">
      <c r="A28" s="34"/>
      <c r="B28" s="764"/>
      <c r="C28" s="762"/>
      <c r="D28" s="762"/>
      <c r="E28" s="762"/>
      <c r="F28" s="762"/>
      <c r="G28" s="762"/>
      <c r="H28" s="762"/>
      <c r="I28" s="762"/>
      <c r="J28" s="762"/>
      <c r="K28" s="765"/>
      <c r="L28" s="764"/>
      <c r="M28" s="762"/>
      <c r="N28" s="762"/>
      <c r="O28" s="762"/>
      <c r="P28" s="762"/>
      <c r="Q28" s="762"/>
      <c r="R28" s="762"/>
      <c r="S28" s="762"/>
      <c r="T28" s="762"/>
      <c r="U28" s="762"/>
      <c r="V28" s="762"/>
      <c r="W28" s="765"/>
      <c r="X28" s="762"/>
      <c r="Y28" s="763"/>
      <c r="Z28" s="34"/>
    </row>
    <row r="29" spans="1:26" x14ac:dyDescent="0.3">
      <c r="A29" s="34"/>
      <c r="B29" s="764"/>
      <c r="C29" s="762"/>
      <c r="D29" s="762"/>
      <c r="E29" s="762"/>
      <c r="F29" s="762"/>
      <c r="G29" s="762"/>
      <c r="H29" s="762"/>
      <c r="I29" s="762"/>
      <c r="J29" s="762"/>
      <c r="K29" s="765"/>
      <c r="L29" s="764"/>
      <c r="M29" s="762"/>
      <c r="N29" s="762"/>
      <c r="O29" s="762"/>
      <c r="P29" s="762"/>
      <c r="Q29" s="762"/>
      <c r="R29" s="762"/>
      <c r="S29" s="762"/>
      <c r="T29" s="762"/>
      <c r="U29" s="762"/>
      <c r="V29" s="762"/>
      <c r="W29" s="765"/>
      <c r="X29" s="762"/>
      <c r="Y29" s="763"/>
      <c r="Z29" s="34"/>
    </row>
    <row r="30" spans="1:26" x14ac:dyDescent="0.3">
      <c r="A30" s="34"/>
      <c r="B30" s="764"/>
      <c r="C30" s="762"/>
      <c r="D30" s="762"/>
      <c r="E30" s="762"/>
      <c r="F30" s="762"/>
      <c r="G30" s="762"/>
      <c r="H30" s="762"/>
      <c r="I30" s="762"/>
      <c r="J30" s="762"/>
      <c r="K30" s="765"/>
      <c r="L30" s="764"/>
      <c r="M30" s="762"/>
      <c r="N30" s="762"/>
      <c r="O30" s="762"/>
      <c r="P30" s="762"/>
      <c r="Q30" s="762"/>
      <c r="R30" s="762"/>
      <c r="S30" s="762"/>
      <c r="T30" s="762"/>
      <c r="U30" s="762"/>
      <c r="V30" s="762"/>
      <c r="W30" s="765"/>
      <c r="X30" s="762"/>
      <c r="Y30" s="763"/>
      <c r="Z30" s="34"/>
    </row>
    <row r="31" spans="1:26" x14ac:dyDescent="0.3">
      <c r="A31" s="34"/>
      <c r="B31" s="764"/>
      <c r="C31" s="762"/>
      <c r="D31" s="762"/>
      <c r="E31" s="762"/>
      <c r="F31" s="762"/>
      <c r="G31" s="762"/>
      <c r="H31" s="762"/>
      <c r="I31" s="762"/>
      <c r="J31" s="762"/>
      <c r="K31" s="765"/>
      <c r="L31" s="764"/>
      <c r="M31" s="762"/>
      <c r="N31" s="762"/>
      <c r="O31" s="762"/>
      <c r="P31" s="762"/>
      <c r="Q31" s="762"/>
      <c r="R31" s="762"/>
      <c r="S31" s="762"/>
      <c r="T31" s="762"/>
      <c r="U31" s="762"/>
      <c r="V31" s="762"/>
      <c r="W31" s="765"/>
      <c r="X31" s="762"/>
      <c r="Y31" s="763"/>
      <c r="Z31" s="34"/>
    </row>
    <row r="32" spans="1:26" ht="15" thickBot="1" x14ac:dyDescent="0.35">
      <c r="A32" s="34"/>
      <c r="B32" s="766"/>
      <c r="C32" s="767"/>
      <c r="D32" s="767"/>
      <c r="E32" s="767"/>
      <c r="F32" s="767"/>
      <c r="G32" s="767"/>
      <c r="H32" s="767"/>
      <c r="I32" s="767"/>
      <c r="J32" s="767"/>
      <c r="K32" s="768"/>
      <c r="L32" s="776"/>
      <c r="M32" s="752"/>
      <c r="N32" s="752"/>
      <c r="O32" s="752"/>
      <c r="P32" s="752"/>
      <c r="Q32" s="752"/>
      <c r="R32" s="752"/>
      <c r="S32" s="752"/>
      <c r="T32" s="752"/>
      <c r="U32" s="752"/>
      <c r="V32" s="752"/>
      <c r="W32" s="777"/>
      <c r="X32" s="778"/>
      <c r="Y32" s="778"/>
      <c r="Z32" s="34"/>
    </row>
    <row r="33" spans="1:26" x14ac:dyDescent="0.3">
      <c r="A33" s="34"/>
      <c r="B33" s="2059" t="s">
        <v>671</v>
      </c>
      <c r="C33" s="2060"/>
      <c r="D33" s="2060"/>
      <c r="E33" s="2060"/>
      <c r="F33" s="2060"/>
      <c r="G33" s="2060"/>
      <c r="H33" s="2060"/>
      <c r="I33" s="2060"/>
      <c r="J33" s="2060"/>
      <c r="K33" s="2060"/>
      <c r="L33" s="2060"/>
      <c r="M33" s="2060"/>
      <c r="N33" s="2060"/>
      <c r="O33" s="2060"/>
      <c r="P33" s="2060"/>
      <c r="Q33" s="2060"/>
      <c r="R33" s="2060"/>
      <c r="S33" s="2060"/>
      <c r="T33" s="2060"/>
      <c r="U33" s="2060"/>
      <c r="V33" s="2060"/>
      <c r="W33" s="2060"/>
      <c r="X33" s="2060"/>
      <c r="Y33" s="2061"/>
      <c r="Z33" s="34"/>
    </row>
    <row r="34" spans="1:26" x14ac:dyDescent="0.3">
      <c r="A34" s="34"/>
      <c r="B34" s="2062"/>
      <c r="C34" s="2063"/>
      <c r="D34" s="2063"/>
      <c r="E34" s="2063"/>
      <c r="F34" s="2063"/>
      <c r="G34" s="2063"/>
      <c r="H34" s="2063"/>
      <c r="I34" s="2063"/>
      <c r="J34" s="2063"/>
      <c r="K34" s="2063"/>
      <c r="L34" s="2063"/>
      <c r="M34" s="2063"/>
      <c r="N34" s="2063"/>
      <c r="O34" s="2063"/>
      <c r="P34" s="2063"/>
      <c r="Q34" s="2063"/>
      <c r="R34" s="2063"/>
      <c r="S34" s="2063"/>
      <c r="T34" s="2063"/>
      <c r="U34" s="2063"/>
      <c r="V34" s="2063"/>
      <c r="W34" s="2063"/>
      <c r="X34" s="2063"/>
      <c r="Y34" s="2064"/>
      <c r="Z34" s="34"/>
    </row>
    <row r="35" spans="1:26" ht="15" thickBot="1" x14ac:dyDescent="0.35">
      <c r="A35" s="34"/>
      <c r="B35" s="2062"/>
      <c r="C35" s="2063"/>
      <c r="D35" s="2063"/>
      <c r="E35" s="2063"/>
      <c r="F35" s="2063"/>
      <c r="G35" s="2063"/>
      <c r="H35" s="2063"/>
      <c r="I35" s="2065"/>
      <c r="J35" s="2065"/>
      <c r="K35" s="2065"/>
      <c r="L35" s="2065"/>
      <c r="M35" s="2065"/>
      <c r="N35" s="2065"/>
      <c r="O35" s="2065"/>
      <c r="P35" s="2065"/>
      <c r="Q35" s="2065"/>
      <c r="R35" s="2065"/>
      <c r="S35" s="2065"/>
      <c r="T35" s="2065"/>
      <c r="U35" s="2065"/>
      <c r="V35" s="2065"/>
      <c r="W35" s="2065"/>
      <c r="X35" s="2065"/>
      <c r="Y35" s="2066"/>
      <c r="Z35" s="34"/>
    </row>
    <row r="36" spans="1:26" ht="15" thickBot="1" x14ac:dyDescent="0.35">
      <c r="A36" s="34"/>
      <c r="B36" s="2067" t="s">
        <v>608</v>
      </c>
      <c r="C36" s="2068"/>
      <c r="D36" s="2054"/>
      <c r="E36" s="2055"/>
      <c r="F36" s="2055"/>
      <c r="G36" s="2055"/>
      <c r="H36" s="2055"/>
      <c r="I36" s="2059" t="s">
        <v>604</v>
      </c>
      <c r="J36" s="2061"/>
      <c r="K36" s="2059" t="s">
        <v>111</v>
      </c>
      <c r="L36" s="2060"/>
      <c r="M36" s="2061"/>
      <c r="N36" s="2070" t="s">
        <v>605</v>
      </c>
      <c r="O36" s="2070"/>
      <c r="P36" s="2048"/>
      <c r="Q36" s="1965"/>
      <c r="R36" s="1965"/>
      <c r="S36" s="2049"/>
      <c r="T36" s="34"/>
      <c r="U36" s="34"/>
      <c r="V36" s="34"/>
      <c r="W36" s="34"/>
      <c r="X36" s="2050" t="s">
        <v>111</v>
      </c>
      <c r="Y36" s="2052"/>
      <c r="Z36" s="34"/>
    </row>
    <row r="37" spans="1:26" ht="15" thickBot="1" x14ac:dyDescent="0.35">
      <c r="A37" s="34"/>
      <c r="B37" s="2071" t="s">
        <v>673</v>
      </c>
      <c r="C37" s="2072"/>
      <c r="D37" s="2054"/>
      <c r="E37" s="2055"/>
      <c r="F37" s="2055"/>
      <c r="G37" s="2055"/>
      <c r="H37" s="2055"/>
      <c r="I37" s="2069"/>
      <c r="J37" s="2066"/>
      <c r="K37" s="2069"/>
      <c r="L37" s="2065"/>
      <c r="M37" s="2066"/>
      <c r="N37" s="2034" t="s">
        <v>606</v>
      </c>
      <c r="O37" s="2034"/>
      <c r="P37" s="2013"/>
      <c r="Q37" s="2014"/>
      <c r="R37" s="2014"/>
      <c r="S37" s="2015"/>
      <c r="T37" s="34"/>
      <c r="U37" s="34"/>
      <c r="V37" s="34"/>
      <c r="W37" s="34"/>
      <c r="X37" s="2051"/>
      <c r="Y37" s="2053"/>
      <c r="Z37" s="34"/>
    </row>
    <row r="38" spans="1:26" x14ac:dyDescent="0.3">
      <c r="A38" s="264"/>
      <c r="B38" s="2056"/>
      <c r="C38" s="2056"/>
      <c r="D38" s="2056"/>
      <c r="E38" s="2056"/>
      <c r="F38" s="2056"/>
      <c r="G38" s="2056"/>
      <c r="H38" s="2056"/>
      <c r="I38" s="2057"/>
      <c r="J38" s="2057"/>
      <c r="K38" s="264"/>
      <c r="L38" s="2043"/>
      <c r="M38" s="2043"/>
      <c r="N38" s="2058"/>
      <c r="O38" s="2058"/>
      <c r="P38" s="2043"/>
      <c r="Q38" s="2043"/>
      <c r="R38" s="2043"/>
      <c r="S38" s="2043"/>
      <c r="T38" s="2043"/>
      <c r="U38" s="2043"/>
      <c r="V38" s="2043"/>
      <c r="W38" s="2043"/>
      <c r="X38" s="2044"/>
      <c r="Y38" s="2044"/>
      <c r="Z38" s="264"/>
    </row>
  </sheetData>
  <mergeCells count="140">
    <mergeCell ref="R38:S38"/>
    <mergeCell ref="T38:U38"/>
    <mergeCell ref="V38:W38"/>
    <mergeCell ref="X38:Y38"/>
    <mergeCell ref="C22:G22"/>
    <mergeCell ref="P36:S37"/>
    <mergeCell ref="X36:X37"/>
    <mergeCell ref="Y36:Y37"/>
    <mergeCell ref="D36:H36"/>
    <mergeCell ref="N37:O37"/>
    <mergeCell ref="B38:H38"/>
    <mergeCell ref="I38:J38"/>
    <mergeCell ref="L38:M38"/>
    <mergeCell ref="N38:O38"/>
    <mergeCell ref="P38:Q38"/>
    <mergeCell ref="D37:H37"/>
    <mergeCell ref="B33:Y35"/>
    <mergeCell ref="B36:C36"/>
    <mergeCell ref="I36:J37"/>
    <mergeCell ref="K36:M37"/>
    <mergeCell ref="N36:O36"/>
    <mergeCell ref="B37:C37"/>
    <mergeCell ref="V22:W22"/>
    <mergeCell ref="C23:D23"/>
    <mergeCell ref="E23:F23"/>
    <mergeCell ref="L23:O23"/>
    <mergeCell ref="P23:Q23"/>
    <mergeCell ref="R23:S23"/>
    <mergeCell ref="T23:U23"/>
    <mergeCell ref="V23:W23"/>
    <mergeCell ref="R21:S21"/>
    <mergeCell ref="T21:U21"/>
    <mergeCell ref="V21:W21"/>
    <mergeCell ref="L22:M22"/>
    <mergeCell ref="N22:O22"/>
    <mergeCell ref="P22:Q22"/>
    <mergeCell ref="R22:S22"/>
    <mergeCell ref="T22:U22"/>
    <mergeCell ref="A21:B21"/>
    <mergeCell ref="C21:D21"/>
    <mergeCell ref="E21:F21"/>
    <mergeCell ref="G21:H21"/>
    <mergeCell ref="P21:Q21"/>
    <mergeCell ref="B19:I19"/>
    <mergeCell ref="J19:R19"/>
    <mergeCell ref="S19:T19"/>
    <mergeCell ref="U19:V19"/>
    <mergeCell ref="W19:Y20"/>
    <mergeCell ref="B20:I20"/>
    <mergeCell ref="J20:R20"/>
    <mergeCell ref="S20:T20"/>
    <mergeCell ref="U20:V20"/>
    <mergeCell ref="B17:I17"/>
    <mergeCell ref="J17:R17"/>
    <mergeCell ref="S17:T17"/>
    <mergeCell ref="U17:V17"/>
    <mergeCell ref="W17:Y18"/>
    <mergeCell ref="B18:I18"/>
    <mergeCell ref="J18:R18"/>
    <mergeCell ref="S18:T18"/>
    <mergeCell ref="U18:V18"/>
    <mergeCell ref="B15:I15"/>
    <mergeCell ref="J15:R15"/>
    <mergeCell ref="S15:T15"/>
    <mergeCell ref="U15:V15"/>
    <mergeCell ref="W15:Y16"/>
    <mergeCell ref="B16:I16"/>
    <mergeCell ref="J16:R16"/>
    <mergeCell ref="S16:T16"/>
    <mergeCell ref="U16:V16"/>
    <mergeCell ref="S13:T13"/>
    <mergeCell ref="U13:V13"/>
    <mergeCell ref="W13:X13"/>
    <mergeCell ref="B14:I14"/>
    <mergeCell ref="J14:R14"/>
    <mergeCell ref="S14:T14"/>
    <mergeCell ref="U14:V14"/>
    <mergeCell ref="W14:X14"/>
    <mergeCell ref="B12:I13"/>
    <mergeCell ref="J11:Q13"/>
    <mergeCell ref="V11:W11"/>
    <mergeCell ref="S12:T12"/>
    <mergeCell ref="U12:V12"/>
    <mergeCell ref="W12:X12"/>
    <mergeCell ref="S10:T10"/>
    <mergeCell ref="V10:W10"/>
    <mergeCell ref="A11:B11"/>
    <mergeCell ref="C11:D11"/>
    <mergeCell ref="E11:F11"/>
    <mergeCell ref="G11:H11"/>
    <mergeCell ref="R11:S11"/>
    <mergeCell ref="T11:U11"/>
    <mergeCell ref="B10:C10"/>
    <mergeCell ref="D10:E10"/>
    <mergeCell ref="F10:G10"/>
    <mergeCell ref="L10:M10"/>
    <mergeCell ref="N10:O10"/>
    <mergeCell ref="Q10:R10"/>
    <mergeCell ref="T8:U8"/>
    <mergeCell ref="V8:W8"/>
    <mergeCell ref="B9:D9"/>
    <mergeCell ref="L9:M9"/>
    <mergeCell ref="N9:O9"/>
    <mergeCell ref="Q9:R9"/>
    <mergeCell ref="S9:T9"/>
    <mergeCell ref="V9:W9"/>
    <mergeCell ref="F9:H9"/>
    <mergeCell ref="B8:C8"/>
    <mergeCell ref="D8:J8"/>
    <mergeCell ref="L8:M8"/>
    <mergeCell ref="N8:O8"/>
    <mergeCell ref="P8:Q8"/>
    <mergeCell ref="R8:S8"/>
    <mergeCell ref="V4:W4"/>
    <mergeCell ref="V5:W5"/>
    <mergeCell ref="B4:C4"/>
    <mergeCell ref="D4:G4"/>
    <mergeCell ref="I4:J4"/>
    <mergeCell ref="K4:Q4"/>
    <mergeCell ref="V6:W6"/>
    <mergeCell ref="P7:Q7"/>
    <mergeCell ref="V7:W7"/>
    <mergeCell ref="B6:E6"/>
    <mergeCell ref="F6:J6"/>
    <mergeCell ref="P6:Q6"/>
    <mergeCell ref="C7:E7"/>
    <mergeCell ref="J7:O7"/>
    <mergeCell ref="B3:C3"/>
    <mergeCell ref="B1:H1"/>
    <mergeCell ref="I1:Y1"/>
    <mergeCell ref="A2:B2"/>
    <mergeCell ref="C2:D2"/>
    <mergeCell ref="E2:F2"/>
    <mergeCell ref="G2:H2"/>
    <mergeCell ref="J2:U2"/>
    <mergeCell ref="V2:W2"/>
    <mergeCell ref="V3:W3"/>
    <mergeCell ref="D3:G3"/>
    <mergeCell ref="I3:J3"/>
    <mergeCell ref="K3:Q3"/>
  </mergeCells>
  <pageMargins left="0.7" right="0.7" top="0.75" bottom="0.75" header="0.3" footer="0.3"/>
  <pageSetup scale="47" orientation="landscape" r:id="rId1"/>
  <headerFooter>
    <oddFooter>&amp;L 1AF0003 &amp;A&amp;C&amp;KFF0000Printed Copy Uncontrolled.  
Latest Edition on AMG Intranet Site (http://ride.amgeneralintranet.com)&amp;RRev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1321" r:id="rId4" name="Check Box 9">
              <controlPr locked="0" defaultSize="0" autoFill="0" autoLine="0" autoPict="0">
                <anchor moveWithCells="1">
                  <from>
                    <xdr:col>7</xdr:col>
                    <xdr:colOff>76200</xdr:colOff>
                    <xdr:row>7</xdr:row>
                    <xdr:rowOff>175260</xdr:rowOff>
                  </from>
                  <to>
                    <xdr:col>7</xdr:col>
                    <xdr:colOff>381000</xdr:colOff>
                    <xdr:row>9</xdr:row>
                    <xdr:rowOff>22860</xdr:rowOff>
                  </to>
                </anchor>
              </controlPr>
            </control>
          </mc:Choice>
        </mc:AlternateContent>
        <mc:AlternateContent xmlns:mc="http://schemas.openxmlformats.org/markup-compatibility/2006">
          <mc:Choice Requires="x14">
            <control shapeId="141322" r:id="rId5" name="Check Box 10">
              <controlPr locked="0" defaultSize="0" autoFill="0" autoLine="0" autoPict="0">
                <anchor moveWithCells="1">
                  <from>
                    <xdr:col>17</xdr:col>
                    <xdr:colOff>182880</xdr:colOff>
                    <xdr:row>7</xdr:row>
                    <xdr:rowOff>175260</xdr:rowOff>
                  </from>
                  <to>
                    <xdr:col>17</xdr:col>
                    <xdr:colOff>487680</xdr:colOff>
                    <xdr:row>9</xdr:row>
                    <xdr:rowOff>30480</xdr:rowOff>
                  </to>
                </anchor>
              </controlPr>
            </control>
          </mc:Choice>
        </mc:AlternateContent>
        <mc:AlternateContent xmlns:mc="http://schemas.openxmlformats.org/markup-compatibility/2006">
          <mc:Choice Requires="x14">
            <control shapeId="141323" r:id="rId6" name="Check Box 11">
              <controlPr locked="0" defaultSize="0" autoFill="0" autoLine="0" autoPict="0">
                <anchor moveWithCells="1">
                  <from>
                    <xdr:col>17</xdr:col>
                    <xdr:colOff>541020</xdr:colOff>
                    <xdr:row>8</xdr:row>
                    <xdr:rowOff>175260</xdr:rowOff>
                  </from>
                  <to>
                    <xdr:col>18</xdr:col>
                    <xdr:colOff>236220</xdr:colOff>
                    <xdr:row>10</xdr:row>
                    <xdr:rowOff>22860</xdr:rowOff>
                  </to>
                </anchor>
              </controlPr>
            </control>
          </mc:Choice>
        </mc:AlternateContent>
        <mc:AlternateContent xmlns:mc="http://schemas.openxmlformats.org/markup-compatibility/2006">
          <mc:Choice Requires="x14">
            <control shapeId="141324" r:id="rId7" name="Check Box 12">
              <controlPr locked="0" defaultSize="0" autoFill="0" autoLine="0" autoPict="0">
                <anchor moveWithCells="1">
                  <from>
                    <xdr:col>6</xdr:col>
                    <xdr:colOff>137160</xdr:colOff>
                    <xdr:row>8</xdr:row>
                    <xdr:rowOff>175260</xdr:rowOff>
                  </from>
                  <to>
                    <xdr:col>6</xdr:col>
                    <xdr:colOff>441960</xdr:colOff>
                    <xdr:row>10</xdr:row>
                    <xdr:rowOff>30480</xdr:rowOff>
                  </to>
                </anchor>
              </controlPr>
            </control>
          </mc:Choice>
        </mc:AlternateContent>
        <mc:AlternateContent xmlns:mc="http://schemas.openxmlformats.org/markup-compatibility/2006">
          <mc:Choice Requires="x14">
            <control shapeId="141325" r:id="rId8" name="Check Box 13">
              <controlPr locked="0" defaultSize="0" autoFill="0" autoLine="0" autoPict="0">
                <anchor moveWithCells="1">
                  <from>
                    <xdr:col>10</xdr:col>
                    <xdr:colOff>1516380</xdr:colOff>
                    <xdr:row>8</xdr:row>
                    <xdr:rowOff>160020</xdr:rowOff>
                  </from>
                  <to>
                    <xdr:col>11</xdr:col>
                    <xdr:colOff>45720</xdr:colOff>
                    <xdr:row>10</xdr:row>
                    <xdr:rowOff>22860</xdr:rowOff>
                  </to>
                </anchor>
              </controlPr>
            </control>
          </mc:Choice>
        </mc:AlternateContent>
        <mc:AlternateContent xmlns:mc="http://schemas.openxmlformats.org/markup-compatibility/2006">
          <mc:Choice Requires="x14">
            <control shapeId="141326" r:id="rId9" name="Check Box 14">
              <controlPr locked="0" defaultSize="0" autoFill="0" autoLine="0" autoPict="0">
                <anchor moveWithCells="1">
                  <from>
                    <xdr:col>10</xdr:col>
                    <xdr:colOff>807720</xdr:colOff>
                    <xdr:row>7</xdr:row>
                    <xdr:rowOff>175260</xdr:rowOff>
                  </from>
                  <to>
                    <xdr:col>10</xdr:col>
                    <xdr:colOff>1112520</xdr:colOff>
                    <xdr:row>9</xdr:row>
                    <xdr:rowOff>22860</xdr:rowOff>
                  </to>
                </anchor>
              </controlPr>
            </control>
          </mc:Choice>
        </mc:AlternateContent>
        <mc:AlternateContent xmlns:mc="http://schemas.openxmlformats.org/markup-compatibility/2006">
          <mc:Choice Requires="x14">
            <control shapeId="141327" r:id="rId10" name="Check Box 15">
              <controlPr locked="0" defaultSize="0" autoFill="0" autoLine="0" autoPict="0">
                <anchor moveWithCells="1">
                  <from>
                    <xdr:col>21</xdr:col>
                    <xdr:colOff>388620</xdr:colOff>
                    <xdr:row>7</xdr:row>
                    <xdr:rowOff>160020</xdr:rowOff>
                  </from>
                  <to>
                    <xdr:col>22</xdr:col>
                    <xdr:colOff>83820</xdr:colOff>
                    <xdr:row>9</xdr:row>
                    <xdr:rowOff>22860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9B74E-F120-4AD6-B4FB-7C91A97DD2F2}">
  <sheetPr codeName="Sheet32">
    <pageSetUpPr fitToPage="1"/>
  </sheetPr>
  <dimension ref="A1:M53"/>
  <sheetViews>
    <sheetView windowProtection="1" showGridLines="0" showRuler="0" view="pageLayout" zoomScaleNormal="100" workbookViewId="0">
      <selection activeCell="G5" sqref="G5"/>
    </sheetView>
  </sheetViews>
  <sheetFormatPr defaultColWidth="9.109375" defaultRowHeight="14.4" x14ac:dyDescent="0.3"/>
  <cols>
    <col min="1" max="1" width="16.33203125" style="268" customWidth="1"/>
    <col min="2" max="2" width="21" style="268" customWidth="1"/>
    <col min="3" max="3" width="9.6640625" style="268" customWidth="1"/>
    <col min="4" max="4" width="19.44140625" style="268" customWidth="1"/>
    <col min="5" max="6" width="9.88671875" style="268" customWidth="1"/>
    <col min="7" max="7" width="8.6640625" style="268" customWidth="1"/>
    <col min="8" max="8" width="9.88671875" style="268" customWidth="1"/>
    <col min="9" max="12" width="9.88671875" customWidth="1"/>
  </cols>
  <sheetData>
    <row r="1" spans="1:13" ht="18" customHeight="1" x14ac:dyDescent="0.3">
      <c r="A1" s="281"/>
      <c r="B1" s="281"/>
      <c r="C1" s="281"/>
      <c r="D1" s="281"/>
      <c r="E1" s="281"/>
      <c r="F1" s="281"/>
      <c r="G1" s="281"/>
      <c r="H1" s="695"/>
      <c r="I1" s="272"/>
      <c r="J1" s="272"/>
      <c r="K1" s="272"/>
      <c r="L1" s="272"/>
    </row>
    <row r="2" spans="1:13" ht="30" customHeight="1" x14ac:dyDescent="0.3">
      <c r="A2" s="696" t="s">
        <v>491</v>
      </c>
      <c r="B2" s="290">
        <f>Information!D19</f>
        <v>0</v>
      </c>
      <c r="C2" s="450"/>
      <c r="D2" s="450"/>
      <c r="E2" s="450"/>
      <c r="F2" s="450"/>
      <c r="G2" s="450"/>
      <c r="H2" s="697"/>
      <c r="I2" s="272"/>
      <c r="J2" s="272"/>
      <c r="K2" s="272"/>
      <c r="L2" s="272"/>
    </row>
    <row r="3" spans="1:13" ht="30" customHeight="1" x14ac:dyDescent="0.3">
      <c r="A3" s="698" t="s">
        <v>493</v>
      </c>
      <c r="B3" s="287">
        <f>Information!D20</f>
        <v>0</v>
      </c>
      <c r="C3" s="700"/>
      <c r="D3" s="700"/>
      <c r="E3" s="700"/>
      <c r="F3" s="700"/>
      <c r="G3" s="700"/>
      <c r="H3" s="697"/>
      <c r="I3" s="260"/>
      <c r="J3" s="260"/>
      <c r="K3" s="260"/>
      <c r="L3" s="260"/>
    </row>
    <row r="4" spans="1:13" ht="30" customHeight="1" x14ac:dyDescent="0.3">
      <c r="A4" s="701"/>
      <c r="B4" s="699"/>
      <c r="C4" s="700"/>
      <c r="D4" s="700"/>
      <c r="E4" s="700"/>
      <c r="F4" s="700"/>
      <c r="G4" s="700"/>
      <c r="H4" s="697"/>
      <c r="I4" s="260"/>
      <c r="J4" s="260"/>
      <c r="K4" s="260"/>
      <c r="L4" s="260"/>
    </row>
    <row r="5" spans="1:13" ht="30" customHeight="1" x14ac:dyDescent="0.3">
      <c r="A5" s="2074" t="s">
        <v>492</v>
      </c>
      <c r="B5" s="2074"/>
      <c r="C5" s="2074"/>
      <c r="D5" s="290">
        <f>Information!D19</f>
        <v>0</v>
      </c>
      <c r="E5" s="702"/>
      <c r="F5" s="702"/>
      <c r="G5" s="702"/>
      <c r="H5" s="450"/>
      <c r="I5" s="272"/>
      <c r="J5" s="272"/>
      <c r="K5" s="272"/>
      <c r="L5" s="272"/>
    </row>
    <row r="6" spans="1:13" ht="30" customHeight="1" x14ac:dyDescent="0.3">
      <c r="A6" s="703" t="s">
        <v>493</v>
      </c>
      <c r="C6" s="450"/>
      <c r="D6" s="290">
        <f>Information!D20</f>
        <v>0</v>
      </c>
      <c r="E6" s="450"/>
      <c r="F6" s="450"/>
      <c r="G6" s="450"/>
      <c r="H6" s="450"/>
      <c r="I6" s="272"/>
      <c r="J6" s="272"/>
      <c r="K6" s="273"/>
      <c r="L6" s="273"/>
    </row>
    <row r="7" spans="1:13" ht="12.75" customHeight="1" x14ac:dyDescent="0.3">
      <c r="A7" s="450"/>
      <c r="B7" s="450"/>
      <c r="C7" s="450"/>
      <c r="D7" s="450"/>
      <c r="E7" s="450"/>
      <c r="F7" s="450"/>
      <c r="G7" s="450"/>
      <c r="H7" s="450"/>
      <c r="I7" s="272"/>
      <c r="J7" s="272"/>
      <c r="K7" s="273"/>
      <c r="L7" s="273"/>
    </row>
    <row r="8" spans="1:13" ht="30" customHeight="1" x14ac:dyDescent="0.3">
      <c r="A8" s="2075" t="s">
        <v>494</v>
      </c>
      <c r="B8" s="2075"/>
      <c r="C8" s="2075"/>
      <c r="D8" s="2075"/>
      <c r="E8" s="2075"/>
      <c r="F8" s="2075"/>
      <c r="G8" s="2075"/>
      <c r="H8" s="2075"/>
      <c r="I8" s="278"/>
      <c r="J8" s="278"/>
      <c r="K8" s="315"/>
      <c r="L8" s="315"/>
    </row>
    <row r="9" spans="1:13" ht="30" customHeight="1" x14ac:dyDescent="0.3">
      <c r="A9" s="2076" t="s">
        <v>543</v>
      </c>
      <c r="B9" s="2076"/>
      <c r="C9" s="2076"/>
      <c r="D9" s="2076"/>
      <c r="E9" s="2076"/>
      <c r="F9" s="2076"/>
      <c r="G9" s="2076"/>
      <c r="H9" s="704"/>
      <c r="I9" s="278"/>
      <c r="J9" s="278"/>
      <c r="K9" s="315"/>
      <c r="L9" s="315"/>
    </row>
    <row r="10" spans="1:13" ht="15.75" customHeight="1" x14ac:dyDescent="0.3">
      <c r="A10" s="450"/>
      <c r="B10" s="697"/>
      <c r="C10" s="705"/>
      <c r="D10" s="705"/>
      <c r="E10" s="705"/>
      <c r="F10" s="705"/>
      <c r="G10" s="705"/>
      <c r="H10" s="697"/>
      <c r="I10" s="278"/>
      <c r="J10" s="278"/>
      <c r="K10" s="315"/>
      <c r="L10" s="315"/>
    </row>
    <row r="11" spans="1:13" ht="30" customHeight="1" x14ac:dyDescent="0.3">
      <c r="A11" s="706" t="s">
        <v>498</v>
      </c>
      <c r="B11" s="294" t="str">
        <f>'18a. PSW'!AK55</f>
        <v>YYYY-MM-DD</v>
      </c>
      <c r="C11" s="705"/>
      <c r="D11" s="697"/>
      <c r="E11" s="707"/>
      <c r="F11" s="707"/>
      <c r="G11" s="708"/>
      <c r="H11" s="708"/>
    </row>
    <row r="12" spans="1:13" ht="30" customHeight="1" x14ac:dyDescent="0.3">
      <c r="A12" s="2074" t="s">
        <v>496</v>
      </c>
      <c r="B12" s="2074"/>
      <c r="C12" s="2074"/>
      <c r="D12" s="2074"/>
      <c r="E12" s="716">
        <f>Information!D11</f>
        <v>0</v>
      </c>
      <c r="F12" s="709"/>
      <c r="G12" s="709"/>
      <c r="H12" s="709"/>
      <c r="I12" s="263"/>
      <c r="J12" s="278"/>
      <c r="K12" s="278"/>
      <c r="L12" s="315"/>
      <c r="M12" s="315"/>
    </row>
    <row r="13" spans="1:13" ht="30" customHeight="1" x14ac:dyDescent="0.3">
      <c r="A13" s="706"/>
      <c r="B13" s="701"/>
      <c r="C13" s="705"/>
      <c r="D13" s="705"/>
      <c r="E13" s="705"/>
      <c r="F13" s="705"/>
      <c r="G13" s="705"/>
      <c r="H13" s="697"/>
      <c r="I13" s="278"/>
      <c r="J13" s="278"/>
      <c r="K13" s="315"/>
      <c r="L13" s="315"/>
    </row>
    <row r="14" spans="1:13" ht="30" customHeight="1" x14ac:dyDescent="0.3">
      <c r="A14" s="2077" t="s">
        <v>497</v>
      </c>
      <c r="B14" s="2077"/>
      <c r="C14" s="2077"/>
      <c r="D14" s="2077"/>
      <c r="E14" s="1308">
        <f>Information!D11</f>
        <v>0</v>
      </c>
      <c r="F14" s="1308"/>
      <c r="G14" s="1308"/>
      <c r="H14" s="450"/>
      <c r="I14" s="272"/>
      <c r="J14" s="272"/>
      <c r="K14" s="273"/>
      <c r="L14" s="273"/>
    </row>
    <row r="15" spans="1:13" ht="13.2" customHeight="1" x14ac:dyDescent="0.3">
      <c r="A15" s="281"/>
      <c r="B15" s="281"/>
      <c r="C15" s="281"/>
      <c r="D15" s="281"/>
      <c r="E15" s="281"/>
      <c r="F15" s="281"/>
      <c r="G15" s="281"/>
      <c r="H15" s="281"/>
      <c r="I15" s="281"/>
      <c r="J15" s="281"/>
      <c r="K15" s="282"/>
      <c r="L15" s="282"/>
    </row>
    <row r="16" spans="1:13" x14ac:dyDescent="0.3">
      <c r="A16" s="281"/>
      <c r="B16" s="281"/>
      <c r="C16" s="281"/>
      <c r="D16" s="281"/>
      <c r="E16" s="281"/>
      <c r="F16" s="281"/>
      <c r="G16" s="281"/>
      <c r="H16" s="281"/>
      <c r="I16" s="281"/>
      <c r="J16" s="281"/>
      <c r="K16" s="282"/>
      <c r="L16" s="282"/>
    </row>
    <row r="17" spans="1:12" x14ac:dyDescent="0.3">
      <c r="A17" s="281"/>
      <c r="B17" s="281"/>
      <c r="C17" s="281"/>
      <c r="D17" s="281"/>
      <c r="E17" s="281"/>
      <c r="F17" s="281"/>
      <c r="G17" s="281"/>
      <c r="H17" s="281"/>
      <c r="I17" s="281"/>
      <c r="J17" s="281"/>
      <c r="K17" s="282"/>
      <c r="L17" s="282"/>
    </row>
    <row r="18" spans="1:12" x14ac:dyDescent="0.3">
      <c r="A18" s="281"/>
      <c r="B18" s="281"/>
      <c r="C18" s="281"/>
      <c r="D18" s="281"/>
      <c r="E18" s="281"/>
      <c r="F18" s="281"/>
      <c r="G18" s="281"/>
      <c r="H18" s="281"/>
      <c r="I18" s="281"/>
      <c r="J18" s="281"/>
      <c r="K18" s="282"/>
      <c r="L18" s="282"/>
    </row>
    <row r="19" spans="1:12" x14ac:dyDescent="0.3">
      <c r="A19" s="281"/>
      <c r="B19" s="281"/>
      <c r="C19" s="281"/>
      <c r="D19" s="281"/>
      <c r="E19" s="281"/>
      <c r="F19" s="281"/>
      <c r="G19" s="281"/>
      <c r="H19" s="281"/>
      <c r="I19" s="281"/>
      <c r="J19" s="281"/>
      <c r="K19" s="282"/>
      <c r="L19" s="282"/>
    </row>
    <row r="20" spans="1:12" x14ac:dyDescent="0.3">
      <c r="A20" s="281"/>
      <c r="B20" s="281"/>
      <c r="C20" s="281"/>
      <c r="D20" s="281"/>
      <c r="E20" s="281"/>
      <c r="F20" s="281"/>
      <c r="G20" s="281"/>
      <c r="H20" s="281"/>
      <c r="I20" s="281"/>
      <c r="J20" s="281"/>
      <c r="K20" s="282"/>
      <c r="L20" s="282"/>
    </row>
    <row r="21" spans="1:12" x14ac:dyDescent="0.3">
      <c r="A21" s="281"/>
      <c r="B21" s="281"/>
      <c r="C21" s="281"/>
      <c r="D21" s="281"/>
      <c r="E21" s="281"/>
      <c r="F21" s="281"/>
      <c r="G21" s="281"/>
      <c r="H21" s="281"/>
      <c r="I21" s="281"/>
      <c r="J21" s="281"/>
      <c r="K21" s="282"/>
      <c r="L21" s="282"/>
    </row>
    <row r="22" spans="1:12" x14ac:dyDescent="0.3">
      <c r="A22" s="281"/>
      <c r="B22" s="281"/>
      <c r="C22" s="281"/>
      <c r="D22" s="281"/>
      <c r="E22" s="281"/>
      <c r="F22" s="281"/>
      <c r="G22" s="281"/>
      <c r="H22" s="281"/>
      <c r="I22" s="281"/>
      <c r="J22" s="281"/>
      <c r="K22" s="282"/>
      <c r="L22" s="282"/>
    </row>
    <row r="23" spans="1:12" x14ac:dyDescent="0.3">
      <c r="A23" s="281"/>
      <c r="B23" s="281"/>
      <c r="C23" s="281"/>
      <c r="D23" s="281"/>
      <c r="E23" s="281"/>
      <c r="F23" s="281"/>
      <c r="G23" s="281"/>
      <c r="H23" s="281"/>
      <c r="I23" s="281"/>
      <c r="J23" s="281"/>
      <c r="K23" s="282"/>
      <c r="L23" s="282"/>
    </row>
    <row r="24" spans="1:12" x14ac:dyDescent="0.3">
      <c r="A24" s="281"/>
      <c r="B24" s="281"/>
      <c r="C24" s="281"/>
      <c r="D24" s="281"/>
      <c r="E24" s="281"/>
      <c r="F24" s="281"/>
      <c r="G24" s="281"/>
      <c r="H24" s="281"/>
      <c r="I24" s="281"/>
      <c r="J24" s="281"/>
      <c r="K24" s="282"/>
      <c r="L24" s="282"/>
    </row>
    <row r="25" spans="1:12" x14ac:dyDescent="0.3">
      <c r="A25" s="281"/>
      <c r="B25" s="281"/>
      <c r="C25" s="281"/>
      <c r="D25" s="281"/>
      <c r="E25" s="281"/>
      <c r="F25" s="281"/>
      <c r="G25" s="281"/>
      <c r="H25" s="281"/>
      <c r="I25" s="281"/>
      <c r="J25" s="281"/>
      <c r="K25" s="282"/>
      <c r="L25" s="282"/>
    </row>
    <row r="26" spans="1:12" x14ac:dyDescent="0.3">
      <c r="A26" s="281"/>
      <c r="B26" s="281"/>
      <c r="C26" s="281"/>
      <c r="D26" s="281"/>
      <c r="E26" s="281"/>
      <c r="F26" s="281"/>
      <c r="G26" s="281"/>
      <c r="H26" s="281"/>
      <c r="I26" s="281"/>
      <c r="J26" s="281"/>
      <c r="K26" s="282"/>
      <c r="L26" s="282"/>
    </row>
    <row r="27" spans="1:12" x14ac:dyDescent="0.3">
      <c r="A27" s="281"/>
      <c r="B27" s="281"/>
      <c r="C27" s="281"/>
      <c r="D27" s="281"/>
      <c r="E27" s="281"/>
      <c r="F27" s="281"/>
      <c r="G27" s="281"/>
      <c r="H27" s="281"/>
      <c r="I27" s="281"/>
      <c r="J27" s="281"/>
      <c r="K27" s="282"/>
      <c r="L27" s="282"/>
    </row>
    <row r="28" spans="1:12" x14ac:dyDescent="0.3">
      <c r="A28" s="281"/>
      <c r="B28" s="281"/>
      <c r="C28" s="281"/>
      <c r="D28" s="281"/>
      <c r="E28" s="281"/>
      <c r="F28" s="281"/>
      <c r="G28" s="281"/>
      <c r="H28" s="281"/>
      <c r="I28" s="281"/>
      <c r="J28" s="281"/>
      <c r="K28" s="282"/>
      <c r="L28" s="282"/>
    </row>
    <row r="29" spans="1:12" x14ac:dyDescent="0.3">
      <c r="A29" s="281"/>
      <c r="B29" s="281"/>
      <c r="C29" s="281"/>
      <c r="D29" s="281"/>
      <c r="E29" s="281"/>
      <c r="F29" s="281"/>
      <c r="G29" s="281"/>
      <c r="H29" s="281"/>
      <c r="I29" s="281"/>
      <c r="J29" s="281"/>
      <c r="K29" s="282"/>
      <c r="L29" s="282"/>
    </row>
    <row r="30" spans="1:12" x14ac:dyDescent="0.3">
      <c r="A30" s="281"/>
      <c r="B30" s="281"/>
      <c r="C30" s="281"/>
      <c r="D30" s="281"/>
      <c r="E30" s="281"/>
      <c r="F30" s="281"/>
      <c r="G30" s="281"/>
      <c r="H30" s="281"/>
      <c r="I30" s="281"/>
      <c r="J30" s="281"/>
      <c r="K30" s="282"/>
      <c r="L30" s="282"/>
    </row>
    <row r="31" spans="1:12" x14ac:dyDescent="0.3">
      <c r="A31" s="281"/>
      <c r="B31" s="281"/>
      <c r="C31" s="281"/>
      <c r="D31" s="281"/>
      <c r="E31" s="281"/>
      <c r="F31" s="281"/>
      <c r="G31" s="281"/>
      <c r="H31" s="281"/>
      <c r="I31" s="281"/>
      <c r="J31" s="281"/>
      <c r="K31" s="282"/>
      <c r="L31" s="282"/>
    </row>
    <row r="32" spans="1:12" x14ac:dyDescent="0.3">
      <c r="A32" s="281"/>
      <c r="B32" s="281"/>
      <c r="C32" s="281"/>
      <c r="D32" s="281"/>
      <c r="E32" s="281"/>
      <c r="F32" s="281"/>
      <c r="G32" s="281"/>
      <c r="H32" s="281"/>
      <c r="I32" s="272"/>
      <c r="J32" s="272"/>
      <c r="K32" s="273"/>
      <c r="L32" s="273"/>
    </row>
    <row r="33" spans="1:12" x14ac:dyDescent="0.3">
      <c r="A33" s="281"/>
      <c r="B33" s="281"/>
      <c r="C33" s="281"/>
      <c r="D33" s="281"/>
      <c r="E33" s="281"/>
      <c r="F33" s="281"/>
      <c r="G33" s="281"/>
      <c r="H33" s="281"/>
      <c r="I33" s="281"/>
      <c r="J33" s="281"/>
      <c r="K33" s="282"/>
      <c r="L33" s="282"/>
    </row>
    <row r="34" spans="1:12" x14ac:dyDescent="0.3">
      <c r="A34" s="281"/>
      <c r="B34" s="281"/>
      <c r="C34" s="281"/>
      <c r="D34" s="281"/>
      <c r="E34" s="281"/>
      <c r="F34" s="281"/>
      <c r="G34" s="281"/>
      <c r="H34" s="281"/>
      <c r="I34" s="281"/>
      <c r="J34" s="281"/>
      <c r="K34" s="282"/>
      <c r="L34" s="282"/>
    </row>
    <row r="35" spans="1:12" x14ac:dyDescent="0.3">
      <c r="A35" s="281"/>
      <c r="B35" s="281"/>
      <c r="C35" s="281"/>
      <c r="D35" s="281"/>
      <c r="E35" s="281"/>
      <c r="F35" s="281"/>
      <c r="G35" s="281"/>
      <c r="H35" s="281"/>
      <c r="I35" s="281"/>
      <c r="J35" s="281"/>
      <c r="K35" s="282"/>
      <c r="L35" s="282"/>
    </row>
    <row r="36" spans="1:12" x14ac:dyDescent="0.3">
      <c r="A36" s="281"/>
      <c r="B36" s="281"/>
      <c r="C36" s="281"/>
      <c r="D36" s="281"/>
      <c r="E36" s="281"/>
      <c r="F36" s="281"/>
      <c r="G36" s="281"/>
      <c r="H36" s="281"/>
      <c r="I36" s="281"/>
      <c r="J36" s="281"/>
      <c r="K36" s="282"/>
      <c r="L36" s="282"/>
    </row>
    <row r="37" spans="1:12" x14ac:dyDescent="0.3">
      <c r="A37" s="281"/>
      <c r="B37" s="281"/>
      <c r="C37" s="281"/>
      <c r="D37" s="281"/>
      <c r="E37" s="281"/>
      <c r="F37" s="281"/>
      <c r="G37" s="281"/>
      <c r="H37" s="281"/>
      <c r="I37" s="281"/>
      <c r="J37" s="281"/>
      <c r="K37" s="282"/>
      <c r="L37" s="282"/>
    </row>
    <row r="38" spans="1:12" x14ac:dyDescent="0.3">
      <c r="A38" s="281"/>
      <c r="B38" s="281"/>
      <c r="C38" s="281"/>
      <c r="D38" s="281"/>
      <c r="E38" s="281"/>
      <c r="F38" s="281"/>
      <c r="G38" s="281"/>
      <c r="H38" s="281"/>
      <c r="I38" s="281"/>
      <c r="J38" s="281"/>
      <c r="K38" s="282"/>
      <c r="L38" s="282"/>
    </row>
    <row r="39" spans="1:12" x14ac:dyDescent="0.3">
      <c r="A39" s="281"/>
      <c r="B39" s="281"/>
      <c r="C39" s="281"/>
      <c r="D39" s="281"/>
      <c r="E39" s="281"/>
      <c r="F39" s="281"/>
      <c r="G39" s="281"/>
      <c r="H39" s="281"/>
      <c r="I39" s="281"/>
      <c r="J39" s="281"/>
      <c r="K39" s="282"/>
      <c r="L39" s="282"/>
    </row>
    <row r="40" spans="1:12" x14ac:dyDescent="0.3">
      <c r="A40" s="281"/>
      <c r="B40" s="281"/>
      <c r="C40" s="281"/>
      <c r="D40" s="281"/>
      <c r="E40" s="281"/>
      <c r="F40" s="281"/>
      <c r="G40" s="281"/>
      <c r="H40" s="281"/>
      <c r="I40" s="281"/>
      <c r="J40" s="281"/>
      <c r="K40" s="282"/>
      <c r="L40" s="282"/>
    </row>
    <row r="41" spans="1:12" x14ac:dyDescent="0.3">
      <c r="A41" s="281"/>
      <c r="B41" s="281"/>
      <c r="C41" s="281"/>
      <c r="D41" s="281"/>
      <c r="E41" s="281"/>
      <c r="F41" s="281"/>
      <c r="G41" s="281"/>
      <c r="H41" s="281"/>
      <c r="I41" s="281"/>
      <c r="J41" s="281"/>
      <c r="K41" s="282"/>
      <c r="L41" s="282"/>
    </row>
    <row r="42" spans="1:12" x14ac:dyDescent="0.3">
      <c r="A42" s="281"/>
      <c r="B42" s="281"/>
      <c r="C42" s="281"/>
      <c r="D42" s="281"/>
      <c r="E42" s="281"/>
      <c r="F42" s="281"/>
      <c r="G42" s="281"/>
      <c r="H42" s="281"/>
      <c r="I42" s="281"/>
      <c r="J42" s="281"/>
      <c r="K42" s="282"/>
      <c r="L42" s="282"/>
    </row>
    <row r="43" spans="1:12" x14ac:dyDescent="0.3">
      <c r="A43" s="281"/>
      <c r="B43" s="281"/>
      <c r="C43" s="281"/>
      <c r="D43" s="281"/>
      <c r="E43" s="281"/>
      <c r="F43" s="281"/>
      <c r="G43" s="281"/>
      <c r="H43" s="281"/>
      <c r="I43" s="281"/>
      <c r="J43" s="281"/>
      <c r="K43" s="282"/>
      <c r="L43" s="282"/>
    </row>
    <row r="44" spans="1:12" x14ac:dyDescent="0.3">
      <c r="A44" s="281"/>
      <c r="B44" s="281"/>
      <c r="C44" s="281"/>
      <c r="D44" s="281"/>
      <c r="E44" s="281"/>
      <c r="F44" s="281"/>
      <c r="G44" s="281"/>
      <c r="H44" s="281"/>
      <c r="I44" s="281"/>
      <c r="J44" s="281"/>
      <c r="K44" s="282"/>
      <c r="L44" s="282"/>
    </row>
    <row r="45" spans="1:12" x14ac:dyDescent="0.3">
      <c r="A45" s="281"/>
      <c r="B45" s="281"/>
      <c r="C45" s="281"/>
      <c r="D45" s="281"/>
      <c r="E45" s="281"/>
      <c r="F45" s="281"/>
      <c r="G45" s="281"/>
      <c r="H45" s="281"/>
      <c r="I45" s="281"/>
      <c r="J45" s="281"/>
      <c r="K45" s="282"/>
      <c r="L45" s="282"/>
    </row>
    <row r="46" spans="1:12" x14ac:dyDescent="0.3">
      <c r="A46" s="281"/>
      <c r="B46" s="281"/>
      <c r="C46" s="281"/>
      <c r="D46" s="281"/>
      <c r="E46" s="281"/>
      <c r="F46" s="281"/>
      <c r="G46" s="281"/>
      <c r="H46" s="281"/>
      <c r="I46" s="281"/>
      <c r="J46" s="281"/>
      <c r="K46" s="282"/>
      <c r="L46" s="282"/>
    </row>
    <row r="47" spans="1:12" x14ac:dyDescent="0.3">
      <c r="A47" s="281"/>
      <c r="B47" s="281"/>
      <c r="C47" s="281"/>
      <c r="D47" s="281"/>
      <c r="E47" s="281"/>
      <c r="F47" s="281"/>
      <c r="G47" s="281"/>
      <c r="H47" s="281"/>
      <c r="I47" s="281"/>
      <c r="J47" s="281"/>
      <c r="K47" s="282"/>
      <c r="L47" s="282"/>
    </row>
    <row r="48" spans="1:12" x14ac:dyDescent="0.3">
      <c r="A48" s="281"/>
      <c r="B48" s="281"/>
      <c r="C48" s="281"/>
      <c r="D48" s="281"/>
      <c r="E48" s="281"/>
      <c r="F48" s="281"/>
      <c r="G48" s="281"/>
      <c r="H48" s="281"/>
      <c r="I48" s="281"/>
      <c r="J48" s="281"/>
      <c r="K48" s="282"/>
      <c r="L48" s="282"/>
    </row>
    <row r="49" spans="1:12" x14ac:dyDescent="0.3">
      <c r="A49" s="281"/>
      <c r="B49" s="281"/>
      <c r="C49" s="281"/>
      <c r="D49" s="281"/>
      <c r="E49" s="281"/>
      <c r="F49" s="281"/>
      <c r="G49" s="281"/>
      <c r="H49" s="281"/>
      <c r="I49" s="281"/>
      <c r="J49" s="281"/>
      <c r="K49" s="282"/>
      <c r="L49" s="282"/>
    </row>
    <row r="50" spans="1:12" x14ac:dyDescent="0.3">
      <c r="A50" s="702"/>
      <c r="B50" s="702"/>
      <c r="C50" s="702"/>
      <c r="D50" s="702"/>
      <c r="E50" s="702"/>
      <c r="F50" s="702"/>
      <c r="G50" s="702"/>
      <c r="H50" s="702"/>
      <c r="I50" s="283"/>
      <c r="J50" s="283"/>
    </row>
    <row r="51" spans="1:12" x14ac:dyDescent="0.3">
      <c r="A51" s="702"/>
      <c r="B51" s="710"/>
      <c r="C51" s="710"/>
      <c r="D51" s="710"/>
      <c r="E51" s="710"/>
      <c r="F51" s="710"/>
      <c r="G51" s="710"/>
      <c r="H51" s="710"/>
      <c r="I51" s="280"/>
      <c r="J51" s="280"/>
      <c r="K51" s="270"/>
    </row>
    <row r="52" spans="1:12" x14ac:dyDescent="0.3">
      <c r="I52" s="268"/>
      <c r="J52" s="269"/>
      <c r="K52" s="268"/>
    </row>
    <row r="53" spans="1:12" x14ac:dyDescent="0.3">
      <c r="A53" s="711"/>
      <c r="B53" s="711"/>
      <c r="C53" s="712"/>
      <c r="D53" s="713"/>
      <c r="E53" s="713"/>
      <c r="F53" s="714"/>
      <c r="G53" s="711"/>
      <c r="H53" s="715"/>
      <c r="I53" s="264"/>
      <c r="J53" s="264"/>
      <c r="K53" s="264"/>
      <c r="L53" s="267"/>
    </row>
  </sheetData>
  <sheetProtection formatCells="0" formatColumns="0" formatRows="0" selectLockedCells="1"/>
  <mergeCells count="6">
    <mergeCell ref="A5:C5"/>
    <mergeCell ref="A8:H8"/>
    <mergeCell ref="A9:G9"/>
    <mergeCell ref="A12:D12"/>
    <mergeCell ref="A14:D14"/>
    <mergeCell ref="E14:G14"/>
  </mergeCells>
  <printOptions horizontalCentered="1"/>
  <pageMargins left="0.25" right="0.25" top="0.75" bottom="0.75" header="0.3" footer="0.3"/>
  <pageSetup scale="97" orientation="portrait" verticalDpi="1200" r:id="rId1"/>
  <headerFooter>
    <oddHeader>&amp;L&amp;G&amp;C&amp;"Arial,Bold"&amp;16&amp;KFF0000 13 Appearance Approval Report</oddHeader>
    <oddFooter>&amp;L&amp;9 1AF0003 &amp;A&amp;C&amp;"-,Bold"&amp;9&amp;KFF0000Printed Copy Uncontrolled.  
Latest Edition on AMG Intranet Site (http://ride.amgeneralintranet.com)&amp;R&amp;9Rev &amp;D</oddFoot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AF2E1-8CE1-4759-94F9-9520C6D4A349}">
  <sheetPr codeName="Sheet33">
    <pageSetUpPr fitToPage="1"/>
  </sheetPr>
  <dimension ref="A1:M52"/>
  <sheetViews>
    <sheetView windowProtection="1" showGridLines="0" showRuler="0" view="pageLayout" zoomScaleNormal="100" workbookViewId="0">
      <selection activeCell="F3" sqref="F3"/>
    </sheetView>
  </sheetViews>
  <sheetFormatPr defaultColWidth="9.109375" defaultRowHeight="14.4" x14ac:dyDescent="0.3"/>
  <cols>
    <col min="1" max="1" width="16.33203125" style="268" customWidth="1"/>
    <col min="2" max="2" width="21" style="268" customWidth="1"/>
    <col min="3" max="3" width="9.6640625" style="268" customWidth="1"/>
    <col min="4" max="4" width="19.44140625" style="268" customWidth="1"/>
    <col min="5" max="6" width="9.88671875" style="268" customWidth="1"/>
    <col min="7" max="7" width="8.6640625" style="268" customWidth="1"/>
    <col min="8" max="12" width="9.88671875" customWidth="1"/>
  </cols>
  <sheetData>
    <row r="1" spans="1:13" ht="18" customHeight="1" x14ac:dyDescent="0.3">
      <c r="A1" s="717"/>
      <c r="B1" s="717"/>
      <c r="C1" s="281"/>
      <c r="D1" s="281"/>
      <c r="E1" s="281"/>
      <c r="F1" s="281"/>
      <c r="G1" s="281"/>
      <c r="H1" s="277"/>
      <c r="I1" s="272"/>
      <c r="J1" s="272"/>
      <c r="K1" s="272"/>
      <c r="L1" s="272"/>
    </row>
    <row r="2" spans="1:13" ht="30" customHeight="1" x14ac:dyDescent="0.3">
      <c r="A2" s="696" t="s">
        <v>491</v>
      </c>
      <c r="B2" s="285">
        <f>Information!D19</f>
        <v>0</v>
      </c>
      <c r="C2" s="450"/>
      <c r="D2" s="450"/>
      <c r="E2" s="450"/>
      <c r="F2" s="450"/>
      <c r="G2" s="450"/>
      <c r="H2" s="275"/>
      <c r="I2" s="272"/>
      <c r="J2" s="272"/>
      <c r="K2" s="272"/>
      <c r="L2" s="272"/>
    </row>
    <row r="3" spans="1:13" ht="30" customHeight="1" x14ac:dyDescent="0.3">
      <c r="A3" s="698" t="s">
        <v>493</v>
      </c>
      <c r="B3" s="287">
        <f>Information!D20</f>
        <v>0</v>
      </c>
      <c r="C3" s="700"/>
      <c r="D3" s="700"/>
      <c r="E3" s="700"/>
      <c r="F3" s="700"/>
      <c r="G3" s="700"/>
      <c r="H3" s="275"/>
      <c r="I3" s="260"/>
      <c r="J3" s="260"/>
      <c r="K3" s="260"/>
      <c r="L3" s="260"/>
    </row>
    <row r="4" spans="1:13" ht="30" customHeight="1" x14ac:dyDescent="0.3">
      <c r="A4" s="718"/>
      <c r="B4" s="699"/>
      <c r="C4" s="700"/>
      <c r="D4" s="700"/>
      <c r="E4" s="700"/>
      <c r="F4" s="700"/>
      <c r="G4" s="700"/>
      <c r="H4" s="275"/>
      <c r="I4" s="260"/>
      <c r="J4" s="260"/>
      <c r="K4" s="260"/>
      <c r="L4" s="260"/>
    </row>
    <row r="5" spans="1:13" ht="30" customHeight="1" x14ac:dyDescent="0.3">
      <c r="A5" s="2074" t="s">
        <v>492</v>
      </c>
      <c r="B5" s="2074"/>
      <c r="C5" s="2074"/>
      <c r="D5" s="290">
        <f>Information!D19</f>
        <v>0</v>
      </c>
      <c r="E5" s="702"/>
      <c r="F5" s="702"/>
      <c r="G5" s="702"/>
      <c r="H5" s="34"/>
      <c r="I5" s="272"/>
      <c r="J5" s="272"/>
      <c r="K5" s="274"/>
      <c r="L5" s="274"/>
    </row>
    <row r="6" spans="1:13" ht="30" customHeight="1" x14ac:dyDescent="0.3">
      <c r="A6" s="703" t="s">
        <v>493</v>
      </c>
      <c r="C6" s="719"/>
      <c r="D6" s="290">
        <f>Information!D20</f>
        <v>0</v>
      </c>
      <c r="E6" s="719"/>
      <c r="F6" s="719"/>
      <c r="G6" s="719"/>
      <c r="H6" s="34"/>
      <c r="I6" s="272"/>
      <c r="J6" s="272"/>
      <c r="K6" s="271"/>
      <c r="L6" s="271"/>
    </row>
    <row r="7" spans="1:13" ht="12.75" customHeight="1" x14ac:dyDescent="0.3">
      <c r="A7" s="450"/>
      <c r="B7" s="719"/>
      <c r="C7" s="719"/>
      <c r="D7" s="719"/>
      <c r="E7" s="719"/>
      <c r="F7" s="719"/>
      <c r="G7" s="719"/>
      <c r="H7" s="34"/>
      <c r="I7" s="272"/>
      <c r="J7" s="272"/>
      <c r="K7" s="271"/>
      <c r="L7" s="271"/>
    </row>
    <row r="8" spans="1:13" ht="30" customHeight="1" x14ac:dyDescent="0.3">
      <c r="A8" s="2076" t="s">
        <v>544</v>
      </c>
      <c r="B8" s="2076"/>
      <c r="C8" s="2076"/>
      <c r="D8" s="2076"/>
      <c r="E8" s="2076"/>
      <c r="F8" s="2076"/>
      <c r="G8" s="2076"/>
      <c r="H8" s="295"/>
      <c r="I8" s="278"/>
      <c r="J8" s="278"/>
      <c r="K8" s="262"/>
      <c r="L8" s="262"/>
    </row>
    <row r="9" spans="1:13" ht="15.75" customHeight="1" x14ac:dyDescent="0.3">
      <c r="A9" s="450"/>
      <c r="B9" s="697"/>
      <c r="C9" s="720"/>
      <c r="D9" s="720"/>
      <c r="E9" s="720"/>
      <c r="F9" s="720"/>
      <c r="G9" s="720"/>
      <c r="H9" s="263"/>
      <c r="I9" s="278"/>
      <c r="J9" s="278"/>
      <c r="K9" s="262"/>
      <c r="L9" s="262"/>
    </row>
    <row r="10" spans="1:13" ht="30" customHeight="1" x14ac:dyDescent="0.3">
      <c r="A10" s="706" t="s">
        <v>498</v>
      </c>
      <c r="B10" s="294" t="str">
        <f>'18a. PSW'!AK55</f>
        <v>YYYY-MM-DD</v>
      </c>
      <c r="C10" s="720"/>
      <c r="D10" s="697"/>
      <c r="E10" s="707"/>
      <c r="F10" s="707"/>
      <c r="G10" s="721"/>
      <c r="H10" s="262"/>
    </row>
    <row r="11" spans="1:13" ht="30" customHeight="1" x14ac:dyDescent="0.3">
      <c r="A11" s="2074" t="s">
        <v>496</v>
      </c>
      <c r="B11" s="2074"/>
      <c r="C11" s="2074"/>
      <c r="D11" s="2074"/>
      <c r="E11" s="1309">
        <f>Information!D11</f>
        <v>0</v>
      </c>
      <c r="F11" s="1309"/>
      <c r="G11" s="1309"/>
      <c r="H11" s="261"/>
      <c r="I11" s="263"/>
      <c r="J11" s="278"/>
      <c r="K11" s="278"/>
      <c r="L11" s="262"/>
      <c r="M11" s="262"/>
    </row>
    <row r="12" spans="1:13" ht="30" customHeight="1" x14ac:dyDescent="0.3">
      <c r="A12" s="706"/>
      <c r="B12" s="701"/>
      <c r="C12" s="720"/>
      <c r="D12" s="720"/>
      <c r="E12" s="720"/>
      <c r="F12" s="720"/>
      <c r="G12" s="720"/>
      <c r="H12" s="263"/>
      <c r="I12" s="278"/>
      <c r="J12" s="278"/>
      <c r="K12" s="262"/>
      <c r="L12" s="262"/>
    </row>
    <row r="13" spans="1:13" ht="30" customHeight="1" x14ac:dyDescent="0.3">
      <c r="A13" s="2077" t="s">
        <v>497</v>
      </c>
      <c r="B13" s="2077"/>
      <c r="C13" s="2077"/>
      <c r="D13" s="2077"/>
      <c r="E13" s="1312">
        <f>Information!D11</f>
        <v>0</v>
      </c>
      <c r="F13" s="1312"/>
      <c r="G13" s="1312"/>
      <c r="H13" s="34"/>
      <c r="I13" s="272"/>
      <c r="J13" s="272"/>
      <c r="K13" s="273"/>
      <c r="L13" s="273"/>
    </row>
    <row r="14" spans="1:13" ht="13.2" customHeight="1" x14ac:dyDescent="0.3">
      <c r="A14" s="281"/>
      <c r="B14" s="281"/>
      <c r="C14" s="281"/>
      <c r="D14" s="281"/>
      <c r="E14" s="281"/>
      <c r="F14" s="281"/>
      <c r="G14" s="281"/>
      <c r="H14" s="281"/>
      <c r="I14" s="281"/>
      <c r="J14" s="281"/>
      <c r="K14" s="282"/>
      <c r="L14" s="282"/>
    </row>
    <row r="15" spans="1:13" x14ac:dyDescent="0.3">
      <c r="A15" s="281"/>
      <c r="B15" s="281"/>
      <c r="C15" s="281"/>
      <c r="D15" s="281"/>
      <c r="E15" s="281"/>
      <c r="F15" s="281"/>
      <c r="G15" s="281"/>
      <c r="H15" s="281"/>
      <c r="I15" s="281"/>
      <c r="J15" s="281"/>
      <c r="K15" s="282"/>
      <c r="L15" s="282"/>
    </row>
    <row r="16" spans="1:13" x14ac:dyDescent="0.3">
      <c r="A16" s="281"/>
      <c r="B16" s="281"/>
      <c r="C16" s="281"/>
      <c r="D16" s="281"/>
      <c r="E16" s="281"/>
      <c r="F16" s="281"/>
      <c r="G16" s="281"/>
      <c r="H16" s="281"/>
      <c r="I16" s="281"/>
      <c r="J16" s="281"/>
      <c r="K16" s="282"/>
      <c r="L16" s="282"/>
    </row>
    <row r="17" spans="1:12" x14ac:dyDescent="0.3">
      <c r="A17" s="281"/>
      <c r="B17" s="281"/>
      <c r="C17" s="281"/>
      <c r="D17" s="281"/>
      <c r="E17" s="281"/>
      <c r="F17" s="281"/>
      <c r="G17" s="281"/>
      <c r="H17" s="281"/>
      <c r="I17" s="281"/>
      <c r="J17" s="281"/>
      <c r="K17" s="282"/>
      <c r="L17" s="282"/>
    </row>
    <row r="18" spans="1:12" x14ac:dyDescent="0.3">
      <c r="A18" s="281"/>
      <c r="B18" s="281"/>
      <c r="C18" s="281"/>
      <c r="D18" s="281"/>
      <c r="E18" s="281"/>
      <c r="F18" s="281"/>
      <c r="G18" s="281"/>
      <c r="H18" s="281"/>
      <c r="I18" s="281"/>
      <c r="J18" s="281"/>
      <c r="K18" s="282"/>
      <c r="L18" s="282"/>
    </row>
    <row r="19" spans="1:12" x14ac:dyDescent="0.3">
      <c r="A19" s="281"/>
      <c r="B19" s="281"/>
      <c r="C19" s="281"/>
      <c r="D19" s="281"/>
      <c r="E19" s="281"/>
      <c r="F19" s="281"/>
      <c r="G19" s="281"/>
      <c r="H19" s="281"/>
      <c r="I19" s="281"/>
      <c r="J19" s="281"/>
      <c r="K19" s="282"/>
      <c r="L19" s="282"/>
    </row>
    <row r="20" spans="1:12" x14ac:dyDescent="0.3">
      <c r="A20" s="281"/>
      <c r="B20" s="281"/>
      <c r="C20" s="281"/>
      <c r="D20" s="281"/>
      <c r="E20" s="281"/>
      <c r="F20" s="281"/>
      <c r="G20" s="281"/>
      <c r="H20" s="281"/>
      <c r="I20" s="281"/>
      <c r="J20" s="281"/>
      <c r="K20" s="282"/>
      <c r="L20" s="282"/>
    </row>
    <row r="21" spans="1:12" x14ac:dyDescent="0.3">
      <c r="A21" s="281"/>
      <c r="B21" s="281"/>
      <c r="C21" s="281"/>
      <c r="D21" s="281"/>
      <c r="E21" s="281"/>
      <c r="F21" s="281"/>
      <c r="G21" s="281"/>
      <c r="H21" s="281"/>
      <c r="I21" s="281"/>
      <c r="J21" s="281"/>
      <c r="K21" s="282"/>
      <c r="L21" s="282"/>
    </row>
    <row r="22" spans="1:12" x14ac:dyDescent="0.3">
      <c r="A22" s="281"/>
      <c r="B22" s="281"/>
      <c r="C22" s="281"/>
      <c r="D22" s="281"/>
      <c r="E22" s="281"/>
      <c r="F22" s="281"/>
      <c r="G22" s="281"/>
      <c r="H22" s="281"/>
      <c r="I22" s="281"/>
      <c r="J22" s="281"/>
      <c r="K22" s="282"/>
      <c r="L22" s="282"/>
    </row>
    <row r="23" spans="1:12" x14ac:dyDescent="0.3">
      <c r="A23" s="281"/>
      <c r="B23" s="281"/>
      <c r="C23" s="281"/>
      <c r="D23" s="281"/>
      <c r="E23" s="281"/>
      <c r="F23" s="281"/>
      <c r="G23" s="281"/>
      <c r="H23" s="281"/>
      <c r="I23" s="281"/>
      <c r="J23" s="281"/>
      <c r="K23" s="282"/>
      <c r="L23" s="282"/>
    </row>
    <row r="24" spans="1:12" x14ac:dyDescent="0.3">
      <c r="A24" s="281"/>
      <c r="B24" s="281"/>
      <c r="C24" s="281"/>
      <c r="D24" s="281"/>
      <c r="E24" s="281"/>
      <c r="F24" s="281"/>
      <c r="G24" s="281"/>
      <c r="H24" s="281"/>
      <c r="I24" s="281"/>
      <c r="J24" s="281"/>
      <c r="K24" s="282"/>
      <c r="L24" s="282"/>
    </row>
    <row r="25" spans="1:12" x14ac:dyDescent="0.3">
      <c r="A25" s="281"/>
      <c r="B25" s="281"/>
      <c r="C25" s="281"/>
      <c r="D25" s="281"/>
      <c r="E25" s="281"/>
      <c r="F25" s="281"/>
      <c r="G25" s="281"/>
      <c r="H25" s="281"/>
      <c r="I25" s="281"/>
      <c r="J25" s="281"/>
      <c r="K25" s="282"/>
      <c r="L25" s="282"/>
    </row>
    <row r="26" spans="1:12" x14ac:dyDescent="0.3">
      <c r="A26" s="281"/>
      <c r="B26" s="281"/>
      <c r="C26" s="281"/>
      <c r="D26" s="281"/>
      <c r="E26" s="281"/>
      <c r="F26" s="281"/>
      <c r="G26" s="281"/>
      <c r="H26" s="281"/>
      <c r="I26" s="281"/>
      <c r="J26" s="281"/>
      <c r="K26" s="282"/>
      <c r="L26" s="282"/>
    </row>
    <row r="27" spans="1:12" x14ac:dyDescent="0.3">
      <c r="A27" s="281"/>
      <c r="B27" s="281"/>
      <c r="C27" s="281"/>
      <c r="D27" s="281"/>
      <c r="E27" s="281"/>
      <c r="F27" s="281"/>
      <c r="G27" s="281"/>
      <c r="H27" s="281"/>
      <c r="I27" s="281"/>
      <c r="J27" s="281"/>
      <c r="K27" s="282"/>
      <c r="L27" s="282"/>
    </row>
    <row r="28" spans="1:12" x14ac:dyDescent="0.3">
      <c r="A28" s="281"/>
      <c r="B28" s="281"/>
      <c r="C28" s="281"/>
      <c r="D28" s="281"/>
      <c r="E28" s="281"/>
      <c r="F28" s="281"/>
      <c r="G28" s="281"/>
      <c r="H28" s="281"/>
      <c r="I28" s="281"/>
      <c r="J28" s="281"/>
      <c r="K28" s="282"/>
      <c r="L28" s="282"/>
    </row>
    <row r="29" spans="1:12" x14ac:dyDescent="0.3">
      <c r="A29" s="281"/>
      <c r="B29" s="281"/>
      <c r="C29" s="281"/>
      <c r="D29" s="281"/>
      <c r="E29" s="281"/>
      <c r="F29" s="281"/>
      <c r="G29" s="281"/>
      <c r="H29" s="281"/>
      <c r="I29" s="281"/>
      <c r="J29" s="281"/>
      <c r="K29" s="282"/>
      <c r="L29" s="282"/>
    </row>
    <row r="30" spans="1:12" x14ac:dyDescent="0.3">
      <c r="A30" s="281"/>
      <c r="B30" s="281"/>
      <c r="C30" s="281"/>
      <c r="D30" s="281"/>
      <c r="E30" s="281"/>
      <c r="F30" s="281"/>
      <c r="G30" s="281"/>
      <c r="H30" s="281"/>
      <c r="I30" s="281"/>
      <c r="J30" s="281"/>
      <c r="K30" s="282"/>
      <c r="L30" s="282"/>
    </row>
    <row r="31" spans="1:12" x14ac:dyDescent="0.3">
      <c r="A31" s="281"/>
      <c r="B31" s="281"/>
      <c r="C31" s="281"/>
      <c r="D31" s="281"/>
      <c r="E31" s="281"/>
      <c r="F31" s="281"/>
      <c r="G31" s="281"/>
      <c r="H31" s="272"/>
      <c r="I31" s="272"/>
      <c r="J31" s="272"/>
      <c r="K31" s="273"/>
      <c r="L31" s="273"/>
    </row>
    <row r="32" spans="1:12" x14ac:dyDescent="0.3">
      <c r="A32" s="281"/>
      <c r="B32" s="281"/>
      <c r="C32" s="281"/>
      <c r="D32" s="281"/>
      <c r="E32" s="281"/>
      <c r="F32" s="281"/>
      <c r="G32" s="281"/>
      <c r="H32" s="281"/>
      <c r="I32" s="281"/>
      <c r="J32" s="281"/>
      <c r="K32" s="282"/>
      <c r="L32" s="282"/>
    </row>
    <row r="33" spans="1:12" x14ac:dyDescent="0.3">
      <c r="A33" s="281"/>
      <c r="B33" s="281"/>
      <c r="C33" s="281"/>
      <c r="D33" s="281"/>
      <c r="E33" s="281"/>
      <c r="F33" s="281"/>
      <c r="G33" s="281"/>
      <c r="H33" s="281"/>
      <c r="I33" s="281"/>
      <c r="J33" s="281"/>
      <c r="K33" s="282"/>
      <c r="L33" s="282"/>
    </row>
    <row r="34" spans="1:12" x14ac:dyDescent="0.3">
      <c r="A34" s="281"/>
      <c r="B34" s="281"/>
      <c r="C34" s="281"/>
      <c r="D34" s="281"/>
      <c r="E34" s="281"/>
      <c r="F34" s="281"/>
      <c r="G34" s="281"/>
      <c r="H34" s="281"/>
      <c r="I34" s="281"/>
      <c r="J34" s="281"/>
      <c r="K34" s="282"/>
      <c r="L34" s="282"/>
    </row>
    <row r="35" spans="1:12" x14ac:dyDescent="0.3">
      <c r="A35" s="281"/>
      <c r="B35" s="281"/>
      <c r="C35" s="281"/>
      <c r="D35" s="281"/>
      <c r="E35" s="281"/>
      <c r="F35" s="281"/>
      <c r="G35" s="281"/>
      <c r="H35" s="281"/>
      <c r="I35" s="281"/>
      <c r="J35" s="281"/>
      <c r="K35" s="282"/>
      <c r="L35" s="282"/>
    </row>
    <row r="36" spans="1:12" x14ac:dyDescent="0.3">
      <c r="A36" s="281"/>
      <c r="B36" s="281"/>
      <c r="C36" s="281"/>
      <c r="D36" s="281"/>
      <c r="E36" s="281"/>
      <c r="F36" s="281"/>
      <c r="G36" s="281"/>
      <c r="H36" s="281"/>
      <c r="I36" s="281"/>
      <c r="J36" s="281"/>
      <c r="K36" s="282"/>
      <c r="L36" s="282"/>
    </row>
    <row r="37" spans="1:12" x14ac:dyDescent="0.3">
      <c r="A37" s="281"/>
      <c r="B37" s="281"/>
      <c r="C37" s="281"/>
      <c r="D37" s="281"/>
      <c r="E37" s="281"/>
      <c r="F37" s="281"/>
      <c r="G37" s="281"/>
      <c r="H37" s="281"/>
      <c r="I37" s="281"/>
      <c r="J37" s="281"/>
      <c r="K37" s="282"/>
      <c r="L37" s="282"/>
    </row>
    <row r="38" spans="1:12" x14ac:dyDescent="0.3">
      <c r="A38" s="281"/>
      <c r="B38" s="281"/>
      <c r="C38" s="281"/>
      <c r="D38" s="281"/>
      <c r="E38" s="281"/>
      <c r="F38" s="281"/>
      <c r="G38" s="281"/>
      <c r="H38" s="281"/>
      <c r="I38" s="281"/>
      <c r="J38" s="281"/>
      <c r="K38" s="282"/>
      <c r="L38" s="282"/>
    </row>
    <row r="39" spans="1:12" x14ac:dyDescent="0.3">
      <c r="A39" s="281"/>
      <c r="B39" s="281"/>
      <c r="C39" s="281"/>
      <c r="D39" s="281"/>
      <c r="E39" s="281"/>
      <c r="F39" s="281"/>
      <c r="G39" s="281"/>
      <c r="H39" s="281"/>
      <c r="I39" s="281"/>
      <c r="J39" s="281"/>
      <c r="K39" s="282"/>
      <c r="L39" s="282"/>
    </row>
    <row r="40" spans="1:12" x14ac:dyDescent="0.3">
      <c r="A40" s="281"/>
      <c r="B40" s="281"/>
      <c r="C40" s="281"/>
      <c r="D40" s="281"/>
      <c r="E40" s="281"/>
      <c r="F40" s="281"/>
      <c r="G40" s="281"/>
      <c r="H40" s="281"/>
      <c r="I40" s="281"/>
      <c r="J40" s="281"/>
      <c r="K40" s="282"/>
      <c r="L40" s="282"/>
    </row>
    <row r="41" spans="1:12" x14ac:dyDescent="0.3">
      <c r="A41" s="281"/>
      <c r="B41" s="281"/>
      <c r="C41" s="281"/>
      <c r="D41" s="281"/>
      <c r="E41" s="281"/>
      <c r="F41" s="281"/>
      <c r="G41" s="281"/>
      <c r="H41" s="281"/>
      <c r="I41" s="281"/>
      <c r="J41" s="281"/>
      <c r="K41" s="282"/>
      <c r="L41" s="282"/>
    </row>
    <row r="42" spans="1:12" x14ac:dyDescent="0.3">
      <c r="A42" s="281"/>
      <c r="B42" s="281"/>
      <c r="C42" s="281"/>
      <c r="D42" s="281"/>
      <c r="E42" s="281"/>
      <c r="F42" s="281"/>
      <c r="G42" s="281"/>
      <c r="H42" s="281"/>
      <c r="I42" s="281"/>
      <c r="J42" s="281"/>
      <c r="K42" s="282"/>
      <c r="L42" s="282"/>
    </row>
    <row r="43" spans="1:12" x14ac:dyDescent="0.3">
      <c r="A43" s="281"/>
      <c r="B43" s="281"/>
      <c r="C43" s="281"/>
      <c r="D43" s="281"/>
      <c r="E43" s="281"/>
      <c r="F43" s="281"/>
      <c r="G43" s="281"/>
      <c r="H43" s="281"/>
      <c r="I43" s="281"/>
      <c r="J43" s="281"/>
      <c r="K43" s="282"/>
      <c r="L43" s="282"/>
    </row>
    <row r="44" spans="1:12" x14ac:dyDescent="0.3">
      <c r="A44" s="281"/>
      <c r="B44" s="281"/>
      <c r="C44" s="281"/>
      <c r="D44" s="281"/>
      <c r="E44" s="281"/>
      <c r="F44" s="281"/>
      <c r="G44" s="281"/>
      <c r="H44" s="281"/>
      <c r="I44" s="281"/>
      <c r="J44" s="281"/>
      <c r="K44" s="282"/>
      <c r="L44" s="282"/>
    </row>
    <row r="45" spans="1:12" x14ac:dyDescent="0.3">
      <c r="A45" s="281"/>
      <c r="B45" s="281"/>
      <c r="C45" s="281"/>
      <c r="D45" s="281"/>
      <c r="E45" s="281"/>
      <c r="F45" s="281"/>
      <c r="G45" s="281"/>
      <c r="H45" s="281"/>
      <c r="I45" s="281"/>
      <c r="J45" s="281"/>
      <c r="K45" s="282"/>
      <c r="L45" s="282"/>
    </row>
    <row r="46" spans="1:12" x14ac:dyDescent="0.3">
      <c r="A46" s="281"/>
      <c r="B46" s="281"/>
      <c r="C46" s="281"/>
      <c r="D46" s="281"/>
      <c r="E46" s="281"/>
      <c r="F46" s="281"/>
      <c r="G46" s="281"/>
      <c r="H46" s="281"/>
      <c r="I46" s="281"/>
      <c r="J46" s="281"/>
      <c r="K46" s="282"/>
      <c r="L46" s="282"/>
    </row>
    <row r="47" spans="1:12" x14ac:dyDescent="0.3">
      <c r="A47" s="281"/>
      <c r="B47" s="281"/>
      <c r="C47" s="281"/>
      <c r="D47" s="281"/>
      <c r="E47" s="281"/>
      <c r="F47" s="281"/>
      <c r="G47" s="281"/>
      <c r="H47" s="281"/>
      <c r="I47" s="281"/>
      <c r="J47" s="281"/>
      <c r="K47" s="282"/>
      <c r="L47" s="282"/>
    </row>
    <row r="48" spans="1:12" x14ac:dyDescent="0.3">
      <c r="A48" s="281"/>
      <c r="B48" s="281"/>
      <c r="C48" s="281"/>
      <c r="D48" s="281"/>
      <c r="E48" s="281"/>
      <c r="F48" s="281"/>
      <c r="G48" s="281"/>
      <c r="H48" s="281"/>
      <c r="I48" s="281"/>
      <c r="J48" s="281"/>
      <c r="K48" s="282"/>
      <c r="L48" s="282"/>
    </row>
    <row r="49" spans="1:12" x14ac:dyDescent="0.3">
      <c r="A49" s="702"/>
      <c r="B49" s="702"/>
      <c r="C49" s="702"/>
      <c r="D49" s="702"/>
      <c r="E49" s="702"/>
      <c r="F49" s="702"/>
      <c r="G49" s="702"/>
      <c r="H49" s="283"/>
      <c r="I49" s="283"/>
      <c r="J49" s="283"/>
    </row>
    <row r="50" spans="1:12" x14ac:dyDescent="0.3">
      <c r="A50" s="702"/>
      <c r="B50" s="710"/>
      <c r="C50" s="710"/>
      <c r="D50" s="710"/>
      <c r="E50" s="710"/>
      <c r="F50" s="710"/>
      <c r="G50" s="710"/>
      <c r="H50" s="280"/>
      <c r="I50" s="280"/>
      <c r="J50" s="280"/>
      <c r="K50" s="270"/>
    </row>
    <row r="51" spans="1:12" x14ac:dyDescent="0.3">
      <c r="H51" s="268"/>
      <c r="I51" s="268"/>
      <c r="J51" s="269"/>
      <c r="K51" s="268"/>
    </row>
    <row r="52" spans="1:12" x14ac:dyDescent="0.3">
      <c r="A52" s="711"/>
      <c r="B52" s="711"/>
      <c r="C52" s="712"/>
      <c r="D52" s="713"/>
      <c r="E52" s="713"/>
      <c r="F52" s="714"/>
      <c r="G52" s="711"/>
      <c r="H52" s="266"/>
      <c r="I52" s="264"/>
      <c r="J52" s="264"/>
      <c r="K52" s="264"/>
      <c r="L52" s="267"/>
    </row>
  </sheetData>
  <sheetProtection algorithmName="SHA-512" hashValue="6GtdmaMFI2X5vQ88rufSpRb5xFvAtYLhPWN3q2n8MOhkMavRGszhvIgSimRODoayLhZEX5jz9W9ybA0Nd5YBFw==" saltValue="xA1Sj6tMz0y0a7qAoVVD/A==" spinCount="100000" sheet="1" scenarios="1" formatCells="0" formatColumns="0" formatRows="0" selectLockedCells="1"/>
  <mergeCells count="6">
    <mergeCell ref="A5:C5"/>
    <mergeCell ref="A8:G8"/>
    <mergeCell ref="A11:D11"/>
    <mergeCell ref="E11:G11"/>
    <mergeCell ref="A13:D13"/>
    <mergeCell ref="E13:G13"/>
  </mergeCells>
  <printOptions horizontalCentered="1"/>
  <pageMargins left="0.25" right="0.25" top="0.75" bottom="0.75" header="0.3" footer="0.3"/>
  <pageSetup orientation="portrait" verticalDpi="1200" r:id="rId1"/>
  <headerFooter>
    <oddHeader>&amp;L&amp;G&amp;C&amp;"Arial,Bold"&amp;16 &amp;KFF000014 Sample Parts</oddHeader>
    <oddFooter>&amp;L&amp;9 1AF0003 &amp;A&amp;C&amp;"-,Bold"&amp;9&amp;KFF0000Printed Copy Uncontrolled.  
Latest Edition on AMG Intranet Site (http://ride.amgeneralintranet.com)&amp;R&amp;9Rev &amp;D</oddFooter>
  </headerFooter>
  <drawing r:id="rId2"/>
  <legacyDrawingHF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7B380-6243-4B22-A290-29CB8D2AF163}">
  <sheetPr codeName="Sheet34"/>
  <dimension ref="A1:BO28"/>
  <sheetViews>
    <sheetView windowProtection="1" showGridLines="0" showRuler="0" view="pageLayout" topLeftCell="A3" zoomScaleNormal="70" workbookViewId="0">
      <selection activeCell="AV13" sqref="AV13"/>
    </sheetView>
  </sheetViews>
  <sheetFormatPr defaultColWidth="2.88671875" defaultRowHeight="14.4" x14ac:dyDescent="0.3"/>
  <cols>
    <col min="1" max="52" width="1.6640625" style="268" customWidth="1"/>
    <col min="53" max="68" width="1.6640625" customWidth="1"/>
  </cols>
  <sheetData>
    <row r="1" spans="1:67" x14ac:dyDescent="0.3">
      <c r="A1" s="722"/>
      <c r="B1" s="722"/>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c r="AM1" s="722"/>
      <c r="AN1" s="722"/>
      <c r="AO1" s="722"/>
      <c r="AP1" s="722"/>
      <c r="AQ1" s="722"/>
      <c r="AR1" s="722"/>
      <c r="AS1" s="722"/>
      <c r="AT1" s="722"/>
      <c r="AU1" s="722"/>
      <c r="AV1" s="722"/>
      <c r="AW1" s="722"/>
      <c r="AX1" s="722"/>
      <c r="AY1" s="722"/>
      <c r="AZ1" s="722"/>
    </row>
    <row r="2" spans="1:67" ht="91.8" x14ac:dyDescent="0.3">
      <c r="A2" s="722"/>
      <c r="B2" s="2103" t="s">
        <v>467</v>
      </c>
      <c r="C2" s="2103"/>
      <c r="D2" s="2103"/>
      <c r="E2" s="2103"/>
      <c r="F2" s="2103"/>
      <c r="G2" s="2103"/>
      <c r="H2" s="2103"/>
      <c r="I2" s="2103"/>
      <c r="J2" s="2103"/>
      <c r="K2" s="2103"/>
      <c r="L2" s="2103"/>
      <c r="M2" s="2103"/>
      <c r="N2" s="2103"/>
      <c r="O2" s="2103"/>
      <c r="P2" s="2103"/>
      <c r="Q2" s="2103"/>
      <c r="R2" s="2103"/>
      <c r="S2" s="2103"/>
      <c r="T2" s="2103"/>
      <c r="U2" s="2103"/>
      <c r="V2" s="2103"/>
      <c r="W2" s="2103"/>
      <c r="X2" s="2103"/>
      <c r="Y2" s="2103"/>
      <c r="Z2" s="2103"/>
      <c r="AA2" s="2103"/>
      <c r="AB2" s="2103"/>
      <c r="AC2" s="2103"/>
      <c r="AD2" s="2103"/>
      <c r="AE2" s="2103"/>
      <c r="AF2" s="2103"/>
      <c r="AG2" s="2103"/>
      <c r="AH2" s="2103"/>
      <c r="AI2" s="2103"/>
      <c r="AJ2" s="2103"/>
      <c r="AK2" s="2103"/>
      <c r="AL2" s="2103"/>
      <c r="AM2" s="2103"/>
      <c r="AN2" s="2103"/>
      <c r="AO2" s="2103"/>
      <c r="AP2" s="2103"/>
      <c r="AQ2" s="2103"/>
      <c r="AR2" s="2103"/>
      <c r="AS2" s="2103"/>
      <c r="AT2" s="2103"/>
      <c r="AU2" s="2103"/>
      <c r="AV2" s="2103"/>
      <c r="AW2" s="2103"/>
      <c r="AX2" s="2103"/>
      <c r="AY2" s="2103"/>
      <c r="AZ2" s="723"/>
      <c r="BA2" s="235"/>
      <c r="BB2" s="235"/>
      <c r="BC2" s="235"/>
      <c r="BD2" s="235"/>
      <c r="BE2" s="235"/>
      <c r="BF2" s="235"/>
      <c r="BG2" s="235"/>
      <c r="BH2" s="235"/>
      <c r="BI2" s="235"/>
      <c r="BJ2" s="235"/>
      <c r="BK2" s="235"/>
      <c r="BL2" s="235"/>
      <c r="BM2" s="235"/>
      <c r="BN2" s="235"/>
      <c r="BO2" s="235"/>
    </row>
    <row r="3" spans="1:67" ht="69.75" customHeight="1" x14ac:dyDescent="0.3">
      <c r="A3" s="722"/>
      <c r="B3" s="2104" t="s">
        <v>468</v>
      </c>
      <c r="C3" s="2104"/>
      <c r="D3" s="2104"/>
      <c r="E3" s="2104"/>
      <c r="F3" s="2104"/>
      <c r="G3" s="2104"/>
      <c r="H3" s="2104"/>
      <c r="I3" s="2104"/>
      <c r="J3" s="2104"/>
      <c r="K3" s="2104"/>
      <c r="L3" s="2104"/>
      <c r="M3" s="2104"/>
      <c r="N3" s="2104"/>
      <c r="O3" s="2104"/>
      <c r="P3" s="2104"/>
      <c r="Q3" s="2104"/>
      <c r="R3" s="2104"/>
      <c r="S3" s="2104"/>
      <c r="T3" s="2104"/>
      <c r="U3" s="2104"/>
      <c r="V3" s="2104"/>
      <c r="W3" s="2104"/>
      <c r="X3" s="2104"/>
      <c r="Y3" s="2104"/>
      <c r="Z3" s="2104"/>
      <c r="AA3" s="2104"/>
      <c r="AB3" s="2104"/>
      <c r="AC3" s="2104"/>
      <c r="AD3" s="2104"/>
      <c r="AE3" s="2104"/>
      <c r="AF3" s="2104"/>
      <c r="AG3" s="2104"/>
      <c r="AH3" s="2104"/>
      <c r="AI3" s="2104"/>
      <c r="AJ3" s="2104"/>
      <c r="AK3" s="2104"/>
      <c r="AL3" s="2104"/>
      <c r="AM3" s="2104"/>
      <c r="AN3" s="2104"/>
      <c r="AO3" s="2104"/>
      <c r="AP3" s="2104"/>
      <c r="AQ3" s="2104"/>
      <c r="AR3" s="2104"/>
      <c r="AS3" s="2104"/>
      <c r="AT3" s="2104"/>
      <c r="AU3" s="2104"/>
      <c r="AV3" s="2104"/>
      <c r="AW3" s="2104"/>
      <c r="AX3" s="2104"/>
      <c r="AY3" s="2104"/>
      <c r="AZ3" s="722"/>
    </row>
    <row r="4" spans="1:67" x14ac:dyDescent="0.3">
      <c r="A4" s="722"/>
      <c r="B4" s="722"/>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2"/>
      <c r="AI4" s="722"/>
      <c r="AJ4" s="722"/>
      <c r="AK4" s="722"/>
      <c r="AL4" s="722"/>
      <c r="AM4" s="722"/>
      <c r="AN4" s="722"/>
      <c r="AO4" s="722"/>
      <c r="AP4" s="722"/>
      <c r="AQ4" s="722"/>
      <c r="AR4" s="722"/>
      <c r="AS4" s="722"/>
      <c r="AT4" s="722"/>
      <c r="AU4" s="722"/>
      <c r="AV4" s="722"/>
      <c r="AW4" s="722"/>
      <c r="AX4" s="722"/>
      <c r="AY4" s="722"/>
      <c r="AZ4" s="722"/>
    </row>
    <row r="5" spans="1:67" ht="51" customHeight="1" x14ac:dyDescent="0.3">
      <c r="A5" s="722"/>
      <c r="B5" s="2105" t="s">
        <v>469</v>
      </c>
      <c r="C5" s="2105"/>
      <c r="D5" s="2105"/>
      <c r="E5" s="2105"/>
      <c r="F5" s="2105"/>
      <c r="G5" s="2105"/>
      <c r="H5" s="2105"/>
      <c r="I5" s="2105"/>
      <c r="J5" s="2105"/>
      <c r="K5" s="2105"/>
      <c r="L5" s="2105"/>
      <c r="M5" s="2105"/>
      <c r="N5" s="2105"/>
      <c r="O5" s="2105"/>
      <c r="P5" s="2105"/>
      <c r="Q5" s="2105"/>
      <c r="R5" s="2105"/>
      <c r="S5" s="2105"/>
      <c r="T5" s="2105"/>
      <c r="U5" s="2105"/>
      <c r="V5" s="2105"/>
      <c r="W5" s="2105"/>
      <c r="X5" s="2105"/>
      <c r="Y5" s="2105"/>
      <c r="Z5" s="2105"/>
      <c r="AA5" s="2105"/>
      <c r="AB5" s="2105"/>
      <c r="AC5" s="2105"/>
      <c r="AD5" s="2105"/>
      <c r="AE5" s="2105"/>
      <c r="AF5" s="2105"/>
      <c r="AG5" s="2105"/>
      <c r="AH5" s="2105"/>
      <c r="AI5" s="2105"/>
      <c r="AJ5" s="2105"/>
      <c r="AK5" s="2105"/>
      <c r="AL5" s="2105"/>
      <c r="AM5" s="2105"/>
      <c r="AN5" s="2105"/>
      <c r="AO5" s="2105"/>
      <c r="AP5" s="2105"/>
      <c r="AQ5" s="2105"/>
      <c r="AR5" s="2105"/>
      <c r="AS5" s="2105"/>
      <c r="AT5" s="2105"/>
      <c r="AU5" s="2105"/>
      <c r="AV5" s="2105"/>
      <c r="AW5" s="2105"/>
      <c r="AX5" s="2105"/>
      <c r="AY5" s="2105"/>
      <c r="AZ5" s="724"/>
      <c r="BA5" s="236"/>
      <c r="BB5" s="236"/>
      <c r="BC5" s="236"/>
      <c r="BD5" s="236"/>
      <c r="BE5" s="236"/>
      <c r="BF5" s="236"/>
      <c r="BG5" s="236"/>
      <c r="BH5" s="236"/>
      <c r="BI5" s="236"/>
      <c r="BJ5" s="236"/>
      <c r="BK5" s="236"/>
      <c r="BL5" s="236"/>
      <c r="BM5" s="236"/>
      <c r="BN5" s="236"/>
      <c r="BO5" s="236"/>
    </row>
    <row r="6" spans="1:67" ht="24" customHeight="1" x14ac:dyDescent="0.3">
      <c r="A6" s="722"/>
      <c r="B6" s="722"/>
      <c r="C6" s="722"/>
      <c r="D6" s="722"/>
      <c r="E6" s="722"/>
      <c r="F6" s="722"/>
      <c r="G6" s="722"/>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722"/>
      <c r="AW6" s="722"/>
      <c r="AX6" s="722"/>
      <c r="AY6" s="722"/>
      <c r="AZ6" s="722"/>
    </row>
    <row r="7" spans="1:67" ht="15" customHeight="1" thickBot="1" x14ac:dyDescent="0.35">
      <c r="A7" s="722"/>
      <c r="B7" s="722"/>
      <c r="C7" s="722"/>
      <c r="D7" s="722"/>
      <c r="E7" s="722"/>
      <c r="F7" s="722"/>
      <c r="G7" s="722"/>
      <c r="H7" s="722"/>
      <c r="I7" s="722"/>
      <c r="J7" s="722"/>
      <c r="K7" s="722"/>
      <c r="L7" s="722"/>
      <c r="M7" s="722"/>
      <c r="N7" s="722"/>
      <c r="O7" s="722"/>
      <c r="P7" s="722"/>
      <c r="Q7" s="722"/>
      <c r="R7" s="722"/>
      <c r="S7" s="722"/>
      <c r="T7" s="722"/>
      <c r="U7" s="722"/>
      <c r="V7" s="722"/>
      <c r="W7" s="722"/>
      <c r="X7" s="722"/>
      <c r="Y7" s="722"/>
      <c r="Z7" s="722"/>
      <c r="AA7" s="722"/>
      <c r="AB7" s="722"/>
      <c r="AC7" s="722"/>
      <c r="AD7" s="722"/>
      <c r="AE7" s="722"/>
      <c r="AF7" s="722"/>
      <c r="AG7" s="722"/>
      <c r="AH7" s="722"/>
      <c r="AI7" s="722"/>
      <c r="AJ7" s="722"/>
      <c r="AK7" s="722"/>
      <c r="AL7" s="722"/>
      <c r="AM7" s="722"/>
      <c r="AN7" s="722"/>
      <c r="AO7" s="722"/>
      <c r="AP7" s="722"/>
      <c r="AQ7" s="722"/>
      <c r="AR7" s="722"/>
      <c r="AS7" s="722"/>
      <c r="AT7" s="722"/>
      <c r="AU7" s="722"/>
      <c r="AV7" s="722"/>
      <c r="AW7" s="722"/>
      <c r="AX7" s="722"/>
      <c r="AY7" s="722"/>
      <c r="AZ7" s="722"/>
    </row>
    <row r="8" spans="1:67" ht="15" customHeight="1" thickBot="1" x14ac:dyDescent="0.35">
      <c r="A8" s="722"/>
      <c r="B8" s="722"/>
      <c r="C8" s="722"/>
      <c r="D8" s="722"/>
      <c r="E8" s="722"/>
      <c r="F8" s="722"/>
      <c r="G8" s="2106" t="s">
        <v>463</v>
      </c>
      <c r="H8" s="2107"/>
      <c r="I8" s="2107"/>
      <c r="J8" s="2107"/>
      <c r="K8" s="2107"/>
      <c r="L8" s="2107"/>
      <c r="M8" s="2107"/>
      <c r="N8" s="2107"/>
      <c r="O8" s="2107"/>
      <c r="P8" s="2107"/>
      <c r="Q8" s="2107"/>
      <c r="R8" s="2107"/>
      <c r="S8" s="2107"/>
      <c r="T8" s="2107"/>
      <c r="U8" s="2107"/>
      <c r="V8" s="2107"/>
      <c r="W8" s="2107"/>
      <c r="X8" s="2107"/>
      <c r="Y8" s="2107"/>
      <c r="Z8" s="2107"/>
      <c r="AA8" s="2107"/>
      <c r="AB8" s="2107"/>
      <c r="AC8" s="2107"/>
      <c r="AD8" s="2107"/>
      <c r="AE8" s="2107"/>
      <c r="AF8" s="2107"/>
      <c r="AG8" s="2107"/>
      <c r="AH8" s="2107"/>
      <c r="AI8" s="2107"/>
      <c r="AJ8" s="2107"/>
      <c r="AK8" s="2107"/>
      <c r="AL8" s="2107"/>
      <c r="AM8" s="2107"/>
      <c r="AN8" s="2107"/>
      <c r="AO8" s="2107"/>
      <c r="AP8" s="2107"/>
      <c r="AQ8" s="2107"/>
      <c r="AR8" s="2107"/>
      <c r="AS8" s="2107"/>
      <c r="AT8" s="2107"/>
      <c r="AU8" s="2108"/>
      <c r="AV8" s="725"/>
      <c r="AW8" s="725"/>
      <c r="AX8" s="725"/>
      <c r="AY8" s="725"/>
      <c r="AZ8" s="722"/>
    </row>
    <row r="9" spans="1:67" ht="25.8" x14ac:dyDescent="0.5">
      <c r="A9" s="722"/>
      <c r="B9" s="722"/>
      <c r="C9" s="722"/>
      <c r="D9" s="722"/>
      <c r="E9" s="722"/>
      <c r="F9" s="722"/>
      <c r="G9" s="2109" t="s">
        <v>84</v>
      </c>
      <c r="H9" s="2110"/>
      <c r="I9" s="2110"/>
      <c r="J9" s="2110"/>
      <c r="K9" s="2110"/>
      <c r="L9" s="2110"/>
      <c r="M9" s="2110"/>
      <c r="N9" s="2110"/>
      <c r="O9" s="2110"/>
      <c r="P9" s="2110"/>
      <c r="Q9" s="2110"/>
      <c r="R9" s="2110"/>
      <c r="S9" s="2110"/>
      <c r="T9" s="2110"/>
      <c r="U9" s="2110"/>
      <c r="V9" s="2110"/>
      <c r="W9" s="2110"/>
      <c r="X9" s="2110"/>
      <c r="Y9" s="2110"/>
      <c r="Z9" s="2110"/>
      <c r="AA9" s="2111"/>
      <c r="AB9" s="2112"/>
      <c r="AC9" s="2113"/>
      <c r="AD9" s="2113"/>
      <c r="AE9" s="2113"/>
      <c r="AF9" s="2113"/>
      <c r="AG9" s="2113"/>
      <c r="AH9" s="2113"/>
      <c r="AI9" s="2113"/>
      <c r="AJ9" s="2113"/>
      <c r="AK9" s="2113"/>
      <c r="AL9" s="2113"/>
      <c r="AM9" s="2113"/>
      <c r="AN9" s="2113"/>
      <c r="AO9" s="2113"/>
      <c r="AP9" s="2113"/>
      <c r="AQ9" s="2113"/>
      <c r="AR9" s="2113"/>
      <c r="AS9" s="2113"/>
      <c r="AT9" s="2113"/>
      <c r="AU9" s="2114"/>
      <c r="AV9" s="726"/>
      <c r="AW9" s="726"/>
      <c r="AX9" s="727"/>
      <c r="AY9" s="727"/>
      <c r="AZ9" s="722"/>
    </row>
    <row r="10" spans="1:67" ht="25.8" x14ac:dyDescent="0.5">
      <c r="A10" s="722"/>
      <c r="B10" s="722"/>
      <c r="C10" s="722"/>
      <c r="D10" s="722"/>
      <c r="E10" s="722"/>
      <c r="F10" s="722"/>
      <c r="G10" s="2093" t="s">
        <v>481</v>
      </c>
      <c r="H10" s="2094"/>
      <c r="I10" s="2094"/>
      <c r="J10" s="2094"/>
      <c r="K10" s="2094"/>
      <c r="L10" s="2094"/>
      <c r="M10" s="2094"/>
      <c r="N10" s="2094"/>
      <c r="O10" s="2094"/>
      <c r="P10" s="2094"/>
      <c r="Q10" s="2094"/>
      <c r="R10" s="2094"/>
      <c r="S10" s="2094"/>
      <c r="T10" s="2094"/>
      <c r="U10" s="2094"/>
      <c r="V10" s="2094"/>
      <c r="W10" s="2094"/>
      <c r="X10" s="2094"/>
      <c r="Y10" s="2094"/>
      <c r="Z10" s="2094"/>
      <c r="AA10" s="2095"/>
      <c r="AB10" s="2096"/>
      <c r="AC10" s="2097"/>
      <c r="AD10" s="2097"/>
      <c r="AE10" s="2097"/>
      <c r="AF10" s="2097"/>
      <c r="AG10" s="2097"/>
      <c r="AH10" s="2097"/>
      <c r="AI10" s="2097"/>
      <c r="AJ10" s="2097"/>
      <c r="AK10" s="2097"/>
      <c r="AL10" s="2097"/>
      <c r="AM10" s="2097"/>
      <c r="AN10" s="2097"/>
      <c r="AO10" s="2097"/>
      <c r="AP10" s="2097"/>
      <c r="AQ10" s="2097"/>
      <c r="AR10" s="2097"/>
      <c r="AS10" s="2097"/>
      <c r="AT10" s="2097"/>
      <c r="AU10" s="2098"/>
      <c r="AV10" s="726"/>
      <c r="AW10" s="726"/>
      <c r="AX10" s="727"/>
      <c r="AY10" s="727"/>
      <c r="AZ10" s="722"/>
    </row>
    <row r="11" spans="1:67" ht="25.8" x14ac:dyDescent="0.5">
      <c r="A11" s="722"/>
      <c r="B11" s="722"/>
      <c r="C11" s="722"/>
      <c r="D11" s="722"/>
      <c r="E11" s="722"/>
      <c r="F11" s="722"/>
      <c r="G11" s="2093" t="s">
        <v>478</v>
      </c>
      <c r="H11" s="2094"/>
      <c r="I11" s="2094"/>
      <c r="J11" s="2094"/>
      <c r="K11" s="2094"/>
      <c r="L11" s="2094"/>
      <c r="M11" s="2094"/>
      <c r="N11" s="2094"/>
      <c r="O11" s="2094"/>
      <c r="P11" s="2094"/>
      <c r="Q11" s="2094"/>
      <c r="R11" s="2094"/>
      <c r="S11" s="2094"/>
      <c r="T11" s="2094"/>
      <c r="U11" s="2094"/>
      <c r="V11" s="2094"/>
      <c r="W11" s="2094"/>
      <c r="X11" s="2094"/>
      <c r="Y11" s="2094"/>
      <c r="Z11" s="2094"/>
      <c r="AA11" s="728"/>
      <c r="AB11" s="2081"/>
      <c r="AC11" s="2102"/>
      <c r="AD11" s="2102"/>
      <c r="AE11" s="2102"/>
      <c r="AF11" s="2102"/>
      <c r="AG11" s="2102"/>
      <c r="AH11" s="2102"/>
      <c r="AI11" s="2102"/>
      <c r="AJ11" s="2102"/>
      <c r="AK11" s="2102"/>
      <c r="AL11" s="2102"/>
      <c r="AM11" s="2102"/>
      <c r="AN11" s="2102"/>
      <c r="AO11" s="2102"/>
      <c r="AP11" s="2102"/>
      <c r="AQ11" s="2102"/>
      <c r="AR11" s="2102"/>
      <c r="AS11" s="2102"/>
      <c r="AT11" s="2102"/>
      <c r="AU11" s="2083"/>
      <c r="AV11" s="727"/>
      <c r="AW11" s="727"/>
      <c r="AX11" s="727"/>
      <c r="AY11" s="727"/>
      <c r="AZ11" s="725"/>
    </row>
    <row r="12" spans="1:67" ht="22.5" customHeight="1" x14ac:dyDescent="0.5">
      <c r="A12" s="722"/>
      <c r="B12" s="722"/>
      <c r="C12" s="722"/>
      <c r="D12" s="722"/>
      <c r="E12" s="722"/>
      <c r="F12" s="722"/>
      <c r="G12" s="2093" t="s">
        <v>72</v>
      </c>
      <c r="H12" s="2094"/>
      <c r="I12" s="2094"/>
      <c r="J12" s="2094"/>
      <c r="K12" s="2094"/>
      <c r="L12" s="2094"/>
      <c r="M12" s="2094"/>
      <c r="N12" s="2094"/>
      <c r="O12" s="2094"/>
      <c r="P12" s="2094"/>
      <c r="Q12" s="2094"/>
      <c r="R12" s="2094"/>
      <c r="S12" s="2094"/>
      <c r="T12" s="2094"/>
      <c r="U12" s="2094"/>
      <c r="V12" s="2094"/>
      <c r="W12" s="2094"/>
      <c r="X12" s="2094"/>
      <c r="Y12" s="2094"/>
      <c r="Z12" s="2094"/>
      <c r="AA12" s="2095"/>
      <c r="AB12" s="2099"/>
      <c r="AC12" s="2100"/>
      <c r="AD12" s="2100"/>
      <c r="AE12" s="2100"/>
      <c r="AF12" s="2100"/>
      <c r="AG12" s="2100"/>
      <c r="AH12" s="2100"/>
      <c r="AI12" s="2100"/>
      <c r="AJ12" s="2100"/>
      <c r="AK12" s="2100"/>
      <c r="AL12" s="2100"/>
      <c r="AM12" s="2100"/>
      <c r="AN12" s="2100"/>
      <c r="AO12" s="2100"/>
      <c r="AP12" s="2100"/>
      <c r="AQ12" s="2100"/>
      <c r="AR12" s="2100"/>
      <c r="AS12" s="2100"/>
      <c r="AT12" s="2100"/>
      <c r="AU12" s="2101"/>
      <c r="AV12" s="727"/>
      <c r="AW12" s="727"/>
      <c r="AX12" s="727"/>
      <c r="AY12" s="727"/>
      <c r="AZ12" s="727"/>
    </row>
    <row r="13" spans="1:67" ht="22.5" customHeight="1" x14ac:dyDescent="0.5">
      <c r="A13" s="722"/>
      <c r="B13" s="722"/>
      <c r="C13" s="722"/>
      <c r="D13" s="722"/>
      <c r="E13" s="722"/>
      <c r="F13" s="722"/>
      <c r="G13" s="2093" t="s">
        <v>40</v>
      </c>
      <c r="H13" s="2094"/>
      <c r="I13" s="2094"/>
      <c r="J13" s="2094"/>
      <c r="K13" s="2094"/>
      <c r="L13" s="2094"/>
      <c r="M13" s="2094"/>
      <c r="N13" s="2094"/>
      <c r="O13" s="2094"/>
      <c r="P13" s="2094"/>
      <c r="Q13" s="2094"/>
      <c r="R13" s="2094"/>
      <c r="S13" s="2094"/>
      <c r="T13" s="2094"/>
      <c r="U13" s="2094"/>
      <c r="V13" s="2094"/>
      <c r="W13" s="2094"/>
      <c r="X13" s="2094"/>
      <c r="Y13" s="2094"/>
      <c r="Z13" s="2094"/>
      <c r="AA13" s="2095"/>
      <c r="AB13" s="2096"/>
      <c r="AC13" s="2097"/>
      <c r="AD13" s="2097"/>
      <c r="AE13" s="2097"/>
      <c r="AF13" s="2097"/>
      <c r="AG13" s="2097"/>
      <c r="AH13" s="2097"/>
      <c r="AI13" s="2097"/>
      <c r="AJ13" s="2097"/>
      <c r="AK13" s="2097"/>
      <c r="AL13" s="2097"/>
      <c r="AM13" s="2097"/>
      <c r="AN13" s="2097"/>
      <c r="AO13" s="2097"/>
      <c r="AP13" s="2097"/>
      <c r="AQ13" s="2097"/>
      <c r="AR13" s="2097"/>
      <c r="AS13" s="2097"/>
      <c r="AT13" s="2097"/>
      <c r="AU13" s="2098"/>
      <c r="AV13" s="727"/>
      <c r="AW13" s="727"/>
      <c r="AX13" s="727"/>
      <c r="AY13" s="727"/>
      <c r="AZ13" s="727"/>
    </row>
    <row r="14" spans="1:67" ht="22.5" customHeight="1" x14ac:dyDescent="0.5">
      <c r="A14" s="722"/>
      <c r="B14" s="722"/>
      <c r="C14" s="722"/>
      <c r="D14" s="722"/>
      <c r="E14" s="722"/>
      <c r="F14" s="722"/>
      <c r="G14" s="2093" t="s">
        <v>470</v>
      </c>
      <c r="H14" s="2094"/>
      <c r="I14" s="2094"/>
      <c r="J14" s="2094"/>
      <c r="K14" s="2094"/>
      <c r="L14" s="2094"/>
      <c r="M14" s="2094"/>
      <c r="N14" s="2094"/>
      <c r="O14" s="2094"/>
      <c r="P14" s="2094"/>
      <c r="Q14" s="2094"/>
      <c r="R14" s="2094"/>
      <c r="S14" s="2094"/>
      <c r="T14" s="2094"/>
      <c r="U14" s="2094"/>
      <c r="V14" s="2094"/>
      <c r="W14" s="2094"/>
      <c r="X14" s="2094"/>
      <c r="Y14" s="2094"/>
      <c r="Z14" s="2094"/>
      <c r="AA14" s="2095"/>
      <c r="AB14" s="2081"/>
      <c r="AC14" s="2082"/>
      <c r="AD14" s="2082"/>
      <c r="AE14" s="2082"/>
      <c r="AF14" s="2082"/>
      <c r="AG14" s="2082"/>
      <c r="AH14" s="2082"/>
      <c r="AI14" s="2082"/>
      <c r="AJ14" s="2082"/>
      <c r="AK14" s="2082"/>
      <c r="AL14" s="2082"/>
      <c r="AM14" s="2082"/>
      <c r="AN14" s="2082"/>
      <c r="AO14" s="2082"/>
      <c r="AP14" s="2082"/>
      <c r="AQ14" s="2082"/>
      <c r="AR14" s="2082"/>
      <c r="AS14" s="2082"/>
      <c r="AT14" s="2082"/>
      <c r="AU14" s="2083"/>
      <c r="AV14" s="727"/>
      <c r="AW14" s="727"/>
      <c r="AX14" s="727"/>
      <c r="AY14" s="727"/>
      <c r="AZ14" s="727"/>
    </row>
    <row r="15" spans="1:67" ht="22.5" customHeight="1" x14ac:dyDescent="0.5">
      <c r="A15" s="722"/>
      <c r="B15" s="722"/>
      <c r="C15" s="722"/>
      <c r="D15" s="722"/>
      <c r="E15" s="722"/>
      <c r="F15" s="722"/>
      <c r="G15" s="2093" t="s">
        <v>471</v>
      </c>
      <c r="H15" s="2094"/>
      <c r="I15" s="2094"/>
      <c r="J15" s="2094"/>
      <c r="K15" s="2094"/>
      <c r="L15" s="2094"/>
      <c r="M15" s="2094"/>
      <c r="N15" s="2094"/>
      <c r="O15" s="2094"/>
      <c r="P15" s="2094"/>
      <c r="Q15" s="2094"/>
      <c r="R15" s="2094"/>
      <c r="S15" s="2094"/>
      <c r="T15" s="2094"/>
      <c r="U15" s="2094"/>
      <c r="V15" s="2094"/>
      <c r="W15" s="2094"/>
      <c r="X15" s="2094"/>
      <c r="Y15" s="2094"/>
      <c r="Z15" s="2094"/>
      <c r="AA15" s="2095"/>
      <c r="AB15" s="2081"/>
      <c r="AC15" s="2082"/>
      <c r="AD15" s="2082"/>
      <c r="AE15" s="2082"/>
      <c r="AF15" s="2082"/>
      <c r="AG15" s="2082"/>
      <c r="AH15" s="2082"/>
      <c r="AI15" s="2082"/>
      <c r="AJ15" s="2082"/>
      <c r="AK15" s="2082"/>
      <c r="AL15" s="2082"/>
      <c r="AM15" s="2082"/>
      <c r="AN15" s="2082"/>
      <c r="AO15" s="2082"/>
      <c r="AP15" s="2082"/>
      <c r="AQ15" s="2082"/>
      <c r="AR15" s="2082"/>
      <c r="AS15" s="2082"/>
      <c r="AT15" s="2082"/>
      <c r="AU15" s="2083"/>
      <c r="AV15" s="727"/>
      <c r="AW15" s="727"/>
      <c r="AX15" s="727"/>
      <c r="AY15" s="727"/>
      <c r="AZ15" s="727"/>
    </row>
    <row r="16" spans="1:67" ht="22.5" customHeight="1" x14ac:dyDescent="0.5">
      <c r="A16" s="722"/>
      <c r="B16" s="722"/>
      <c r="C16" s="722"/>
      <c r="D16" s="722"/>
      <c r="E16" s="722"/>
      <c r="F16" s="722"/>
      <c r="G16" s="2078" t="s">
        <v>482</v>
      </c>
      <c r="H16" s="2079"/>
      <c r="I16" s="2079"/>
      <c r="J16" s="2079"/>
      <c r="K16" s="2079"/>
      <c r="L16" s="2079"/>
      <c r="M16" s="2079"/>
      <c r="N16" s="2079"/>
      <c r="O16" s="2079"/>
      <c r="P16" s="2079"/>
      <c r="Q16" s="2079"/>
      <c r="R16" s="2079"/>
      <c r="S16" s="2079"/>
      <c r="T16" s="2079"/>
      <c r="U16" s="2079"/>
      <c r="V16" s="2079"/>
      <c r="W16" s="2079"/>
      <c r="X16" s="2079"/>
      <c r="Y16" s="2079"/>
      <c r="Z16" s="2079"/>
      <c r="AA16" s="2080"/>
      <c r="AB16" s="2081"/>
      <c r="AC16" s="2082"/>
      <c r="AD16" s="2082"/>
      <c r="AE16" s="2082"/>
      <c r="AF16" s="2082"/>
      <c r="AG16" s="2082"/>
      <c r="AH16" s="2082"/>
      <c r="AI16" s="2082"/>
      <c r="AJ16" s="2082"/>
      <c r="AK16" s="2082"/>
      <c r="AL16" s="2082"/>
      <c r="AM16" s="2082"/>
      <c r="AN16" s="2082"/>
      <c r="AO16" s="2082"/>
      <c r="AP16" s="2082"/>
      <c r="AQ16" s="2082"/>
      <c r="AR16" s="2082"/>
      <c r="AS16" s="2082"/>
      <c r="AT16" s="2082"/>
      <c r="AU16" s="2083"/>
      <c r="AV16" s="727"/>
      <c r="AW16" s="727"/>
      <c r="AX16" s="727"/>
      <c r="AY16" s="727"/>
      <c r="AZ16" s="727"/>
    </row>
    <row r="17" spans="1:52" ht="22.5" customHeight="1" x14ac:dyDescent="0.5">
      <c r="A17" s="722"/>
      <c r="B17" s="722"/>
      <c r="C17" s="722"/>
      <c r="D17" s="722"/>
      <c r="E17" s="722"/>
      <c r="F17" s="722"/>
      <c r="G17" s="2078" t="s">
        <v>472</v>
      </c>
      <c r="H17" s="2079"/>
      <c r="I17" s="2079"/>
      <c r="J17" s="2079"/>
      <c r="K17" s="2079"/>
      <c r="L17" s="2079"/>
      <c r="M17" s="2079"/>
      <c r="N17" s="2079"/>
      <c r="O17" s="2079"/>
      <c r="P17" s="2079"/>
      <c r="Q17" s="2079"/>
      <c r="R17" s="2079"/>
      <c r="S17" s="2079"/>
      <c r="T17" s="2079"/>
      <c r="U17" s="2079"/>
      <c r="V17" s="2079"/>
      <c r="W17" s="2079"/>
      <c r="X17" s="2079"/>
      <c r="Y17" s="2079"/>
      <c r="Z17" s="2079"/>
      <c r="AA17" s="2080"/>
      <c r="AB17" s="2081"/>
      <c r="AC17" s="2082"/>
      <c r="AD17" s="2082"/>
      <c r="AE17" s="2082"/>
      <c r="AF17" s="2082"/>
      <c r="AG17" s="2082"/>
      <c r="AH17" s="2082"/>
      <c r="AI17" s="2082"/>
      <c r="AJ17" s="2082"/>
      <c r="AK17" s="2082"/>
      <c r="AL17" s="2082"/>
      <c r="AM17" s="2082"/>
      <c r="AN17" s="2082"/>
      <c r="AO17" s="2082"/>
      <c r="AP17" s="2082"/>
      <c r="AQ17" s="2082"/>
      <c r="AR17" s="2082"/>
      <c r="AS17" s="2082"/>
      <c r="AT17" s="2082"/>
      <c r="AU17" s="2083"/>
      <c r="AV17" s="727"/>
      <c r="AW17" s="727"/>
      <c r="AX17" s="727"/>
      <c r="AY17" s="727"/>
      <c r="AZ17" s="727"/>
    </row>
    <row r="18" spans="1:52" ht="22.5" customHeight="1" x14ac:dyDescent="0.5">
      <c r="A18" s="722"/>
      <c r="B18" s="722"/>
      <c r="C18" s="722"/>
      <c r="D18" s="722"/>
      <c r="E18" s="722"/>
      <c r="F18" s="722"/>
      <c r="G18" s="2078" t="s">
        <v>473</v>
      </c>
      <c r="H18" s="2079"/>
      <c r="I18" s="2079"/>
      <c r="J18" s="2079"/>
      <c r="K18" s="2079"/>
      <c r="L18" s="2079"/>
      <c r="M18" s="2079"/>
      <c r="N18" s="2079"/>
      <c r="O18" s="2079"/>
      <c r="P18" s="2079"/>
      <c r="Q18" s="2079"/>
      <c r="R18" s="2079"/>
      <c r="S18" s="2079"/>
      <c r="T18" s="2079"/>
      <c r="U18" s="2079"/>
      <c r="V18" s="2079"/>
      <c r="W18" s="2079"/>
      <c r="X18" s="2079"/>
      <c r="Y18" s="2079"/>
      <c r="Z18" s="2079"/>
      <c r="AA18" s="2080"/>
      <c r="AB18" s="2081"/>
      <c r="AC18" s="2082"/>
      <c r="AD18" s="2082"/>
      <c r="AE18" s="2082"/>
      <c r="AF18" s="2082"/>
      <c r="AG18" s="2082"/>
      <c r="AH18" s="2082"/>
      <c r="AI18" s="2082"/>
      <c r="AJ18" s="2082"/>
      <c r="AK18" s="2082"/>
      <c r="AL18" s="2082"/>
      <c r="AM18" s="2082"/>
      <c r="AN18" s="2082"/>
      <c r="AO18" s="2082"/>
      <c r="AP18" s="2082"/>
      <c r="AQ18" s="2082"/>
      <c r="AR18" s="2082"/>
      <c r="AS18" s="2082"/>
      <c r="AT18" s="2082"/>
      <c r="AU18" s="2083"/>
      <c r="AV18" s="727"/>
      <c r="AW18" s="727"/>
      <c r="AX18" s="727"/>
      <c r="AY18" s="727"/>
      <c r="AZ18" s="727"/>
    </row>
    <row r="19" spans="1:52" ht="22.5" customHeight="1" x14ac:dyDescent="0.5">
      <c r="A19" s="722"/>
      <c r="B19" s="722"/>
      <c r="C19" s="722"/>
      <c r="D19" s="722"/>
      <c r="E19" s="722"/>
      <c r="F19" s="722"/>
      <c r="G19" s="2078" t="s">
        <v>474</v>
      </c>
      <c r="H19" s="2079"/>
      <c r="I19" s="2079"/>
      <c r="J19" s="2079"/>
      <c r="K19" s="2079"/>
      <c r="L19" s="2079"/>
      <c r="M19" s="2079"/>
      <c r="N19" s="2079"/>
      <c r="O19" s="2079"/>
      <c r="P19" s="2079"/>
      <c r="Q19" s="2079"/>
      <c r="R19" s="2079"/>
      <c r="S19" s="2079"/>
      <c r="T19" s="2079"/>
      <c r="U19" s="2079"/>
      <c r="V19" s="2079"/>
      <c r="W19" s="2079"/>
      <c r="X19" s="2079"/>
      <c r="Y19" s="2079"/>
      <c r="Z19" s="2079"/>
      <c r="AA19" s="2080"/>
      <c r="AB19" s="2081"/>
      <c r="AC19" s="2082"/>
      <c r="AD19" s="2082"/>
      <c r="AE19" s="2082"/>
      <c r="AF19" s="2082"/>
      <c r="AG19" s="2082"/>
      <c r="AH19" s="2082"/>
      <c r="AI19" s="2082"/>
      <c r="AJ19" s="2082"/>
      <c r="AK19" s="2082"/>
      <c r="AL19" s="2082"/>
      <c r="AM19" s="2082"/>
      <c r="AN19" s="2082"/>
      <c r="AO19" s="2082"/>
      <c r="AP19" s="2082"/>
      <c r="AQ19" s="2082"/>
      <c r="AR19" s="2082"/>
      <c r="AS19" s="2082"/>
      <c r="AT19" s="2082"/>
      <c r="AU19" s="2083"/>
      <c r="AV19" s="727"/>
      <c r="AW19" s="727"/>
      <c r="AX19" s="727"/>
      <c r="AY19" s="727"/>
      <c r="AZ19" s="727"/>
    </row>
    <row r="20" spans="1:52" ht="22.5" customHeight="1" x14ac:dyDescent="0.5">
      <c r="A20" s="722"/>
      <c r="B20" s="722"/>
      <c r="C20" s="722"/>
      <c r="D20" s="722"/>
      <c r="E20" s="722"/>
      <c r="F20" s="722"/>
      <c r="G20" s="2078" t="s">
        <v>475</v>
      </c>
      <c r="H20" s="2079"/>
      <c r="I20" s="2079"/>
      <c r="J20" s="2079"/>
      <c r="K20" s="2079"/>
      <c r="L20" s="2079"/>
      <c r="M20" s="2079"/>
      <c r="N20" s="2079"/>
      <c r="O20" s="2079"/>
      <c r="P20" s="2079"/>
      <c r="Q20" s="2079"/>
      <c r="R20" s="2079"/>
      <c r="S20" s="2079"/>
      <c r="T20" s="2079"/>
      <c r="U20" s="2079"/>
      <c r="V20" s="2079"/>
      <c r="W20" s="2079"/>
      <c r="X20" s="2079"/>
      <c r="Y20" s="2079"/>
      <c r="Z20" s="2079"/>
      <c r="AA20" s="2080"/>
      <c r="AB20" s="2081"/>
      <c r="AC20" s="2082"/>
      <c r="AD20" s="2082"/>
      <c r="AE20" s="2082"/>
      <c r="AF20" s="2082"/>
      <c r="AG20" s="2082"/>
      <c r="AH20" s="2082"/>
      <c r="AI20" s="2082"/>
      <c r="AJ20" s="2082"/>
      <c r="AK20" s="2082"/>
      <c r="AL20" s="2082"/>
      <c r="AM20" s="2082"/>
      <c r="AN20" s="2082"/>
      <c r="AO20" s="2082"/>
      <c r="AP20" s="2082"/>
      <c r="AQ20" s="2082"/>
      <c r="AR20" s="2082"/>
      <c r="AS20" s="2082"/>
      <c r="AT20" s="2082"/>
      <c r="AU20" s="2083"/>
      <c r="AV20" s="727"/>
      <c r="AW20" s="727"/>
      <c r="AX20" s="727"/>
      <c r="AY20" s="727"/>
      <c r="AZ20" s="727"/>
    </row>
    <row r="21" spans="1:52" ht="22.5" customHeight="1" x14ac:dyDescent="0.5">
      <c r="A21" s="722"/>
      <c r="B21" s="722"/>
      <c r="C21" s="722"/>
      <c r="D21" s="722"/>
      <c r="E21" s="722"/>
      <c r="F21" s="722"/>
      <c r="G21" s="2078" t="s">
        <v>476</v>
      </c>
      <c r="H21" s="2079"/>
      <c r="I21" s="2079"/>
      <c r="J21" s="2079"/>
      <c r="K21" s="2079"/>
      <c r="L21" s="2079"/>
      <c r="M21" s="2079"/>
      <c r="N21" s="2079"/>
      <c r="O21" s="2079"/>
      <c r="P21" s="2079"/>
      <c r="Q21" s="2079"/>
      <c r="R21" s="2079"/>
      <c r="S21" s="2079"/>
      <c r="T21" s="2079"/>
      <c r="U21" s="2079"/>
      <c r="V21" s="2079"/>
      <c r="W21" s="2079"/>
      <c r="X21" s="2079"/>
      <c r="Y21" s="2079"/>
      <c r="Z21" s="2079"/>
      <c r="AA21" s="2080"/>
      <c r="AB21" s="2081"/>
      <c r="AC21" s="2082"/>
      <c r="AD21" s="2082"/>
      <c r="AE21" s="2082"/>
      <c r="AF21" s="2082"/>
      <c r="AG21" s="2082"/>
      <c r="AH21" s="2082"/>
      <c r="AI21" s="2082"/>
      <c r="AJ21" s="2082"/>
      <c r="AK21" s="2082"/>
      <c r="AL21" s="2082"/>
      <c r="AM21" s="2082"/>
      <c r="AN21" s="2082"/>
      <c r="AO21" s="2082"/>
      <c r="AP21" s="2082"/>
      <c r="AQ21" s="2082"/>
      <c r="AR21" s="2082"/>
      <c r="AS21" s="2082"/>
      <c r="AT21" s="2082"/>
      <c r="AU21" s="2083"/>
      <c r="AV21" s="727"/>
      <c r="AW21" s="727"/>
      <c r="AX21" s="727"/>
      <c r="AY21" s="727"/>
      <c r="AZ21" s="727"/>
    </row>
    <row r="22" spans="1:52" ht="22.5" customHeight="1" x14ac:dyDescent="0.5">
      <c r="A22" s="722"/>
      <c r="B22" s="722"/>
      <c r="C22" s="722"/>
      <c r="D22" s="722"/>
      <c r="E22" s="722"/>
      <c r="F22" s="722"/>
      <c r="G22" s="2078" t="s">
        <v>477</v>
      </c>
      <c r="H22" s="2079"/>
      <c r="I22" s="2079"/>
      <c r="J22" s="2079"/>
      <c r="K22" s="2079"/>
      <c r="L22" s="2079"/>
      <c r="M22" s="2079"/>
      <c r="N22" s="2079"/>
      <c r="O22" s="2079"/>
      <c r="P22" s="2079"/>
      <c r="Q22" s="2079"/>
      <c r="R22" s="2079"/>
      <c r="S22" s="2079"/>
      <c r="T22" s="2079"/>
      <c r="U22" s="2079"/>
      <c r="V22" s="2079"/>
      <c r="W22" s="2079"/>
      <c r="X22" s="2079"/>
      <c r="Y22" s="2079"/>
      <c r="Z22" s="2079"/>
      <c r="AA22" s="2080"/>
      <c r="AB22" s="2084"/>
      <c r="AC22" s="2085"/>
      <c r="AD22" s="2085"/>
      <c r="AE22" s="2085"/>
      <c r="AF22" s="2085"/>
      <c r="AG22" s="2085"/>
      <c r="AH22" s="2085"/>
      <c r="AI22" s="2085"/>
      <c r="AJ22" s="2085"/>
      <c r="AK22" s="2085"/>
      <c r="AL22" s="2085"/>
      <c r="AM22" s="2085"/>
      <c r="AN22" s="2085"/>
      <c r="AO22" s="2085"/>
      <c r="AP22" s="2085"/>
      <c r="AQ22" s="2085"/>
      <c r="AR22" s="2085"/>
      <c r="AS22" s="2085"/>
      <c r="AT22" s="2085"/>
      <c r="AU22" s="2086"/>
      <c r="AV22" s="722"/>
      <c r="AW22" s="722"/>
      <c r="AX22" s="722"/>
      <c r="AY22" s="722"/>
      <c r="AZ22" s="727"/>
    </row>
    <row r="23" spans="1:52" ht="22.5" customHeight="1" thickBot="1" x14ac:dyDescent="0.55000000000000004">
      <c r="A23" s="722"/>
      <c r="B23" s="722"/>
      <c r="C23" s="722"/>
      <c r="D23" s="722"/>
      <c r="E23" s="722"/>
      <c r="F23" s="722"/>
      <c r="G23" s="2090"/>
      <c r="H23" s="2091"/>
      <c r="I23" s="2091"/>
      <c r="J23" s="2091"/>
      <c r="K23" s="2091"/>
      <c r="L23" s="2091"/>
      <c r="M23" s="2091"/>
      <c r="N23" s="2091"/>
      <c r="O23" s="2091"/>
      <c r="P23" s="2091"/>
      <c r="Q23" s="2091"/>
      <c r="R23" s="2091"/>
      <c r="S23" s="2091"/>
      <c r="T23" s="2091"/>
      <c r="U23" s="2091"/>
      <c r="V23" s="2091"/>
      <c r="W23" s="2091"/>
      <c r="X23" s="2091"/>
      <c r="Y23" s="2091"/>
      <c r="Z23" s="2091"/>
      <c r="AA23" s="2092"/>
      <c r="AB23" s="2087"/>
      <c r="AC23" s="2088"/>
      <c r="AD23" s="2088"/>
      <c r="AE23" s="2088"/>
      <c r="AF23" s="2088"/>
      <c r="AG23" s="2088"/>
      <c r="AH23" s="2088"/>
      <c r="AI23" s="2088"/>
      <c r="AJ23" s="2088"/>
      <c r="AK23" s="2088"/>
      <c r="AL23" s="2088"/>
      <c r="AM23" s="2088"/>
      <c r="AN23" s="2088"/>
      <c r="AO23" s="2088"/>
      <c r="AP23" s="2088"/>
      <c r="AQ23" s="2088"/>
      <c r="AR23" s="2088"/>
      <c r="AS23" s="2088"/>
      <c r="AT23" s="2088"/>
      <c r="AU23" s="2089"/>
      <c r="AV23" s="722"/>
      <c r="AW23" s="722"/>
      <c r="AX23" s="722"/>
      <c r="AY23" s="722"/>
      <c r="AZ23" s="727"/>
    </row>
    <row r="24" spans="1:52" ht="22.5" customHeight="1" x14ac:dyDescent="0.5">
      <c r="A24" s="722"/>
      <c r="B24" s="722"/>
      <c r="C24" s="722"/>
      <c r="D24" s="722"/>
      <c r="E24" s="722"/>
      <c r="F24" s="722"/>
      <c r="G24" s="722"/>
      <c r="H24" s="722"/>
      <c r="I24" s="722"/>
      <c r="J24" s="722"/>
      <c r="K24" s="722"/>
      <c r="L24" s="722"/>
      <c r="M24" s="722"/>
      <c r="N24" s="722"/>
      <c r="O24" s="722"/>
      <c r="P24" s="722"/>
      <c r="Q24" s="722"/>
      <c r="R24" s="722"/>
      <c r="S24" s="722"/>
      <c r="T24" s="722"/>
      <c r="U24" s="722"/>
      <c r="V24" s="722"/>
      <c r="W24" s="722"/>
      <c r="X24" s="722"/>
      <c r="Y24" s="722"/>
      <c r="Z24" s="722"/>
      <c r="AA24" s="722"/>
      <c r="AB24" s="722"/>
      <c r="AC24" s="722"/>
      <c r="AD24" s="722"/>
      <c r="AE24" s="722"/>
      <c r="AF24" s="722"/>
      <c r="AG24" s="722"/>
      <c r="AH24" s="722"/>
      <c r="AI24" s="722"/>
      <c r="AJ24" s="722"/>
      <c r="AK24" s="722"/>
      <c r="AL24" s="722"/>
      <c r="AM24" s="722"/>
      <c r="AN24" s="722"/>
      <c r="AO24" s="722"/>
      <c r="AP24" s="722"/>
      <c r="AQ24" s="722"/>
      <c r="AR24" s="722"/>
      <c r="AS24" s="722"/>
      <c r="AT24" s="722"/>
      <c r="AU24" s="722"/>
      <c r="AV24" s="722"/>
      <c r="AW24" s="722"/>
      <c r="AX24" s="722"/>
      <c r="AY24" s="722"/>
      <c r="AZ24" s="727"/>
    </row>
    <row r="25" spans="1:52" x14ac:dyDescent="0.3">
      <c r="A25" s="722"/>
      <c r="B25" s="722"/>
      <c r="C25" s="722"/>
      <c r="D25" s="722"/>
      <c r="E25" s="722"/>
      <c r="F25" s="722"/>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c r="AF25" s="722"/>
      <c r="AG25" s="722"/>
      <c r="AH25" s="722"/>
      <c r="AI25" s="722"/>
      <c r="AJ25" s="722"/>
      <c r="AK25" s="722"/>
      <c r="AL25" s="722"/>
      <c r="AM25" s="722"/>
      <c r="AN25" s="722"/>
      <c r="AO25" s="722"/>
      <c r="AP25" s="722"/>
      <c r="AQ25" s="722"/>
      <c r="AR25" s="722"/>
      <c r="AS25" s="722"/>
      <c r="AT25" s="722"/>
      <c r="AU25" s="722"/>
      <c r="AV25" s="722"/>
      <c r="AW25" s="722"/>
      <c r="AX25" s="722"/>
      <c r="AY25" s="722"/>
      <c r="AZ25" s="722"/>
    </row>
    <row r="26" spans="1:52" x14ac:dyDescent="0.3">
      <c r="A26" s="722"/>
      <c r="B26" s="722"/>
      <c r="C26" s="722"/>
      <c r="D26" s="722"/>
      <c r="E26" s="722"/>
      <c r="F26" s="722"/>
      <c r="G26" s="722"/>
      <c r="H26" s="722"/>
      <c r="I26" s="722"/>
      <c r="J26" s="722"/>
      <c r="K26" s="722"/>
      <c r="L26" s="722"/>
      <c r="M26" s="722"/>
      <c r="N26" s="722"/>
      <c r="O26" s="722"/>
      <c r="P26" s="722"/>
      <c r="Q26" s="722"/>
      <c r="R26" s="722"/>
      <c r="S26" s="722"/>
      <c r="T26" s="722"/>
      <c r="U26" s="722"/>
      <c r="V26" s="722"/>
      <c r="W26" s="722"/>
      <c r="X26" s="722"/>
      <c r="Y26" s="722"/>
      <c r="Z26" s="722"/>
      <c r="AA26" s="722"/>
      <c r="AB26" s="722"/>
      <c r="AC26" s="722"/>
      <c r="AD26" s="722"/>
      <c r="AE26" s="722"/>
      <c r="AF26" s="722"/>
      <c r="AG26" s="722"/>
      <c r="AH26" s="722"/>
      <c r="AI26" s="722"/>
      <c r="AJ26" s="722"/>
      <c r="AK26" s="722"/>
      <c r="AL26" s="722"/>
      <c r="AM26" s="722"/>
      <c r="AN26" s="722"/>
      <c r="AO26" s="722"/>
      <c r="AP26" s="722"/>
      <c r="AQ26" s="722"/>
      <c r="AR26" s="722"/>
      <c r="AS26" s="722"/>
      <c r="AT26" s="722"/>
      <c r="AU26" s="722"/>
      <c r="AV26" s="722"/>
      <c r="AW26" s="722"/>
      <c r="AX26" s="722"/>
      <c r="AY26" s="722"/>
      <c r="AZ26" s="722"/>
    </row>
    <row r="27" spans="1:52" ht="18.75" customHeight="1" x14ac:dyDescent="0.3"/>
    <row r="28" spans="1:52" ht="21.75" customHeight="1" x14ac:dyDescent="0.3"/>
  </sheetData>
  <sheetProtection algorithmName="SHA-512" hashValue="Ns7GB11hcNojhV+jM1UKzEBsPDzPeaCy1rv9GRQPPeX2xiDBuaG2L4D1cKJPqLU1ozAIXGjjDvu4OICz/aPAeA==" saltValue="fYq0oWaLk/HSAk9o/gYX9A==" spinCount="100000" sheet="1" objects="1" scenarios="1" formatCells="0" formatColumns="0" formatRows="0" selectLockedCells="1"/>
  <mergeCells count="33">
    <mergeCell ref="B2:AY2"/>
    <mergeCell ref="B3:AY3"/>
    <mergeCell ref="B5:AY5"/>
    <mergeCell ref="G8:AU8"/>
    <mergeCell ref="G9:AA9"/>
    <mergeCell ref="AB9:AU9"/>
    <mergeCell ref="G10:AA10"/>
    <mergeCell ref="AB10:AU10"/>
    <mergeCell ref="G12:AA12"/>
    <mergeCell ref="AB12:AU12"/>
    <mergeCell ref="G13:AA13"/>
    <mergeCell ref="AB13:AU13"/>
    <mergeCell ref="G11:Z11"/>
    <mergeCell ref="AB11:AU11"/>
    <mergeCell ref="G14:AA14"/>
    <mergeCell ref="AB14:AU14"/>
    <mergeCell ref="G15:AA15"/>
    <mergeCell ref="AB15:AU15"/>
    <mergeCell ref="G16:AA16"/>
    <mergeCell ref="AB16:AU16"/>
    <mergeCell ref="G17:AA17"/>
    <mergeCell ref="AB17:AU17"/>
    <mergeCell ref="G18:AA18"/>
    <mergeCell ref="AB18:AU18"/>
    <mergeCell ref="G19:AA19"/>
    <mergeCell ref="AB19:AU19"/>
    <mergeCell ref="G20:AA20"/>
    <mergeCell ref="AB20:AU20"/>
    <mergeCell ref="G21:AA21"/>
    <mergeCell ref="AB21:AU21"/>
    <mergeCell ref="G22:AA22"/>
    <mergeCell ref="AB22:AU23"/>
    <mergeCell ref="G23:AA23"/>
  </mergeCells>
  <pageMargins left="0.7" right="0.7" top="0.75" bottom="0.75" header="0.3" footer="0.3"/>
  <pageSetup scale="98" orientation="portrait" horizontalDpi="4294967295" verticalDpi="4294967295" r:id="rId1"/>
  <headerFooter>
    <oddFooter>&amp;L&amp;9 1AF0003 19 Quality Hold 
Material&amp;C&amp;"-,Bold"&amp;9&amp;KFF0000Printed Copy Uncontrolled.  
Latest Edition on AMG Intranet Site (http://ride.amgeneralintranet.com)&amp;R&amp;9Rev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6738" r:id="rId4" name="Check Box 2">
              <controlPr defaultSize="0" autoFill="0" autoLine="0" autoPict="0">
                <anchor moveWithCells="1">
                  <from>
                    <xdr:col>27</xdr:col>
                    <xdr:colOff>60960</xdr:colOff>
                    <xdr:row>17</xdr:row>
                    <xdr:rowOff>266700</xdr:rowOff>
                  </from>
                  <to>
                    <xdr:col>48</xdr:col>
                    <xdr:colOff>0</xdr:colOff>
                    <xdr:row>19</xdr:row>
                    <xdr:rowOff>7620</xdr:rowOff>
                  </to>
                </anchor>
              </controlPr>
            </control>
          </mc:Choice>
        </mc:AlternateContent>
        <mc:AlternateContent xmlns:mc="http://schemas.openxmlformats.org/markup-compatibility/2006">
          <mc:Choice Requires="x14">
            <control shapeId="116739" r:id="rId5" name="Check Box 3">
              <controlPr defaultSize="0" autoFill="0" autoLine="0" autoPict="0">
                <anchor moveWithCells="1">
                  <from>
                    <xdr:col>27</xdr:col>
                    <xdr:colOff>60960</xdr:colOff>
                    <xdr:row>18</xdr:row>
                    <xdr:rowOff>259080</xdr:rowOff>
                  </from>
                  <to>
                    <xdr:col>48</xdr:col>
                    <xdr:colOff>68580</xdr:colOff>
                    <xdr:row>20</xdr:row>
                    <xdr:rowOff>30480</xdr:rowOff>
                  </to>
                </anchor>
              </controlPr>
            </control>
          </mc:Choice>
        </mc:AlternateContent>
        <mc:AlternateContent xmlns:mc="http://schemas.openxmlformats.org/markup-compatibility/2006">
          <mc:Choice Requires="x14">
            <control shapeId="116740" r:id="rId6" name="Check Box 4">
              <controlPr defaultSize="0" autoFill="0" autoLine="0" autoPict="0">
                <anchor moveWithCells="1">
                  <from>
                    <xdr:col>27</xdr:col>
                    <xdr:colOff>60960</xdr:colOff>
                    <xdr:row>20</xdr:row>
                    <xdr:rowOff>0</xdr:rowOff>
                  </from>
                  <to>
                    <xdr:col>46</xdr:col>
                    <xdr:colOff>114300</xdr:colOff>
                    <xdr:row>20</xdr:row>
                    <xdr:rowOff>266700</xdr:rowOff>
                  </to>
                </anchor>
              </controlPr>
            </control>
          </mc:Choice>
        </mc:AlternateContent>
        <mc:AlternateContent xmlns:mc="http://schemas.openxmlformats.org/markup-compatibility/2006">
          <mc:Choice Requires="x14">
            <control shapeId="116741" r:id="rId7" name="Check Box 5">
              <controlPr defaultSize="0" autoFill="0" autoLine="0" autoPict="0">
                <anchor moveWithCells="1">
                  <from>
                    <xdr:col>27</xdr:col>
                    <xdr:colOff>68580</xdr:colOff>
                    <xdr:row>14</xdr:row>
                    <xdr:rowOff>259080</xdr:rowOff>
                  </from>
                  <to>
                    <xdr:col>43</xdr:col>
                    <xdr:colOff>0</xdr:colOff>
                    <xdr:row>16</xdr:row>
                    <xdr:rowOff>30480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5">
    <pageSetUpPr fitToPage="1"/>
  </sheetPr>
  <dimension ref="A1:L48"/>
  <sheetViews>
    <sheetView windowProtection="1" showGridLines="0" showRowColHeaders="0" showRuler="0" view="pageLayout" zoomScaleNormal="100" workbookViewId="0">
      <selection activeCell="A10" sqref="A10:L26"/>
    </sheetView>
  </sheetViews>
  <sheetFormatPr defaultColWidth="9.109375" defaultRowHeight="14.4" x14ac:dyDescent="0.3"/>
  <cols>
    <col min="1" max="1" width="9.44140625" customWidth="1"/>
    <col min="8" max="8" width="13" customWidth="1"/>
    <col min="11" max="11" width="8.5546875" customWidth="1"/>
  </cols>
  <sheetData>
    <row r="1" spans="1:12" ht="18" customHeight="1" x14ac:dyDescent="0.3">
      <c r="A1" s="2129" t="s">
        <v>444</v>
      </c>
      <c r="B1" s="2130"/>
      <c r="C1" s="2115" t="str">
        <f>IF(ISBLANK(Information!D2),"",Information!D2)</f>
        <v/>
      </c>
      <c r="D1" s="2115"/>
      <c r="E1" s="2115"/>
      <c r="F1" s="2115"/>
      <c r="G1" s="2116"/>
      <c r="H1" s="93" t="s">
        <v>89</v>
      </c>
      <c r="I1" s="2115" t="str">
        <f>IF(ISBLANK(Information!D19),"",Information!D19)</f>
        <v/>
      </c>
      <c r="J1" s="2115"/>
      <c r="K1" s="2115"/>
      <c r="L1" s="2116"/>
    </row>
    <row r="2" spans="1:12" ht="18" customHeight="1" thickBot="1" x14ac:dyDescent="0.35">
      <c r="A2" s="2127" t="s">
        <v>445</v>
      </c>
      <c r="B2" s="2128"/>
      <c r="C2" s="2117" t="str">
        <f>IF(ISBLANK(Information!D3),"",Information!D3)</f>
        <v/>
      </c>
      <c r="D2" s="2117"/>
      <c r="E2" s="2117"/>
      <c r="F2" s="2117"/>
      <c r="G2" s="2118"/>
      <c r="H2" s="94" t="s">
        <v>90</v>
      </c>
      <c r="I2" s="2117" t="str">
        <f>IF(ISBLANK(Information!D18),"",Information!D18)</f>
        <v/>
      </c>
      <c r="J2" s="2117"/>
      <c r="K2" s="2117"/>
      <c r="L2" s="2118"/>
    </row>
    <row r="3" spans="1:12" ht="15" thickBot="1" x14ac:dyDescent="0.35">
      <c r="A3" s="85"/>
      <c r="B3" s="66"/>
      <c r="C3" s="63"/>
      <c r="D3" s="63"/>
      <c r="E3" s="63"/>
      <c r="F3" s="63"/>
      <c r="G3" s="63"/>
      <c r="H3" s="67"/>
      <c r="I3" s="68"/>
      <c r="J3" s="68"/>
      <c r="K3" s="68"/>
      <c r="L3" s="86"/>
    </row>
    <row r="4" spans="1:12" x14ac:dyDescent="0.3">
      <c r="A4" s="2119"/>
      <c r="B4" s="2120"/>
      <c r="C4" s="2120"/>
      <c r="D4" s="2121"/>
      <c r="E4" s="2121"/>
      <c r="F4" s="2121"/>
      <c r="G4" s="2122"/>
      <c r="H4" s="2123" t="s">
        <v>451</v>
      </c>
      <c r="I4" s="2124"/>
      <c r="J4" s="2124"/>
      <c r="K4" s="2125" t="str">
        <f>IF(ISBLANK(Information!D20),"",Information!D20)</f>
        <v/>
      </c>
      <c r="L4" s="2126"/>
    </row>
    <row r="5" spans="1:12" ht="15" thickBot="1" x14ac:dyDescent="0.35">
      <c r="A5" s="101"/>
      <c r="B5" s="2135"/>
      <c r="C5" s="2135"/>
      <c r="D5" s="2135"/>
      <c r="E5" s="2135"/>
      <c r="F5" s="2135"/>
      <c r="G5" s="2136"/>
      <c r="H5" s="2137" t="s">
        <v>379</v>
      </c>
      <c r="I5" s="2138"/>
      <c r="J5" s="2138"/>
      <c r="K5" s="2139"/>
      <c r="L5" s="2140"/>
    </row>
    <row r="6" spans="1:12" ht="17.399999999999999" customHeight="1" x14ac:dyDescent="0.3">
      <c r="A6" s="87" t="s">
        <v>430</v>
      </c>
      <c r="B6" s="83"/>
      <c r="C6" s="71"/>
      <c r="D6" s="71"/>
      <c r="E6" s="71"/>
      <c r="F6" s="71"/>
      <c r="G6" s="71"/>
      <c r="H6" s="72"/>
      <c r="I6" s="72"/>
      <c r="J6" s="72"/>
      <c r="K6" s="71"/>
      <c r="L6" s="88"/>
    </row>
    <row r="7" spans="1:12" x14ac:dyDescent="0.3">
      <c r="A7" s="87"/>
      <c r="B7" s="84" t="s">
        <v>431</v>
      </c>
      <c r="C7" s="71"/>
      <c r="D7" s="71"/>
      <c r="E7" s="71"/>
      <c r="F7" s="71"/>
      <c r="G7" s="71"/>
      <c r="H7" s="72"/>
      <c r="I7" s="72"/>
      <c r="J7" s="72"/>
      <c r="K7" s="71"/>
      <c r="L7" s="88"/>
    </row>
    <row r="8" spans="1:12" ht="16.2" customHeight="1" thickBot="1" x14ac:dyDescent="0.35">
      <c r="A8" s="87"/>
      <c r="B8" s="84" t="s">
        <v>432</v>
      </c>
      <c r="C8" s="71"/>
      <c r="D8" s="71"/>
      <c r="E8" s="71"/>
      <c r="F8" s="71"/>
      <c r="G8" s="71"/>
      <c r="H8" s="72"/>
      <c r="I8" s="72"/>
      <c r="J8" s="72"/>
      <c r="K8" s="71"/>
      <c r="L8" s="88"/>
    </row>
    <row r="9" spans="1:12" ht="15" thickBot="1" x14ac:dyDescent="0.35">
      <c r="A9" s="2141" t="s">
        <v>433</v>
      </c>
      <c r="B9" s="2142"/>
      <c r="C9" s="2142"/>
      <c r="D9" s="2142"/>
      <c r="E9" s="2142"/>
      <c r="F9" s="2142"/>
      <c r="G9" s="2142"/>
      <c r="H9" s="2142"/>
      <c r="I9" s="2142"/>
      <c r="J9" s="2142"/>
      <c r="K9" s="2142"/>
      <c r="L9" s="2143"/>
    </row>
    <row r="10" spans="1:12" ht="13.2" customHeight="1" x14ac:dyDescent="0.3">
      <c r="A10" s="2144"/>
      <c r="B10" s="2145"/>
      <c r="C10" s="2145"/>
      <c r="D10" s="2145"/>
      <c r="E10" s="2145"/>
      <c r="F10" s="2145"/>
      <c r="G10" s="2145"/>
      <c r="H10" s="2145"/>
      <c r="I10" s="2145"/>
      <c r="J10" s="2145"/>
      <c r="K10" s="2145"/>
      <c r="L10" s="2146"/>
    </row>
    <row r="11" spans="1:12" x14ac:dyDescent="0.3">
      <c r="A11" s="2147"/>
      <c r="B11" s="2148"/>
      <c r="C11" s="2148"/>
      <c r="D11" s="2148"/>
      <c r="E11" s="2148"/>
      <c r="F11" s="2148"/>
      <c r="G11" s="2148"/>
      <c r="H11" s="2148"/>
      <c r="I11" s="2148"/>
      <c r="J11" s="2148"/>
      <c r="K11" s="2148"/>
      <c r="L11" s="2149"/>
    </row>
    <row r="12" spans="1:12" x14ac:dyDescent="0.3">
      <c r="A12" s="2147"/>
      <c r="B12" s="2148"/>
      <c r="C12" s="2148"/>
      <c r="D12" s="2148"/>
      <c r="E12" s="2148"/>
      <c r="F12" s="2148"/>
      <c r="G12" s="2148"/>
      <c r="H12" s="2148"/>
      <c r="I12" s="2148"/>
      <c r="J12" s="2148"/>
      <c r="K12" s="2148"/>
      <c r="L12" s="2149"/>
    </row>
    <row r="13" spans="1:12" x14ac:dyDescent="0.3">
      <c r="A13" s="2147"/>
      <c r="B13" s="2148"/>
      <c r="C13" s="2148"/>
      <c r="D13" s="2148"/>
      <c r="E13" s="2148"/>
      <c r="F13" s="2148"/>
      <c r="G13" s="2148"/>
      <c r="H13" s="2148"/>
      <c r="I13" s="2148"/>
      <c r="J13" s="2148"/>
      <c r="K13" s="2148"/>
      <c r="L13" s="2149"/>
    </row>
    <row r="14" spans="1:12" x14ac:dyDescent="0.3">
      <c r="A14" s="2147"/>
      <c r="B14" s="2148"/>
      <c r="C14" s="2148"/>
      <c r="D14" s="2148"/>
      <c r="E14" s="2148"/>
      <c r="F14" s="2148"/>
      <c r="G14" s="2148"/>
      <c r="H14" s="2148"/>
      <c r="I14" s="2148"/>
      <c r="J14" s="2148"/>
      <c r="K14" s="2148"/>
      <c r="L14" s="2149"/>
    </row>
    <row r="15" spans="1:12" x14ac:dyDescent="0.3">
      <c r="A15" s="2147"/>
      <c r="B15" s="2148"/>
      <c r="C15" s="2148"/>
      <c r="D15" s="2148"/>
      <c r="E15" s="2148"/>
      <c r="F15" s="2148"/>
      <c r="G15" s="2148"/>
      <c r="H15" s="2148"/>
      <c r="I15" s="2148"/>
      <c r="J15" s="2148"/>
      <c r="K15" s="2148"/>
      <c r="L15" s="2149"/>
    </row>
    <row r="16" spans="1:12" x14ac:dyDescent="0.3">
      <c r="A16" s="2147"/>
      <c r="B16" s="2148"/>
      <c r="C16" s="2148"/>
      <c r="D16" s="2148"/>
      <c r="E16" s="2148"/>
      <c r="F16" s="2148"/>
      <c r="G16" s="2148"/>
      <c r="H16" s="2148"/>
      <c r="I16" s="2148"/>
      <c r="J16" s="2148"/>
      <c r="K16" s="2148"/>
      <c r="L16" s="2149"/>
    </row>
    <row r="17" spans="1:12" x14ac:dyDescent="0.3">
      <c r="A17" s="2147"/>
      <c r="B17" s="2148"/>
      <c r="C17" s="2148"/>
      <c r="D17" s="2148"/>
      <c r="E17" s="2148"/>
      <c r="F17" s="2148"/>
      <c r="G17" s="2148"/>
      <c r="H17" s="2148"/>
      <c r="I17" s="2148"/>
      <c r="J17" s="2148"/>
      <c r="K17" s="2148"/>
      <c r="L17" s="2149"/>
    </row>
    <row r="18" spans="1:12" x14ac:dyDescent="0.3">
      <c r="A18" s="2147"/>
      <c r="B18" s="2148"/>
      <c r="C18" s="2148"/>
      <c r="D18" s="2148"/>
      <c r="E18" s="2148"/>
      <c r="F18" s="2148"/>
      <c r="G18" s="2148"/>
      <c r="H18" s="2148"/>
      <c r="I18" s="2148"/>
      <c r="J18" s="2148"/>
      <c r="K18" s="2148"/>
      <c r="L18" s="2149"/>
    </row>
    <row r="19" spans="1:12" x14ac:dyDescent="0.3">
      <c r="A19" s="2147"/>
      <c r="B19" s="2148"/>
      <c r="C19" s="2148"/>
      <c r="D19" s="2148"/>
      <c r="E19" s="2148"/>
      <c r="F19" s="2148"/>
      <c r="G19" s="2148"/>
      <c r="H19" s="2148"/>
      <c r="I19" s="2148"/>
      <c r="J19" s="2148"/>
      <c r="K19" s="2148"/>
      <c r="L19" s="2149"/>
    </row>
    <row r="20" spans="1:12" x14ac:dyDescent="0.3">
      <c r="A20" s="2147"/>
      <c r="B20" s="2148"/>
      <c r="C20" s="2148"/>
      <c r="D20" s="2148"/>
      <c r="E20" s="2148"/>
      <c r="F20" s="2148"/>
      <c r="G20" s="2148"/>
      <c r="H20" s="2148"/>
      <c r="I20" s="2148"/>
      <c r="J20" s="2148"/>
      <c r="K20" s="2148"/>
      <c r="L20" s="2149"/>
    </row>
    <row r="21" spans="1:12" x14ac:dyDescent="0.3">
      <c r="A21" s="2147"/>
      <c r="B21" s="2148"/>
      <c r="C21" s="2148"/>
      <c r="D21" s="2148"/>
      <c r="E21" s="2148"/>
      <c r="F21" s="2148"/>
      <c r="G21" s="2148"/>
      <c r="H21" s="2148"/>
      <c r="I21" s="2148"/>
      <c r="J21" s="2148"/>
      <c r="K21" s="2148"/>
      <c r="L21" s="2149"/>
    </row>
    <row r="22" spans="1:12" x14ac:dyDescent="0.3">
      <c r="A22" s="2147"/>
      <c r="B22" s="2148"/>
      <c r="C22" s="2148"/>
      <c r="D22" s="2148"/>
      <c r="E22" s="2148"/>
      <c r="F22" s="2148"/>
      <c r="G22" s="2148"/>
      <c r="H22" s="2148"/>
      <c r="I22" s="2148"/>
      <c r="J22" s="2148"/>
      <c r="K22" s="2148"/>
      <c r="L22" s="2149"/>
    </row>
    <row r="23" spans="1:12" x14ac:dyDescent="0.3">
      <c r="A23" s="2147"/>
      <c r="B23" s="2148"/>
      <c r="C23" s="2148"/>
      <c r="D23" s="2148"/>
      <c r="E23" s="2148"/>
      <c r="F23" s="2148"/>
      <c r="G23" s="2148"/>
      <c r="H23" s="2148"/>
      <c r="I23" s="2148"/>
      <c r="J23" s="2148"/>
      <c r="K23" s="2148"/>
      <c r="L23" s="2149"/>
    </row>
    <row r="24" spans="1:12" x14ac:dyDescent="0.3">
      <c r="A24" s="2147"/>
      <c r="B24" s="2148"/>
      <c r="C24" s="2148"/>
      <c r="D24" s="2148"/>
      <c r="E24" s="2148"/>
      <c r="F24" s="2148"/>
      <c r="G24" s="2148"/>
      <c r="H24" s="2148"/>
      <c r="I24" s="2148"/>
      <c r="J24" s="2148"/>
      <c r="K24" s="2148"/>
      <c r="L24" s="2149"/>
    </row>
    <row r="25" spans="1:12" x14ac:dyDescent="0.3">
      <c r="A25" s="2147"/>
      <c r="B25" s="2148"/>
      <c r="C25" s="2148"/>
      <c r="D25" s="2148"/>
      <c r="E25" s="2148"/>
      <c r="F25" s="2148"/>
      <c r="G25" s="2148"/>
      <c r="H25" s="2148"/>
      <c r="I25" s="2148"/>
      <c r="J25" s="2148"/>
      <c r="K25" s="2148"/>
      <c r="L25" s="2149"/>
    </row>
    <row r="26" spans="1:12" ht="15" thickBot="1" x14ac:dyDescent="0.35">
      <c r="A26" s="2150"/>
      <c r="B26" s="2151"/>
      <c r="C26" s="2151"/>
      <c r="D26" s="2151"/>
      <c r="E26" s="2151"/>
      <c r="F26" s="2151"/>
      <c r="G26" s="2151"/>
      <c r="H26" s="2151"/>
      <c r="I26" s="2151"/>
      <c r="J26" s="2151"/>
      <c r="K26" s="2151"/>
      <c r="L26" s="2152"/>
    </row>
    <row r="27" spans="1:12" ht="15" thickBot="1" x14ac:dyDescent="0.35">
      <c r="A27" s="2141" t="s">
        <v>434</v>
      </c>
      <c r="B27" s="2142"/>
      <c r="C27" s="2142"/>
      <c r="D27" s="2142"/>
      <c r="E27" s="2142"/>
      <c r="F27" s="2142"/>
      <c r="G27" s="2142"/>
      <c r="H27" s="2142"/>
      <c r="I27" s="2142"/>
      <c r="J27" s="2142"/>
      <c r="K27" s="2142"/>
      <c r="L27" s="2143"/>
    </row>
    <row r="28" spans="1:12" x14ac:dyDescent="0.3">
      <c r="A28" s="2144"/>
      <c r="B28" s="2145"/>
      <c r="C28" s="2145"/>
      <c r="D28" s="2145"/>
      <c r="E28" s="2145"/>
      <c r="F28" s="2145"/>
      <c r="G28" s="2145"/>
      <c r="H28" s="2145"/>
      <c r="I28" s="2145"/>
      <c r="J28" s="2145"/>
      <c r="K28" s="2145"/>
      <c r="L28" s="2146"/>
    </row>
    <row r="29" spans="1:12" x14ac:dyDescent="0.3">
      <c r="A29" s="2147"/>
      <c r="B29" s="2148"/>
      <c r="C29" s="2148"/>
      <c r="D29" s="2148"/>
      <c r="E29" s="2148"/>
      <c r="F29" s="2148"/>
      <c r="G29" s="2148"/>
      <c r="H29" s="2148"/>
      <c r="I29" s="2148"/>
      <c r="J29" s="2148"/>
      <c r="K29" s="2148"/>
      <c r="L29" s="2149"/>
    </row>
    <row r="30" spans="1:12" x14ac:dyDescent="0.3">
      <c r="A30" s="2147"/>
      <c r="B30" s="2148"/>
      <c r="C30" s="2148"/>
      <c r="D30" s="2148"/>
      <c r="E30" s="2148"/>
      <c r="F30" s="2148"/>
      <c r="G30" s="2148"/>
      <c r="H30" s="2148"/>
      <c r="I30" s="2148"/>
      <c r="J30" s="2148"/>
      <c r="K30" s="2148"/>
      <c r="L30" s="2149"/>
    </row>
    <row r="31" spans="1:12" x14ac:dyDescent="0.3">
      <c r="A31" s="2147"/>
      <c r="B31" s="2148"/>
      <c r="C31" s="2148"/>
      <c r="D31" s="2148"/>
      <c r="E31" s="2148"/>
      <c r="F31" s="2148"/>
      <c r="G31" s="2148"/>
      <c r="H31" s="2148"/>
      <c r="I31" s="2148"/>
      <c r="J31" s="2148"/>
      <c r="K31" s="2148"/>
      <c r="L31" s="2149"/>
    </row>
    <row r="32" spans="1:12" x14ac:dyDescent="0.3">
      <c r="A32" s="2147"/>
      <c r="B32" s="2148"/>
      <c r="C32" s="2148"/>
      <c r="D32" s="2148"/>
      <c r="E32" s="2148"/>
      <c r="F32" s="2148"/>
      <c r="G32" s="2148"/>
      <c r="H32" s="2148"/>
      <c r="I32" s="2148"/>
      <c r="J32" s="2148"/>
      <c r="K32" s="2148"/>
      <c r="L32" s="2149"/>
    </row>
    <row r="33" spans="1:12" x14ac:dyDescent="0.3">
      <c r="A33" s="2147"/>
      <c r="B33" s="2148"/>
      <c r="C33" s="2148"/>
      <c r="D33" s="2148"/>
      <c r="E33" s="2148"/>
      <c r="F33" s="2148"/>
      <c r="G33" s="2148"/>
      <c r="H33" s="2148"/>
      <c r="I33" s="2148"/>
      <c r="J33" s="2148"/>
      <c r="K33" s="2148"/>
      <c r="L33" s="2149"/>
    </row>
    <row r="34" spans="1:12" x14ac:dyDescent="0.3">
      <c r="A34" s="2147"/>
      <c r="B34" s="2148"/>
      <c r="C34" s="2148"/>
      <c r="D34" s="2148"/>
      <c r="E34" s="2148"/>
      <c r="F34" s="2148"/>
      <c r="G34" s="2148"/>
      <c r="H34" s="2148"/>
      <c r="I34" s="2148"/>
      <c r="J34" s="2148"/>
      <c r="K34" s="2148"/>
      <c r="L34" s="2149"/>
    </row>
    <row r="35" spans="1:12" x14ac:dyDescent="0.3">
      <c r="A35" s="2147"/>
      <c r="B35" s="2148"/>
      <c r="C35" s="2148"/>
      <c r="D35" s="2148"/>
      <c r="E35" s="2148"/>
      <c r="F35" s="2148"/>
      <c r="G35" s="2148"/>
      <c r="H35" s="2148"/>
      <c r="I35" s="2148"/>
      <c r="J35" s="2148"/>
      <c r="K35" s="2148"/>
      <c r="L35" s="2149"/>
    </row>
    <row r="36" spans="1:12" x14ac:dyDescent="0.3">
      <c r="A36" s="2147"/>
      <c r="B36" s="2148"/>
      <c r="C36" s="2148"/>
      <c r="D36" s="2148"/>
      <c r="E36" s="2148"/>
      <c r="F36" s="2148"/>
      <c r="G36" s="2148"/>
      <c r="H36" s="2148"/>
      <c r="I36" s="2148"/>
      <c r="J36" s="2148"/>
      <c r="K36" s="2148"/>
      <c r="L36" s="2149"/>
    </row>
    <row r="37" spans="1:12" x14ac:dyDescent="0.3">
      <c r="A37" s="2147"/>
      <c r="B37" s="2148"/>
      <c r="C37" s="2148"/>
      <c r="D37" s="2148"/>
      <c r="E37" s="2148"/>
      <c r="F37" s="2148"/>
      <c r="G37" s="2148"/>
      <c r="H37" s="2148"/>
      <c r="I37" s="2148"/>
      <c r="J37" s="2148"/>
      <c r="K37" s="2148"/>
      <c r="L37" s="2149"/>
    </row>
    <row r="38" spans="1:12" x14ac:dyDescent="0.3">
      <c r="A38" s="2147"/>
      <c r="B38" s="2148"/>
      <c r="C38" s="2148"/>
      <c r="D38" s="2148"/>
      <c r="E38" s="2148"/>
      <c r="F38" s="2148"/>
      <c r="G38" s="2148"/>
      <c r="H38" s="2148"/>
      <c r="I38" s="2148"/>
      <c r="J38" s="2148"/>
      <c r="K38" s="2148"/>
      <c r="L38" s="2149"/>
    </row>
    <row r="39" spans="1:12" x14ac:dyDescent="0.3">
      <c r="A39" s="2147"/>
      <c r="B39" s="2148"/>
      <c r="C39" s="2148"/>
      <c r="D39" s="2148"/>
      <c r="E39" s="2148"/>
      <c r="F39" s="2148"/>
      <c r="G39" s="2148"/>
      <c r="H39" s="2148"/>
      <c r="I39" s="2148"/>
      <c r="J39" s="2148"/>
      <c r="K39" s="2148"/>
      <c r="L39" s="2149"/>
    </row>
    <row r="40" spans="1:12" x14ac:dyDescent="0.3">
      <c r="A40" s="2147"/>
      <c r="B40" s="2148"/>
      <c r="C40" s="2148"/>
      <c r="D40" s="2148"/>
      <c r="E40" s="2148"/>
      <c r="F40" s="2148"/>
      <c r="G40" s="2148"/>
      <c r="H40" s="2148"/>
      <c r="I40" s="2148"/>
      <c r="J40" s="2148"/>
      <c r="K40" s="2148"/>
      <c r="L40" s="2149"/>
    </row>
    <row r="41" spans="1:12" x14ac:dyDescent="0.3">
      <c r="A41" s="2147"/>
      <c r="B41" s="2148"/>
      <c r="C41" s="2148"/>
      <c r="D41" s="2148"/>
      <c r="E41" s="2148"/>
      <c r="F41" s="2148"/>
      <c r="G41" s="2148"/>
      <c r="H41" s="2148"/>
      <c r="I41" s="2148"/>
      <c r="J41" s="2148"/>
      <c r="K41" s="2148"/>
      <c r="L41" s="2149"/>
    </row>
    <row r="42" spans="1:12" x14ac:dyDescent="0.3">
      <c r="A42" s="2147"/>
      <c r="B42" s="2148"/>
      <c r="C42" s="2148"/>
      <c r="D42" s="2148"/>
      <c r="E42" s="2148"/>
      <c r="F42" s="2148"/>
      <c r="G42" s="2148"/>
      <c r="H42" s="2148"/>
      <c r="I42" s="2148"/>
      <c r="J42" s="2148"/>
      <c r="K42" s="2148"/>
      <c r="L42" s="2149"/>
    </row>
    <row r="43" spans="1:12" x14ac:dyDescent="0.3">
      <c r="A43" s="2147"/>
      <c r="B43" s="2148"/>
      <c r="C43" s="2148"/>
      <c r="D43" s="2148"/>
      <c r="E43" s="2148"/>
      <c r="F43" s="2148"/>
      <c r="G43" s="2148"/>
      <c r="H43" s="2148"/>
      <c r="I43" s="2148"/>
      <c r="J43" s="2148"/>
      <c r="K43" s="2148"/>
      <c r="L43" s="2149"/>
    </row>
    <row r="44" spans="1:12" ht="15" thickBot="1" x14ac:dyDescent="0.35">
      <c r="A44" s="2153"/>
      <c r="B44" s="2154"/>
      <c r="C44" s="2154"/>
      <c r="D44" s="2154"/>
      <c r="E44" s="2154"/>
      <c r="F44" s="2154"/>
      <c r="G44" s="2154"/>
      <c r="H44" s="2154"/>
      <c r="I44" s="2154"/>
      <c r="J44" s="2154"/>
      <c r="K44" s="2154"/>
      <c r="L44" s="2155"/>
    </row>
    <row r="45" spans="1:12" x14ac:dyDescent="0.3">
      <c r="A45" s="44"/>
      <c r="B45" s="44"/>
      <c r="C45" s="44"/>
      <c r="D45" s="44"/>
      <c r="E45" s="44"/>
      <c r="F45" s="44"/>
      <c r="G45" s="44"/>
      <c r="H45" s="44"/>
      <c r="I45" s="44"/>
      <c r="J45" s="44"/>
      <c r="K45" s="44"/>
      <c r="L45" s="44"/>
    </row>
    <row r="46" spans="1:12" x14ac:dyDescent="0.3">
      <c r="A46" s="44"/>
      <c r="B46" s="2156" t="s">
        <v>108</v>
      </c>
      <c r="C46" s="2157"/>
      <c r="D46" s="2157" t="s">
        <v>109</v>
      </c>
      <c r="E46" s="2157"/>
      <c r="F46" s="2157"/>
      <c r="G46" s="2157" t="s">
        <v>110</v>
      </c>
      <c r="H46" s="2157"/>
      <c r="I46" s="2157"/>
      <c r="J46" s="2157" t="s">
        <v>111</v>
      </c>
      <c r="K46" s="2158"/>
      <c r="L46" s="44"/>
    </row>
    <row r="47" spans="1:12" x14ac:dyDescent="0.3">
      <c r="A47" s="44"/>
      <c r="B47" s="2131"/>
      <c r="C47" s="2132"/>
      <c r="D47" s="2132"/>
      <c r="E47" s="2132"/>
      <c r="F47" s="2132"/>
      <c r="G47" s="2132"/>
      <c r="H47" s="2132"/>
      <c r="I47" s="2132"/>
      <c r="J47" s="2133"/>
      <c r="K47" s="2134"/>
      <c r="L47" s="44"/>
    </row>
    <row r="48" spans="1:12" x14ac:dyDescent="0.3">
      <c r="A48" s="74"/>
      <c r="B48" s="74"/>
      <c r="C48" s="75"/>
      <c r="D48" s="76"/>
      <c r="E48" s="76"/>
      <c r="F48" s="77"/>
      <c r="G48" s="74"/>
      <c r="H48" s="78"/>
      <c r="I48" s="74"/>
      <c r="J48" s="74"/>
      <c r="K48" s="74"/>
      <c r="L48" s="77"/>
    </row>
  </sheetData>
  <sheetProtection algorithmName="SHA-512" hashValue="w0dE4x2cLdI3MKpO3v9zRUkgx0GNHMbajieHdis162g05oD18GvA9pGXlICBtgx/ZTyFEUfNKIT7xXAuuXoNEQ==" saltValue="RUDCTvUXf7VyUqfiVxpz4Q==" spinCount="100000" sheet="1" selectLockedCells="1"/>
  <mergeCells count="25">
    <mergeCell ref="B47:C47"/>
    <mergeCell ref="D47:F47"/>
    <mergeCell ref="G47:I47"/>
    <mergeCell ref="J47:K47"/>
    <mergeCell ref="B5:G5"/>
    <mergeCell ref="H5:J5"/>
    <mergeCell ref="K5:L5"/>
    <mergeCell ref="A9:L9"/>
    <mergeCell ref="A10:L26"/>
    <mergeCell ref="A27:L27"/>
    <mergeCell ref="A28:L44"/>
    <mergeCell ref="B46:C46"/>
    <mergeCell ref="D46:F46"/>
    <mergeCell ref="G46:I46"/>
    <mergeCell ref="J46:K46"/>
    <mergeCell ref="C1:G1"/>
    <mergeCell ref="I1:L1"/>
    <mergeCell ref="C2:G2"/>
    <mergeCell ref="I2:L2"/>
    <mergeCell ref="A4:C4"/>
    <mergeCell ref="D4:G4"/>
    <mergeCell ref="H4:J4"/>
    <mergeCell ref="K4:L4"/>
    <mergeCell ref="A2:B2"/>
    <mergeCell ref="A1:B1"/>
  </mergeCells>
  <printOptions horizontalCentered="1"/>
  <pageMargins left="0.25" right="0.25" top="0.75" bottom="0.75" header="0.3" footer="0.3"/>
  <pageSetup scale="89" orientation="portrait" verticalDpi="1200" r:id="rId1"/>
  <headerFooter>
    <oddHeader>&amp;L&amp;G&amp;C&amp;"-,Bold"PPAP Master Sample "Picture" Documentation</oddHeader>
    <oddFooter>&amp;L&amp;9 1AF0003 &amp;A&amp;C&amp;"-,Bold"&amp;9&amp;KFF0000Printed Copy Uncontrolled.  
Latest Edition on AMG Intranet Site (http://ride.amgeneralintranet.com)&amp;R&amp;9Rev &amp;D</oddFoot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6">
    <pageSetUpPr fitToPage="1"/>
  </sheetPr>
  <dimension ref="A1:L47"/>
  <sheetViews>
    <sheetView windowProtection="1" showGridLines="0" showRuler="0" view="pageLayout" zoomScale="130" zoomScaleNormal="100" zoomScalePageLayoutView="130" workbookViewId="0">
      <selection activeCell="A10" sqref="A10:L43"/>
    </sheetView>
  </sheetViews>
  <sheetFormatPr defaultColWidth="9.109375" defaultRowHeight="14.4" x14ac:dyDescent="0.3"/>
  <cols>
    <col min="1" max="1" width="9.44140625" customWidth="1"/>
    <col min="8" max="8" width="13" customWidth="1"/>
    <col min="11" max="11" width="8.5546875" customWidth="1"/>
  </cols>
  <sheetData>
    <row r="1" spans="1:12" ht="18" customHeight="1" x14ac:dyDescent="0.3">
      <c r="A1" s="2129" t="s">
        <v>444</v>
      </c>
      <c r="B1" s="2130"/>
      <c r="C1" s="2115" t="str">
        <f>IF(ISBLANK(Information!D2),"",Information!D2)</f>
        <v/>
      </c>
      <c r="D1" s="2115"/>
      <c r="E1" s="2115"/>
      <c r="F1" s="2115"/>
      <c r="G1" s="2116"/>
      <c r="H1" s="93" t="s">
        <v>89</v>
      </c>
      <c r="I1" s="2115" t="str">
        <f>IF(ISBLANK(Information!D19),"",Information!D19)</f>
        <v/>
      </c>
      <c r="J1" s="2115"/>
      <c r="K1" s="2115"/>
      <c r="L1" s="2116"/>
    </row>
    <row r="2" spans="1:12" ht="18" customHeight="1" thickBot="1" x14ac:dyDescent="0.35">
      <c r="A2" s="2127" t="s">
        <v>445</v>
      </c>
      <c r="B2" s="2128"/>
      <c r="C2" s="2117" t="str">
        <f>IF(ISBLANK(Information!D3),"",Information!D3)</f>
        <v/>
      </c>
      <c r="D2" s="2117"/>
      <c r="E2" s="2117"/>
      <c r="F2" s="2117"/>
      <c r="G2" s="2118"/>
      <c r="H2" s="94" t="s">
        <v>90</v>
      </c>
      <c r="I2" s="2117" t="str">
        <f>IF(ISBLANK(Information!D18),"",Information!D18)</f>
        <v/>
      </c>
      <c r="J2" s="2117"/>
      <c r="K2" s="2117"/>
      <c r="L2" s="2118"/>
    </row>
    <row r="3" spans="1:12" ht="15" thickBot="1" x14ac:dyDescent="0.35">
      <c r="A3" s="65"/>
      <c r="B3" s="66"/>
      <c r="C3" s="63"/>
      <c r="D3" s="63"/>
      <c r="E3" s="63"/>
      <c r="F3" s="63"/>
      <c r="G3" s="63"/>
      <c r="H3" s="67"/>
      <c r="I3" s="68"/>
      <c r="J3" s="68"/>
      <c r="K3" s="68"/>
      <c r="L3" s="69"/>
    </row>
    <row r="4" spans="1:12" x14ac:dyDescent="0.3">
      <c r="A4" s="2162" t="s">
        <v>435</v>
      </c>
      <c r="B4" s="2124"/>
      <c r="C4" s="2124"/>
      <c r="D4" s="2163"/>
      <c r="E4" s="2163"/>
      <c r="F4" s="2163"/>
      <c r="G4" s="2164"/>
      <c r="H4" s="2124" t="s">
        <v>451</v>
      </c>
      <c r="I4" s="2124"/>
      <c r="J4" s="2124"/>
      <c r="K4" s="2165" t="str">
        <f>IF(ISBLANK(Information!D20),"",Information!D20)</f>
        <v/>
      </c>
      <c r="L4" s="2166"/>
    </row>
    <row r="5" spans="1:12" ht="15" thickBot="1" x14ac:dyDescent="0.35">
      <c r="A5" s="100" t="s">
        <v>92</v>
      </c>
      <c r="B5" s="2159"/>
      <c r="C5" s="2160"/>
      <c r="D5" s="2160"/>
      <c r="E5" s="2160"/>
      <c r="F5" s="2160"/>
      <c r="G5" s="2161"/>
      <c r="H5" s="2138" t="s">
        <v>379</v>
      </c>
      <c r="I5" s="2138"/>
      <c r="J5" s="2138"/>
      <c r="K5" s="2139"/>
      <c r="L5" s="2140"/>
    </row>
    <row r="6" spans="1:12" ht="17.399999999999999" customHeight="1" x14ac:dyDescent="0.3">
      <c r="A6" s="70"/>
      <c r="B6" s="71"/>
      <c r="C6" s="71"/>
      <c r="D6" s="71"/>
      <c r="E6" s="71"/>
      <c r="F6" s="71"/>
      <c r="G6" s="71"/>
      <c r="H6" s="72"/>
      <c r="I6" s="72"/>
      <c r="J6" s="72"/>
      <c r="K6" s="71"/>
      <c r="L6" s="73"/>
    </row>
    <row r="7" spans="1:12" x14ac:dyDescent="0.3">
      <c r="A7" s="70" t="s">
        <v>685</v>
      </c>
      <c r="B7" s="71"/>
      <c r="C7" s="71"/>
      <c r="D7" s="71"/>
      <c r="E7" s="71"/>
      <c r="F7" s="71"/>
      <c r="G7" s="71"/>
      <c r="H7" s="72"/>
      <c r="I7" s="72"/>
      <c r="J7" s="72"/>
      <c r="K7" s="71"/>
      <c r="L7" s="73"/>
    </row>
    <row r="8" spans="1:12" ht="16.2" customHeight="1" thickBot="1" x14ac:dyDescent="0.35">
      <c r="A8" s="65"/>
      <c r="B8" s="67"/>
      <c r="C8" s="67"/>
      <c r="D8" s="71"/>
      <c r="E8" s="71"/>
      <c r="F8" s="67"/>
      <c r="G8" s="67"/>
      <c r="H8" s="67"/>
      <c r="I8" s="67"/>
      <c r="J8" s="67"/>
      <c r="K8" s="67"/>
      <c r="L8" s="45"/>
    </row>
    <row r="9" spans="1:12" ht="15" thickBot="1" x14ac:dyDescent="0.35">
      <c r="A9" s="2141" t="s">
        <v>684</v>
      </c>
      <c r="B9" s="2142"/>
      <c r="C9" s="2142"/>
      <c r="D9" s="2142"/>
      <c r="E9" s="2142"/>
      <c r="F9" s="2142"/>
      <c r="G9" s="2142"/>
      <c r="H9" s="2142"/>
      <c r="I9" s="2142"/>
      <c r="J9" s="2142"/>
      <c r="K9" s="2142"/>
      <c r="L9" s="2143"/>
    </row>
    <row r="10" spans="1:12" ht="13.2" customHeight="1" x14ac:dyDescent="0.3">
      <c r="A10" s="2169"/>
      <c r="B10" s="2145"/>
      <c r="C10" s="2145"/>
      <c r="D10" s="2145"/>
      <c r="E10" s="2145"/>
      <c r="F10" s="2145"/>
      <c r="G10" s="2145"/>
      <c r="H10" s="2145"/>
      <c r="I10" s="2145"/>
      <c r="J10" s="2145"/>
      <c r="K10" s="2145"/>
      <c r="L10" s="2170"/>
    </row>
    <row r="11" spans="1:12" x14ac:dyDescent="0.3">
      <c r="A11" s="2171"/>
      <c r="B11" s="2148"/>
      <c r="C11" s="2148"/>
      <c r="D11" s="2148"/>
      <c r="E11" s="2148"/>
      <c r="F11" s="2148"/>
      <c r="G11" s="2148"/>
      <c r="H11" s="2148"/>
      <c r="I11" s="2148"/>
      <c r="J11" s="2148"/>
      <c r="K11" s="2148"/>
      <c r="L11" s="2172"/>
    </row>
    <row r="12" spans="1:12" x14ac:dyDescent="0.3">
      <c r="A12" s="2171"/>
      <c r="B12" s="2148"/>
      <c r="C12" s="2148"/>
      <c r="D12" s="2148"/>
      <c r="E12" s="2148"/>
      <c r="F12" s="2148"/>
      <c r="G12" s="2148"/>
      <c r="H12" s="2148"/>
      <c r="I12" s="2148"/>
      <c r="J12" s="2148"/>
      <c r="K12" s="2148"/>
      <c r="L12" s="2172"/>
    </row>
    <row r="13" spans="1:12" x14ac:dyDescent="0.3">
      <c r="A13" s="2171"/>
      <c r="B13" s="2148"/>
      <c r="C13" s="2148"/>
      <c r="D13" s="2148"/>
      <c r="E13" s="2148"/>
      <c r="F13" s="2148"/>
      <c r="G13" s="2148"/>
      <c r="H13" s="2148"/>
      <c r="I13" s="2148"/>
      <c r="J13" s="2148"/>
      <c r="K13" s="2148"/>
      <c r="L13" s="2172"/>
    </row>
    <row r="14" spans="1:12" x14ac:dyDescent="0.3">
      <c r="A14" s="2171"/>
      <c r="B14" s="2148"/>
      <c r="C14" s="2148"/>
      <c r="D14" s="2148"/>
      <c r="E14" s="2148"/>
      <c r="F14" s="2148"/>
      <c r="G14" s="2148"/>
      <c r="H14" s="2148"/>
      <c r="I14" s="2148"/>
      <c r="J14" s="2148"/>
      <c r="K14" s="2148"/>
      <c r="L14" s="2172"/>
    </row>
    <row r="15" spans="1:12" x14ac:dyDescent="0.3">
      <c r="A15" s="2171"/>
      <c r="B15" s="2148"/>
      <c r="C15" s="2148"/>
      <c r="D15" s="2148"/>
      <c r="E15" s="2148"/>
      <c r="F15" s="2148"/>
      <c r="G15" s="2148"/>
      <c r="H15" s="2148"/>
      <c r="I15" s="2148"/>
      <c r="J15" s="2148"/>
      <c r="K15" s="2148"/>
      <c r="L15" s="2172"/>
    </row>
    <row r="16" spans="1:12" x14ac:dyDescent="0.3">
      <c r="A16" s="2171"/>
      <c r="B16" s="2148"/>
      <c r="C16" s="2148"/>
      <c r="D16" s="2148"/>
      <c r="E16" s="2148"/>
      <c r="F16" s="2148"/>
      <c r="G16" s="2148"/>
      <c r="H16" s="2148"/>
      <c r="I16" s="2148"/>
      <c r="J16" s="2148"/>
      <c r="K16" s="2148"/>
      <c r="L16" s="2172"/>
    </row>
    <row r="17" spans="1:12" x14ac:dyDescent="0.3">
      <c r="A17" s="2171"/>
      <c r="B17" s="2148"/>
      <c r="C17" s="2148"/>
      <c r="D17" s="2148"/>
      <c r="E17" s="2148"/>
      <c r="F17" s="2148"/>
      <c r="G17" s="2148"/>
      <c r="H17" s="2148"/>
      <c r="I17" s="2148"/>
      <c r="J17" s="2148"/>
      <c r="K17" s="2148"/>
      <c r="L17" s="2172"/>
    </row>
    <row r="18" spans="1:12" x14ac:dyDescent="0.3">
      <c r="A18" s="2171"/>
      <c r="B18" s="2148"/>
      <c r="C18" s="2148"/>
      <c r="D18" s="2148"/>
      <c r="E18" s="2148"/>
      <c r="F18" s="2148"/>
      <c r="G18" s="2148"/>
      <c r="H18" s="2148"/>
      <c r="I18" s="2148"/>
      <c r="J18" s="2148"/>
      <c r="K18" s="2148"/>
      <c r="L18" s="2172"/>
    </row>
    <row r="19" spans="1:12" x14ac:dyDescent="0.3">
      <c r="A19" s="2171"/>
      <c r="B19" s="2148"/>
      <c r="C19" s="2148"/>
      <c r="D19" s="2148"/>
      <c r="E19" s="2148"/>
      <c r="F19" s="2148"/>
      <c r="G19" s="2148"/>
      <c r="H19" s="2148"/>
      <c r="I19" s="2148"/>
      <c r="J19" s="2148"/>
      <c r="K19" s="2148"/>
      <c r="L19" s="2172"/>
    </row>
    <row r="20" spans="1:12" x14ac:dyDescent="0.3">
      <c r="A20" s="2171"/>
      <c r="B20" s="2148"/>
      <c r="C20" s="2148"/>
      <c r="D20" s="2148"/>
      <c r="E20" s="2148"/>
      <c r="F20" s="2148"/>
      <c r="G20" s="2148"/>
      <c r="H20" s="2148"/>
      <c r="I20" s="2148"/>
      <c r="J20" s="2148"/>
      <c r="K20" s="2148"/>
      <c r="L20" s="2172"/>
    </row>
    <row r="21" spans="1:12" x14ac:dyDescent="0.3">
      <c r="A21" s="2171"/>
      <c r="B21" s="2148"/>
      <c r="C21" s="2148"/>
      <c r="D21" s="2148"/>
      <c r="E21" s="2148"/>
      <c r="F21" s="2148"/>
      <c r="G21" s="2148"/>
      <c r="H21" s="2148"/>
      <c r="I21" s="2148"/>
      <c r="J21" s="2148"/>
      <c r="K21" s="2148"/>
      <c r="L21" s="2172"/>
    </row>
    <row r="22" spans="1:12" x14ac:dyDescent="0.3">
      <c r="A22" s="2171"/>
      <c r="B22" s="2148"/>
      <c r="C22" s="2148"/>
      <c r="D22" s="2148"/>
      <c r="E22" s="2148"/>
      <c r="F22" s="2148"/>
      <c r="G22" s="2148"/>
      <c r="H22" s="2148"/>
      <c r="I22" s="2148"/>
      <c r="J22" s="2148"/>
      <c r="K22" s="2148"/>
      <c r="L22" s="2172"/>
    </row>
    <row r="23" spans="1:12" x14ac:dyDescent="0.3">
      <c r="A23" s="2171"/>
      <c r="B23" s="2148"/>
      <c r="C23" s="2148"/>
      <c r="D23" s="2148"/>
      <c r="E23" s="2148"/>
      <c r="F23" s="2148"/>
      <c r="G23" s="2148"/>
      <c r="H23" s="2148"/>
      <c r="I23" s="2148"/>
      <c r="J23" s="2148"/>
      <c r="K23" s="2148"/>
      <c r="L23" s="2172"/>
    </row>
    <row r="24" spans="1:12" x14ac:dyDescent="0.3">
      <c r="A24" s="2171"/>
      <c r="B24" s="2148"/>
      <c r="C24" s="2148"/>
      <c r="D24" s="2148"/>
      <c r="E24" s="2148"/>
      <c r="F24" s="2148"/>
      <c r="G24" s="2148"/>
      <c r="H24" s="2148"/>
      <c r="I24" s="2148"/>
      <c r="J24" s="2148"/>
      <c r="K24" s="2148"/>
      <c r="L24" s="2172"/>
    </row>
    <row r="25" spans="1:12" x14ac:dyDescent="0.3">
      <c r="A25" s="2171"/>
      <c r="B25" s="2148"/>
      <c r="C25" s="2148"/>
      <c r="D25" s="2148"/>
      <c r="E25" s="2148"/>
      <c r="F25" s="2148"/>
      <c r="G25" s="2148"/>
      <c r="H25" s="2148"/>
      <c r="I25" s="2148"/>
      <c r="J25" s="2148"/>
      <c r="K25" s="2148"/>
      <c r="L25" s="2172"/>
    </row>
    <row r="26" spans="1:12" x14ac:dyDescent="0.3">
      <c r="A26" s="2171"/>
      <c r="B26" s="2148"/>
      <c r="C26" s="2148"/>
      <c r="D26" s="2148"/>
      <c r="E26" s="2148"/>
      <c r="F26" s="2148"/>
      <c r="G26" s="2148"/>
      <c r="H26" s="2148"/>
      <c r="I26" s="2148"/>
      <c r="J26" s="2148"/>
      <c r="K26" s="2148"/>
      <c r="L26" s="2172"/>
    </row>
    <row r="27" spans="1:12" x14ac:dyDescent="0.3">
      <c r="A27" s="2171"/>
      <c r="B27" s="2148"/>
      <c r="C27" s="2148"/>
      <c r="D27" s="2148"/>
      <c r="E27" s="2148"/>
      <c r="F27" s="2148"/>
      <c r="G27" s="2148"/>
      <c r="H27" s="2148"/>
      <c r="I27" s="2148"/>
      <c r="J27" s="2148"/>
      <c r="K27" s="2148"/>
      <c r="L27" s="2172"/>
    </row>
    <row r="28" spans="1:12" x14ac:dyDescent="0.3">
      <c r="A28" s="2171"/>
      <c r="B28" s="2148"/>
      <c r="C28" s="2148"/>
      <c r="D28" s="2148"/>
      <c r="E28" s="2148"/>
      <c r="F28" s="2148"/>
      <c r="G28" s="2148"/>
      <c r="H28" s="2148"/>
      <c r="I28" s="2148"/>
      <c r="J28" s="2148"/>
      <c r="K28" s="2148"/>
      <c r="L28" s="2172"/>
    </row>
    <row r="29" spans="1:12" x14ac:dyDescent="0.3">
      <c r="A29" s="2171"/>
      <c r="B29" s="2148"/>
      <c r="C29" s="2148"/>
      <c r="D29" s="2148"/>
      <c r="E29" s="2148"/>
      <c r="F29" s="2148"/>
      <c r="G29" s="2148"/>
      <c r="H29" s="2148"/>
      <c r="I29" s="2148"/>
      <c r="J29" s="2148"/>
      <c r="K29" s="2148"/>
      <c r="L29" s="2172"/>
    </row>
    <row r="30" spans="1:12" x14ac:dyDescent="0.3">
      <c r="A30" s="2171"/>
      <c r="B30" s="2148"/>
      <c r="C30" s="2148"/>
      <c r="D30" s="2148"/>
      <c r="E30" s="2148"/>
      <c r="F30" s="2148"/>
      <c r="G30" s="2148"/>
      <c r="H30" s="2148"/>
      <c r="I30" s="2148"/>
      <c r="J30" s="2148"/>
      <c r="K30" s="2148"/>
      <c r="L30" s="2172"/>
    </row>
    <row r="31" spans="1:12" x14ac:dyDescent="0.3">
      <c r="A31" s="2171"/>
      <c r="B31" s="2148"/>
      <c r="C31" s="2148"/>
      <c r="D31" s="2148"/>
      <c r="E31" s="2148"/>
      <c r="F31" s="2148"/>
      <c r="G31" s="2148"/>
      <c r="H31" s="2148"/>
      <c r="I31" s="2148"/>
      <c r="J31" s="2148"/>
      <c r="K31" s="2148"/>
      <c r="L31" s="2172"/>
    </row>
    <row r="32" spans="1:12" x14ac:dyDescent="0.3">
      <c r="A32" s="2171"/>
      <c r="B32" s="2148"/>
      <c r="C32" s="2148"/>
      <c r="D32" s="2148"/>
      <c r="E32" s="2148"/>
      <c r="F32" s="2148"/>
      <c r="G32" s="2148"/>
      <c r="H32" s="2148"/>
      <c r="I32" s="2148"/>
      <c r="J32" s="2148"/>
      <c r="K32" s="2148"/>
      <c r="L32" s="2172"/>
    </row>
    <row r="33" spans="1:12" x14ac:dyDescent="0.3">
      <c r="A33" s="2171"/>
      <c r="B33" s="2148"/>
      <c r="C33" s="2148"/>
      <c r="D33" s="2148"/>
      <c r="E33" s="2148"/>
      <c r="F33" s="2148"/>
      <c r="G33" s="2148"/>
      <c r="H33" s="2148"/>
      <c r="I33" s="2148"/>
      <c r="J33" s="2148"/>
      <c r="K33" s="2148"/>
      <c r="L33" s="2172"/>
    </row>
    <row r="34" spans="1:12" x14ac:dyDescent="0.3">
      <c r="A34" s="2171"/>
      <c r="B34" s="2148"/>
      <c r="C34" s="2148"/>
      <c r="D34" s="2148"/>
      <c r="E34" s="2148"/>
      <c r="F34" s="2148"/>
      <c r="G34" s="2148"/>
      <c r="H34" s="2148"/>
      <c r="I34" s="2148"/>
      <c r="J34" s="2148"/>
      <c r="K34" s="2148"/>
      <c r="L34" s="2172"/>
    </row>
    <row r="35" spans="1:12" x14ac:dyDescent="0.3">
      <c r="A35" s="2171"/>
      <c r="B35" s="2148"/>
      <c r="C35" s="2148"/>
      <c r="D35" s="2148"/>
      <c r="E35" s="2148"/>
      <c r="F35" s="2148"/>
      <c r="G35" s="2148"/>
      <c r="H35" s="2148"/>
      <c r="I35" s="2148"/>
      <c r="J35" s="2148"/>
      <c r="K35" s="2148"/>
      <c r="L35" s="2172"/>
    </row>
    <row r="36" spans="1:12" x14ac:dyDescent="0.3">
      <c r="A36" s="2171"/>
      <c r="B36" s="2148"/>
      <c r="C36" s="2148"/>
      <c r="D36" s="2148"/>
      <c r="E36" s="2148"/>
      <c r="F36" s="2148"/>
      <c r="G36" s="2148"/>
      <c r="H36" s="2148"/>
      <c r="I36" s="2148"/>
      <c r="J36" s="2148"/>
      <c r="K36" s="2148"/>
      <c r="L36" s="2172"/>
    </row>
    <row r="37" spans="1:12" x14ac:dyDescent="0.3">
      <c r="A37" s="2171"/>
      <c r="B37" s="2148"/>
      <c r="C37" s="2148"/>
      <c r="D37" s="2148"/>
      <c r="E37" s="2148"/>
      <c r="F37" s="2148"/>
      <c r="G37" s="2148"/>
      <c r="H37" s="2148"/>
      <c r="I37" s="2148"/>
      <c r="J37" s="2148"/>
      <c r="K37" s="2148"/>
      <c r="L37" s="2172"/>
    </row>
    <row r="38" spans="1:12" x14ac:dyDescent="0.3">
      <c r="A38" s="2171"/>
      <c r="B38" s="2148"/>
      <c r="C38" s="2148"/>
      <c r="D38" s="2148"/>
      <c r="E38" s="2148"/>
      <c r="F38" s="2148"/>
      <c r="G38" s="2148"/>
      <c r="H38" s="2148"/>
      <c r="I38" s="2148"/>
      <c r="J38" s="2148"/>
      <c r="K38" s="2148"/>
      <c r="L38" s="2172"/>
    </row>
    <row r="39" spans="1:12" x14ac:dyDescent="0.3">
      <c r="A39" s="2171"/>
      <c r="B39" s="2148"/>
      <c r="C39" s="2148"/>
      <c r="D39" s="2148"/>
      <c r="E39" s="2148"/>
      <c r="F39" s="2148"/>
      <c r="G39" s="2148"/>
      <c r="H39" s="2148"/>
      <c r="I39" s="2148"/>
      <c r="J39" s="2148"/>
      <c r="K39" s="2148"/>
      <c r="L39" s="2172"/>
    </row>
    <row r="40" spans="1:12" x14ac:dyDescent="0.3">
      <c r="A40" s="2171"/>
      <c r="B40" s="2148"/>
      <c r="C40" s="2148"/>
      <c r="D40" s="2148"/>
      <c r="E40" s="2148"/>
      <c r="F40" s="2148"/>
      <c r="G40" s="2148"/>
      <c r="H40" s="2148"/>
      <c r="I40" s="2148"/>
      <c r="J40" s="2148"/>
      <c r="K40" s="2148"/>
      <c r="L40" s="2172"/>
    </row>
    <row r="41" spans="1:12" x14ac:dyDescent="0.3">
      <c r="A41" s="2171"/>
      <c r="B41" s="2148"/>
      <c r="C41" s="2148"/>
      <c r="D41" s="2148"/>
      <c r="E41" s="2148"/>
      <c r="F41" s="2148"/>
      <c r="G41" s="2148"/>
      <c r="H41" s="2148"/>
      <c r="I41" s="2148"/>
      <c r="J41" s="2148"/>
      <c r="K41" s="2148"/>
      <c r="L41" s="2172"/>
    </row>
    <row r="42" spans="1:12" x14ac:dyDescent="0.3">
      <c r="A42" s="2171"/>
      <c r="B42" s="2148"/>
      <c r="C42" s="2148"/>
      <c r="D42" s="2148"/>
      <c r="E42" s="2148"/>
      <c r="F42" s="2148"/>
      <c r="G42" s="2148"/>
      <c r="H42" s="2148"/>
      <c r="I42" s="2148"/>
      <c r="J42" s="2148"/>
      <c r="K42" s="2148"/>
      <c r="L42" s="2172"/>
    </row>
    <row r="43" spans="1:12" ht="15" thickBot="1" x14ac:dyDescent="0.35">
      <c r="A43" s="2173"/>
      <c r="B43" s="2151"/>
      <c r="C43" s="2151"/>
      <c r="D43" s="2151"/>
      <c r="E43" s="2151"/>
      <c r="F43" s="2151"/>
      <c r="G43" s="2151"/>
      <c r="H43" s="2151"/>
      <c r="I43" s="2151"/>
      <c r="J43" s="2151"/>
      <c r="K43" s="2151"/>
      <c r="L43" s="2174"/>
    </row>
    <row r="44" spans="1:12" x14ac:dyDescent="0.3">
      <c r="A44" s="44"/>
      <c r="B44" s="44"/>
      <c r="C44" s="44"/>
      <c r="D44" s="44"/>
      <c r="E44" s="44"/>
      <c r="F44" s="44"/>
      <c r="G44" s="44"/>
      <c r="H44" s="44"/>
      <c r="I44" s="44"/>
      <c r="J44" s="44"/>
      <c r="K44" s="44"/>
      <c r="L44" s="44"/>
    </row>
    <row r="45" spans="1:12" x14ac:dyDescent="0.3">
      <c r="A45" s="44"/>
      <c r="B45" s="2156" t="s">
        <v>108</v>
      </c>
      <c r="C45" s="2157"/>
      <c r="D45" s="2157" t="s">
        <v>109</v>
      </c>
      <c r="E45" s="2157"/>
      <c r="F45" s="2157"/>
      <c r="G45" s="2157" t="s">
        <v>110</v>
      </c>
      <c r="H45" s="2157"/>
      <c r="I45" s="2157"/>
      <c r="J45" s="2157" t="s">
        <v>111</v>
      </c>
      <c r="K45" s="2158"/>
      <c r="L45" s="44"/>
    </row>
    <row r="46" spans="1:12" x14ac:dyDescent="0.3">
      <c r="A46" s="44"/>
      <c r="B46" s="2167"/>
      <c r="C46" s="2168"/>
      <c r="D46" s="2132"/>
      <c r="E46" s="2132"/>
      <c r="F46" s="2132"/>
      <c r="G46" s="2132"/>
      <c r="H46" s="2132"/>
      <c r="I46" s="2132"/>
      <c r="J46" s="2133"/>
      <c r="K46" s="2134"/>
      <c r="L46" s="44"/>
    </row>
    <row r="47" spans="1:12" x14ac:dyDescent="0.3">
      <c r="A47" s="74"/>
      <c r="B47" s="74"/>
      <c r="C47" s="75"/>
      <c r="D47" s="76"/>
      <c r="E47" s="76"/>
      <c r="F47" s="77"/>
      <c r="G47" s="74"/>
      <c r="H47" s="78"/>
      <c r="I47" s="74"/>
      <c r="J47" s="74"/>
      <c r="K47" s="74"/>
      <c r="L47" s="77"/>
    </row>
  </sheetData>
  <sheetProtection selectLockedCells="1"/>
  <mergeCells count="23">
    <mergeCell ref="B46:C46"/>
    <mergeCell ref="D46:F46"/>
    <mergeCell ref="G46:I46"/>
    <mergeCell ref="J46:K46"/>
    <mergeCell ref="A2:B2"/>
    <mergeCell ref="A10:L43"/>
    <mergeCell ref="B45:C45"/>
    <mergeCell ref="D45:F45"/>
    <mergeCell ref="G45:I45"/>
    <mergeCell ref="J45:K45"/>
    <mergeCell ref="A1:B1"/>
    <mergeCell ref="B5:G5"/>
    <mergeCell ref="H5:J5"/>
    <mergeCell ref="K5:L5"/>
    <mergeCell ref="A9:L9"/>
    <mergeCell ref="C1:G1"/>
    <mergeCell ref="I1:L1"/>
    <mergeCell ref="C2:G2"/>
    <mergeCell ref="I2:L2"/>
    <mergeCell ref="A4:C4"/>
    <mergeCell ref="D4:G4"/>
    <mergeCell ref="H4:J4"/>
    <mergeCell ref="K4:L4"/>
  </mergeCells>
  <printOptions horizontalCentered="1"/>
  <pageMargins left="0.25" right="0.25" top="0.75" bottom="0.75" header="0.3" footer="0.3"/>
  <pageSetup scale="90" orientation="portrait" verticalDpi="1200" r:id="rId1"/>
  <headerFooter>
    <oddHeader>&amp;L&amp;G&amp;C&amp;"-,Bold"Checking Aids</oddHeader>
    <oddFooter>&amp;L&amp;9 1AF0003 &amp;A&amp;C&amp;"-,Bold"&amp;9&amp;KFF0000Printed Copy Uncontrolled.  
Latest Edition on AMG Intranet Site (http://ride.amgeneralintranet.com)&amp;R&amp;9Rev &amp;D</oddFooter>
  </headerFooter>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B71B0-CF6E-40CE-89E8-C219D70A2691}">
  <sheetPr codeName="Sheet37">
    <pageSetUpPr fitToPage="1"/>
  </sheetPr>
  <dimension ref="A1:M53"/>
  <sheetViews>
    <sheetView windowProtection="1" showGridLines="0" showRuler="0" view="pageLayout" zoomScaleNormal="100" workbookViewId="0">
      <selection activeCell="D5" sqref="D5"/>
    </sheetView>
  </sheetViews>
  <sheetFormatPr defaultColWidth="9.109375" defaultRowHeight="14.4" x14ac:dyDescent="0.3"/>
  <cols>
    <col min="1" max="1" width="16.33203125" customWidth="1"/>
    <col min="2" max="2" width="21" customWidth="1"/>
    <col min="3" max="3" width="9.6640625" customWidth="1"/>
    <col min="4" max="4" width="19.44140625" customWidth="1"/>
    <col min="5" max="6" width="9.88671875" customWidth="1"/>
    <col min="7" max="7" width="8.6640625" customWidth="1"/>
    <col min="8" max="12" width="9.88671875" customWidth="1"/>
  </cols>
  <sheetData>
    <row r="1" spans="1:13" ht="18" customHeight="1" x14ac:dyDescent="0.3">
      <c r="A1" s="274"/>
      <c r="B1" s="274"/>
      <c r="C1" s="272"/>
      <c r="D1" s="272"/>
      <c r="E1" s="272"/>
      <c r="F1" s="2175"/>
      <c r="G1" s="2175"/>
      <c r="H1" s="2175"/>
      <c r="I1" s="2175"/>
      <c r="J1" s="2175"/>
      <c r="K1" s="2175"/>
      <c r="L1" s="272"/>
    </row>
    <row r="2" spans="1:13" ht="30" customHeight="1" x14ac:dyDescent="0.3">
      <c r="A2" s="293" t="s">
        <v>491</v>
      </c>
      <c r="B2" s="285">
        <f>Information!D19</f>
        <v>0</v>
      </c>
      <c r="C2" s="34"/>
      <c r="D2" s="34"/>
      <c r="E2" s="34"/>
      <c r="F2" s="2175"/>
      <c r="G2" s="2175"/>
      <c r="H2" s="2175"/>
      <c r="I2" s="2175"/>
      <c r="J2" s="2175"/>
      <c r="K2" s="2175"/>
      <c r="L2" s="272"/>
    </row>
    <row r="3" spans="1:13" ht="30" customHeight="1" x14ac:dyDescent="0.3">
      <c r="A3" s="291" t="s">
        <v>493</v>
      </c>
      <c r="B3" s="287">
        <f>Information!D20</f>
        <v>0</v>
      </c>
      <c r="C3" s="259"/>
      <c r="D3" s="259"/>
      <c r="E3" s="259"/>
      <c r="F3" s="259"/>
      <c r="G3" s="259"/>
      <c r="H3" s="275"/>
      <c r="I3" s="260"/>
      <c r="J3" s="260"/>
      <c r="K3" s="260"/>
      <c r="L3" s="260"/>
    </row>
    <row r="4" spans="1:13" ht="30" customHeight="1" x14ac:dyDescent="0.3">
      <c r="A4" s="286"/>
      <c r="B4" s="287"/>
      <c r="C4" s="259"/>
      <c r="D4" s="259"/>
      <c r="E4" s="259"/>
      <c r="F4" s="259"/>
      <c r="G4" s="259"/>
      <c r="H4" s="275"/>
      <c r="I4" s="260"/>
      <c r="J4" s="260"/>
      <c r="K4" s="260"/>
      <c r="L4" s="260"/>
    </row>
    <row r="5" spans="1:13" ht="30" customHeight="1" x14ac:dyDescent="0.3">
      <c r="A5" s="1307" t="s">
        <v>492</v>
      </c>
      <c r="B5" s="1307"/>
      <c r="C5" s="1307"/>
      <c r="D5" s="290">
        <f>Information!D19</f>
        <v>0</v>
      </c>
      <c r="E5" s="283"/>
      <c r="F5" s="283"/>
      <c r="G5" s="283"/>
      <c r="H5" s="34"/>
      <c r="I5" s="272"/>
      <c r="J5" s="272"/>
      <c r="K5" s="274"/>
      <c r="L5" s="274"/>
    </row>
    <row r="6" spans="1:13" ht="30" customHeight="1" x14ac:dyDescent="0.3">
      <c r="A6" s="292" t="s">
        <v>493</v>
      </c>
      <c r="C6" s="276"/>
      <c r="D6" s="290">
        <f>Information!D20</f>
        <v>0</v>
      </c>
      <c r="E6" s="276"/>
      <c r="F6" s="276"/>
      <c r="G6" s="276"/>
      <c r="H6" s="34"/>
      <c r="I6" s="272"/>
      <c r="J6" s="272"/>
      <c r="K6" s="271"/>
      <c r="L6" s="271"/>
    </row>
    <row r="7" spans="1:13" ht="12.75" customHeight="1" x14ac:dyDescent="0.3">
      <c r="A7" s="34"/>
      <c r="B7" s="276"/>
      <c r="C7" s="276"/>
      <c r="D7" s="276"/>
      <c r="E7" s="276"/>
      <c r="F7" s="276"/>
      <c r="G7" s="276"/>
      <c r="H7" s="34"/>
      <c r="I7" s="272"/>
      <c r="J7" s="272"/>
      <c r="K7" s="271"/>
      <c r="L7" s="271"/>
    </row>
    <row r="8" spans="1:13" ht="30" customHeight="1" x14ac:dyDescent="0.3">
      <c r="A8" s="1311" t="s">
        <v>494</v>
      </c>
      <c r="B8" s="1311"/>
      <c r="C8" s="1311"/>
      <c r="D8" s="1311"/>
      <c r="E8" s="1311"/>
      <c r="F8" s="1311"/>
      <c r="G8" s="1311"/>
      <c r="H8" s="1311"/>
      <c r="I8" s="278"/>
      <c r="J8" s="278"/>
      <c r="K8" s="262"/>
      <c r="L8" s="262"/>
    </row>
    <row r="9" spans="1:13" ht="30" customHeight="1" x14ac:dyDescent="0.3">
      <c r="A9" s="1310" t="s">
        <v>545</v>
      </c>
      <c r="B9" s="1310"/>
      <c r="C9" s="1310"/>
      <c r="D9" s="1310"/>
      <c r="E9" s="1310"/>
      <c r="F9" s="1310"/>
      <c r="G9" s="1310"/>
      <c r="H9" s="295"/>
      <c r="I9" s="278"/>
      <c r="J9" s="278"/>
      <c r="K9" s="262"/>
      <c r="L9" s="262"/>
    </row>
    <row r="10" spans="1:13" ht="15.75" customHeight="1" x14ac:dyDescent="0.3">
      <c r="A10" s="34"/>
      <c r="B10" s="263"/>
      <c r="C10" s="261"/>
      <c r="D10" s="261"/>
      <c r="E10" s="261"/>
      <c r="F10" s="261"/>
      <c r="G10" s="261"/>
      <c r="H10" s="263"/>
      <c r="I10" s="278"/>
      <c r="J10" s="278"/>
      <c r="K10" s="262"/>
      <c r="L10" s="262"/>
    </row>
    <row r="11" spans="1:13" ht="30" customHeight="1" x14ac:dyDescent="0.3">
      <c r="A11" s="288" t="s">
        <v>498</v>
      </c>
      <c r="B11" s="294" t="str">
        <f>'18a. PSW'!AK55</f>
        <v>YYYY-MM-DD</v>
      </c>
      <c r="C11" s="261"/>
      <c r="D11" s="263"/>
      <c r="E11" s="278"/>
      <c r="F11" s="278"/>
      <c r="G11" s="262"/>
      <c r="H11" s="262"/>
    </row>
    <row r="12" spans="1:13" ht="30" customHeight="1" x14ac:dyDescent="0.3">
      <c r="A12" s="1307" t="s">
        <v>496</v>
      </c>
      <c r="B12" s="1307"/>
      <c r="C12" s="1307"/>
      <c r="D12" s="1307"/>
      <c r="E12" s="313">
        <f>Information!D11</f>
        <v>0</v>
      </c>
      <c r="F12" s="314"/>
      <c r="G12" s="314"/>
      <c r="H12" s="314"/>
      <c r="I12" s="263"/>
      <c r="J12" s="278"/>
      <c r="K12" s="278"/>
      <c r="L12" s="262"/>
      <c r="M12" s="262"/>
    </row>
    <row r="13" spans="1:13" ht="30" customHeight="1" x14ac:dyDescent="0.3">
      <c r="A13" s="288"/>
      <c r="B13" s="289"/>
      <c r="C13" s="261"/>
      <c r="D13" s="261"/>
      <c r="E13" s="261"/>
      <c r="F13" s="261"/>
      <c r="G13" s="261"/>
      <c r="H13" s="263"/>
      <c r="I13" s="278"/>
      <c r="J13" s="278"/>
      <c r="K13" s="262"/>
      <c r="L13" s="262"/>
    </row>
    <row r="14" spans="1:13" ht="30" customHeight="1" x14ac:dyDescent="0.3">
      <c r="A14" s="1312" t="s">
        <v>497</v>
      </c>
      <c r="B14" s="1312"/>
      <c r="C14" s="1312"/>
      <c r="D14" s="1312"/>
      <c r="E14" s="1308">
        <f>Information!D11</f>
        <v>0</v>
      </c>
      <c r="F14" s="1308"/>
      <c r="G14" s="1308"/>
      <c r="H14" s="34"/>
      <c r="I14" s="272"/>
      <c r="J14" s="272"/>
      <c r="K14" s="273"/>
      <c r="L14" s="273"/>
    </row>
    <row r="15" spans="1:13" ht="13.2" customHeight="1" x14ac:dyDescent="0.3">
      <c r="A15" s="281"/>
      <c r="B15" s="281"/>
      <c r="C15" s="281"/>
      <c r="D15" s="281"/>
      <c r="E15" s="281"/>
      <c r="F15" s="281"/>
      <c r="G15" s="281"/>
      <c r="H15" s="281"/>
      <c r="I15" s="281"/>
      <c r="J15" s="281"/>
      <c r="K15" s="282"/>
      <c r="L15" s="282"/>
    </row>
    <row r="16" spans="1:13" x14ac:dyDescent="0.3">
      <c r="A16" s="281"/>
      <c r="B16" s="281"/>
      <c r="C16" s="281"/>
      <c r="D16" s="281"/>
      <c r="E16" s="281"/>
      <c r="F16" s="281"/>
      <c r="G16" s="281"/>
      <c r="H16" s="281"/>
      <c r="I16" s="281"/>
      <c r="J16" s="281"/>
      <c r="K16" s="282"/>
      <c r="L16" s="282"/>
    </row>
    <row r="17" spans="1:12" x14ac:dyDescent="0.3">
      <c r="A17" s="281"/>
      <c r="B17" s="281"/>
      <c r="C17" s="281"/>
      <c r="D17" s="281"/>
      <c r="E17" s="281"/>
      <c r="F17" s="281"/>
      <c r="G17" s="281"/>
      <c r="H17" s="281"/>
      <c r="I17" s="281"/>
      <c r="J17" s="281"/>
      <c r="K17" s="282"/>
      <c r="L17" s="282"/>
    </row>
    <row r="18" spans="1:12" x14ac:dyDescent="0.3">
      <c r="A18" s="281"/>
      <c r="B18" s="281"/>
      <c r="C18" s="281"/>
      <c r="D18" s="281"/>
      <c r="E18" s="281"/>
      <c r="F18" s="281"/>
      <c r="G18" s="281"/>
      <c r="H18" s="281"/>
      <c r="I18" s="281"/>
      <c r="J18" s="281"/>
      <c r="K18" s="282"/>
      <c r="L18" s="282"/>
    </row>
    <row r="19" spans="1:12" x14ac:dyDescent="0.3">
      <c r="A19" s="281"/>
      <c r="B19" s="281"/>
      <c r="C19" s="281"/>
      <c r="D19" s="281"/>
      <c r="E19" s="281"/>
      <c r="F19" s="281"/>
      <c r="G19" s="281"/>
      <c r="H19" s="281"/>
      <c r="I19" s="281"/>
      <c r="J19" s="281"/>
      <c r="K19" s="282"/>
      <c r="L19" s="282"/>
    </row>
    <row r="20" spans="1:12" x14ac:dyDescent="0.3">
      <c r="A20" s="281"/>
      <c r="B20" s="281"/>
      <c r="C20" s="281"/>
      <c r="D20" s="281"/>
      <c r="E20" s="281"/>
      <c r="F20" s="281"/>
      <c r="G20" s="281"/>
      <c r="H20" s="281"/>
      <c r="I20" s="281"/>
      <c r="J20" s="281"/>
      <c r="K20" s="282"/>
      <c r="L20" s="282"/>
    </row>
    <row r="21" spans="1:12" x14ac:dyDescent="0.3">
      <c r="A21" s="281"/>
      <c r="B21" s="281"/>
      <c r="C21" s="281"/>
      <c r="D21" s="281"/>
      <c r="E21" s="281"/>
      <c r="F21" s="281"/>
      <c r="G21" s="281"/>
      <c r="H21" s="281"/>
      <c r="I21" s="281"/>
      <c r="J21" s="281"/>
      <c r="K21" s="282"/>
      <c r="L21" s="282"/>
    </row>
    <row r="22" spans="1:12" x14ac:dyDescent="0.3">
      <c r="A22" s="281"/>
      <c r="B22" s="281"/>
      <c r="C22" s="281"/>
      <c r="D22" s="281"/>
      <c r="E22" s="281"/>
      <c r="F22" s="281"/>
      <c r="G22" s="281"/>
      <c r="H22" s="281"/>
      <c r="I22" s="281"/>
      <c r="J22" s="281"/>
      <c r="K22" s="282"/>
      <c r="L22" s="282"/>
    </row>
    <row r="23" spans="1:12" x14ac:dyDescent="0.3">
      <c r="A23" s="281"/>
      <c r="B23" s="281"/>
      <c r="C23" s="281"/>
      <c r="D23" s="281"/>
      <c r="E23" s="281"/>
      <c r="F23" s="281"/>
      <c r="G23" s="281"/>
      <c r="H23" s="281"/>
      <c r="I23" s="281"/>
      <c r="J23" s="281"/>
      <c r="K23" s="282"/>
      <c r="L23" s="282"/>
    </row>
    <row r="24" spans="1:12" x14ac:dyDescent="0.3">
      <c r="A24" s="281"/>
      <c r="B24" s="281"/>
      <c r="C24" s="281"/>
      <c r="D24" s="281"/>
      <c r="E24" s="281"/>
      <c r="F24" s="281"/>
      <c r="G24" s="281"/>
      <c r="H24" s="281"/>
      <c r="I24" s="281"/>
      <c r="J24" s="281"/>
      <c r="K24" s="282"/>
      <c r="L24" s="282"/>
    </row>
    <row r="25" spans="1:12" x14ac:dyDescent="0.3">
      <c r="A25" s="281"/>
      <c r="B25" s="281"/>
      <c r="C25" s="281"/>
      <c r="D25" s="281"/>
      <c r="E25" s="281"/>
      <c r="F25" s="281"/>
      <c r="G25" s="281"/>
      <c r="H25" s="281"/>
      <c r="I25" s="281"/>
      <c r="J25" s="281"/>
      <c r="K25" s="282"/>
      <c r="L25" s="282"/>
    </row>
    <row r="26" spans="1:12" x14ac:dyDescent="0.3">
      <c r="A26" s="281"/>
      <c r="B26" s="281"/>
      <c r="C26" s="281"/>
      <c r="D26" s="281"/>
      <c r="E26" s="281"/>
      <c r="F26" s="281"/>
      <c r="G26" s="281"/>
      <c r="H26" s="281"/>
      <c r="I26" s="281"/>
      <c r="J26" s="281"/>
      <c r="K26" s="282"/>
      <c r="L26" s="282"/>
    </row>
    <row r="27" spans="1:12" x14ac:dyDescent="0.3">
      <c r="A27" s="281"/>
      <c r="B27" s="281"/>
      <c r="C27" s="281"/>
      <c r="D27" s="281"/>
      <c r="E27" s="281"/>
      <c r="F27" s="281"/>
      <c r="G27" s="281"/>
      <c r="H27" s="281"/>
      <c r="I27" s="281"/>
      <c r="J27" s="281"/>
      <c r="K27" s="282"/>
      <c r="L27" s="282"/>
    </row>
    <row r="28" spans="1:12" x14ac:dyDescent="0.3">
      <c r="A28" s="281"/>
      <c r="B28" s="281"/>
      <c r="C28" s="281"/>
      <c r="D28" s="281"/>
      <c r="E28" s="281"/>
      <c r="F28" s="281"/>
      <c r="G28" s="281"/>
      <c r="H28" s="281"/>
      <c r="I28" s="281"/>
      <c r="J28" s="281"/>
      <c r="K28" s="282"/>
      <c r="L28" s="282"/>
    </row>
    <row r="29" spans="1:12" x14ac:dyDescent="0.3">
      <c r="A29" s="281"/>
      <c r="B29" s="281"/>
      <c r="C29" s="281"/>
      <c r="D29" s="281"/>
      <c r="E29" s="281"/>
      <c r="F29" s="281"/>
      <c r="G29" s="281"/>
      <c r="H29" s="281"/>
      <c r="I29" s="281"/>
      <c r="J29" s="281"/>
      <c r="K29" s="282"/>
      <c r="L29" s="282"/>
    </row>
    <row r="30" spans="1:12" x14ac:dyDescent="0.3">
      <c r="A30" s="281"/>
      <c r="B30" s="281"/>
      <c r="C30" s="281"/>
      <c r="D30" s="281"/>
      <c r="E30" s="281"/>
      <c r="F30" s="281"/>
      <c r="G30" s="281"/>
      <c r="H30" s="281"/>
      <c r="I30" s="281"/>
      <c r="J30" s="281"/>
      <c r="K30" s="282"/>
      <c r="L30" s="282"/>
    </row>
    <row r="31" spans="1:12" x14ac:dyDescent="0.3">
      <c r="A31" s="281"/>
      <c r="B31" s="281"/>
      <c r="C31" s="281"/>
      <c r="D31" s="281"/>
      <c r="E31" s="281"/>
      <c r="F31" s="281"/>
      <c r="G31" s="281"/>
      <c r="H31" s="281"/>
      <c r="I31" s="281"/>
      <c r="J31" s="281"/>
      <c r="K31" s="282"/>
      <c r="L31" s="282"/>
    </row>
    <row r="32" spans="1:12" x14ac:dyDescent="0.3">
      <c r="A32" s="272"/>
      <c r="B32" s="272"/>
      <c r="C32" s="272"/>
      <c r="D32" s="272"/>
      <c r="E32" s="272"/>
      <c r="F32" s="272"/>
      <c r="G32" s="272"/>
      <c r="H32" s="272"/>
      <c r="I32" s="272"/>
      <c r="J32" s="272"/>
      <c r="K32" s="273"/>
      <c r="L32" s="273"/>
    </row>
    <row r="33" spans="1:12" x14ac:dyDescent="0.3">
      <c r="A33" s="281"/>
      <c r="B33" s="281"/>
      <c r="C33" s="281"/>
      <c r="D33" s="281"/>
      <c r="E33" s="281"/>
      <c r="F33" s="281"/>
      <c r="G33" s="281"/>
      <c r="H33" s="281"/>
      <c r="I33" s="281"/>
      <c r="J33" s="281"/>
      <c r="K33" s="282"/>
      <c r="L33" s="282"/>
    </row>
    <row r="34" spans="1:12" x14ac:dyDescent="0.3">
      <c r="A34" s="281"/>
      <c r="B34" s="281"/>
      <c r="C34" s="281"/>
      <c r="D34" s="281"/>
      <c r="E34" s="281"/>
      <c r="F34" s="281"/>
      <c r="G34" s="281"/>
      <c r="H34" s="281"/>
      <c r="I34" s="281"/>
      <c r="J34" s="281"/>
      <c r="K34" s="282"/>
      <c r="L34" s="282"/>
    </row>
    <row r="35" spans="1:12" x14ac:dyDescent="0.3">
      <c r="A35" s="281"/>
      <c r="B35" s="281"/>
      <c r="C35" s="281"/>
      <c r="D35" s="281"/>
      <c r="E35" s="281"/>
      <c r="F35" s="281"/>
      <c r="G35" s="281"/>
      <c r="H35" s="281"/>
      <c r="I35" s="281"/>
      <c r="J35" s="281"/>
      <c r="K35" s="282"/>
      <c r="L35" s="282"/>
    </row>
    <row r="36" spans="1:12" x14ac:dyDescent="0.3">
      <c r="A36" s="281"/>
      <c r="B36" s="281"/>
      <c r="C36" s="281"/>
      <c r="D36" s="281"/>
      <c r="E36" s="281"/>
      <c r="F36" s="281"/>
      <c r="G36" s="281"/>
      <c r="H36" s="281"/>
      <c r="I36" s="281"/>
      <c r="J36" s="281"/>
      <c r="K36" s="282"/>
      <c r="L36" s="282"/>
    </row>
    <row r="37" spans="1:12" x14ac:dyDescent="0.3">
      <c r="A37" s="281"/>
      <c r="B37" s="281"/>
      <c r="C37" s="281"/>
      <c r="D37" s="281"/>
      <c r="E37" s="281"/>
      <c r="F37" s="281"/>
      <c r="G37" s="281"/>
      <c r="H37" s="281"/>
      <c r="I37" s="281"/>
      <c r="J37" s="281"/>
      <c r="K37" s="282"/>
      <c r="L37" s="282"/>
    </row>
    <row r="38" spans="1:12" x14ac:dyDescent="0.3">
      <c r="A38" s="281"/>
      <c r="B38" s="281"/>
      <c r="C38" s="281"/>
      <c r="D38" s="281"/>
      <c r="E38" s="281"/>
      <c r="F38" s="281"/>
      <c r="G38" s="281"/>
      <c r="H38" s="281"/>
      <c r="I38" s="281"/>
      <c r="J38" s="281"/>
      <c r="K38" s="282"/>
      <c r="L38" s="282"/>
    </row>
    <row r="39" spans="1:12" x14ac:dyDescent="0.3">
      <c r="A39" s="281"/>
      <c r="B39" s="281"/>
      <c r="C39" s="281"/>
      <c r="D39" s="281"/>
      <c r="E39" s="281"/>
      <c r="F39" s="281"/>
      <c r="G39" s="281"/>
      <c r="H39" s="281"/>
      <c r="I39" s="281"/>
      <c r="J39" s="281"/>
      <c r="K39" s="282"/>
      <c r="L39" s="282"/>
    </row>
    <row r="40" spans="1:12" x14ac:dyDescent="0.3">
      <c r="A40" s="281"/>
      <c r="B40" s="281"/>
      <c r="C40" s="281"/>
      <c r="D40" s="281"/>
      <c r="E40" s="281"/>
      <c r="F40" s="281"/>
      <c r="G40" s="281"/>
      <c r="H40" s="281"/>
      <c r="I40" s="281"/>
      <c r="J40" s="281"/>
      <c r="K40" s="282"/>
      <c r="L40" s="282"/>
    </row>
    <row r="41" spans="1:12" x14ac:dyDescent="0.3">
      <c r="A41" s="281"/>
      <c r="B41" s="281"/>
      <c r="C41" s="281"/>
      <c r="D41" s="281"/>
      <c r="E41" s="281"/>
      <c r="F41" s="281"/>
      <c r="G41" s="281"/>
      <c r="H41" s="281"/>
      <c r="I41" s="281"/>
      <c r="J41" s="281"/>
      <c r="K41" s="282"/>
      <c r="L41" s="282"/>
    </row>
    <row r="42" spans="1:12" x14ac:dyDescent="0.3">
      <c r="A42" s="281"/>
      <c r="B42" s="281"/>
      <c r="C42" s="281"/>
      <c r="D42" s="281"/>
      <c r="E42" s="281"/>
      <c r="F42" s="281"/>
      <c r="G42" s="281"/>
      <c r="H42" s="281"/>
      <c r="I42" s="281"/>
      <c r="J42" s="281"/>
      <c r="K42" s="282"/>
      <c r="L42" s="282"/>
    </row>
    <row r="43" spans="1:12" x14ac:dyDescent="0.3">
      <c r="A43" s="281"/>
      <c r="B43" s="281"/>
      <c r="C43" s="281"/>
      <c r="D43" s="281"/>
      <c r="E43" s="281"/>
      <c r="F43" s="281"/>
      <c r="G43" s="281"/>
      <c r="H43" s="281"/>
      <c r="I43" s="281"/>
      <c r="J43" s="281"/>
      <c r="K43" s="282"/>
      <c r="L43" s="282"/>
    </row>
    <row r="44" spans="1:12" x14ac:dyDescent="0.3">
      <c r="A44" s="281"/>
      <c r="B44" s="281"/>
      <c r="C44" s="281"/>
      <c r="D44" s="281"/>
      <c r="E44" s="281"/>
      <c r="F44" s="281"/>
      <c r="G44" s="281"/>
      <c r="H44" s="281"/>
      <c r="I44" s="281"/>
      <c r="J44" s="281"/>
      <c r="K44" s="282"/>
      <c r="L44" s="282"/>
    </row>
    <row r="45" spans="1:12" x14ac:dyDescent="0.3">
      <c r="A45" s="281"/>
      <c r="B45" s="281"/>
      <c r="C45" s="281"/>
      <c r="D45" s="281"/>
      <c r="E45" s="281"/>
      <c r="F45" s="281"/>
      <c r="G45" s="281"/>
      <c r="H45" s="281"/>
      <c r="I45" s="281"/>
      <c r="J45" s="281"/>
      <c r="K45" s="282"/>
      <c r="L45" s="282"/>
    </row>
    <row r="46" spans="1:12" x14ac:dyDescent="0.3">
      <c r="A46" s="281"/>
      <c r="B46" s="281"/>
      <c r="C46" s="281"/>
      <c r="D46" s="281"/>
      <c r="E46" s="281"/>
      <c r="F46" s="281"/>
      <c r="G46" s="281"/>
      <c r="H46" s="281"/>
      <c r="I46" s="281"/>
      <c r="J46" s="281"/>
      <c r="K46" s="282"/>
      <c r="L46" s="282"/>
    </row>
    <row r="47" spans="1:12" x14ac:dyDescent="0.3">
      <c r="A47" s="281"/>
      <c r="B47" s="281"/>
      <c r="C47" s="281"/>
      <c r="D47" s="281"/>
      <c r="E47" s="281"/>
      <c r="F47" s="281"/>
      <c r="G47" s="281"/>
      <c r="H47" s="281"/>
      <c r="I47" s="281"/>
      <c r="J47" s="281"/>
      <c r="K47" s="282"/>
      <c r="L47" s="282"/>
    </row>
    <row r="48" spans="1:12" x14ac:dyDescent="0.3">
      <c r="A48" s="281"/>
      <c r="B48" s="281"/>
      <c r="C48" s="281"/>
      <c r="D48" s="281"/>
      <c r="E48" s="281"/>
      <c r="F48" s="281"/>
      <c r="G48" s="281"/>
      <c r="H48" s="281"/>
      <c r="I48" s="281"/>
      <c r="J48" s="281"/>
      <c r="K48" s="282"/>
      <c r="L48" s="282"/>
    </row>
    <row r="49" spans="1:12" x14ac:dyDescent="0.3">
      <c r="A49" s="281"/>
      <c r="B49" s="281"/>
      <c r="C49" s="281"/>
      <c r="D49" s="281"/>
      <c r="E49" s="281"/>
      <c r="F49" s="281"/>
      <c r="G49" s="281"/>
      <c r="H49" s="281"/>
      <c r="I49" s="281"/>
      <c r="J49" s="281"/>
      <c r="K49" s="282"/>
      <c r="L49" s="282"/>
    </row>
    <row r="50" spans="1:12" x14ac:dyDescent="0.3">
      <c r="A50" s="283"/>
      <c r="B50" s="283"/>
      <c r="C50" s="283"/>
      <c r="D50" s="283"/>
      <c r="E50" s="283"/>
      <c r="F50" s="283"/>
      <c r="G50" s="283"/>
      <c r="H50" s="283"/>
      <c r="I50" s="283"/>
      <c r="J50" s="283"/>
    </row>
    <row r="51" spans="1:12" x14ac:dyDescent="0.3">
      <c r="A51" s="283"/>
      <c r="B51" s="280"/>
      <c r="C51" s="280"/>
      <c r="D51" s="280"/>
      <c r="E51" s="280"/>
      <c r="F51" s="280"/>
      <c r="G51" s="280"/>
      <c r="H51" s="280"/>
      <c r="I51" s="280"/>
      <c r="J51" s="280"/>
      <c r="K51" s="270"/>
    </row>
    <row r="52" spans="1:12" x14ac:dyDescent="0.3">
      <c r="B52" s="268"/>
      <c r="C52" s="268"/>
      <c r="D52" s="268"/>
      <c r="E52" s="268"/>
      <c r="F52" s="268"/>
      <c r="G52" s="268"/>
      <c r="H52" s="268"/>
      <c r="I52" s="268"/>
      <c r="J52" s="269"/>
      <c r="K52" s="268"/>
    </row>
    <row r="53" spans="1:12" x14ac:dyDescent="0.3">
      <c r="A53" s="264"/>
      <c r="B53" s="264"/>
      <c r="C53" s="284"/>
      <c r="D53" s="265"/>
      <c r="E53" s="265"/>
      <c r="F53" s="267"/>
      <c r="G53" s="264"/>
      <c r="H53" s="266"/>
      <c r="I53" s="264"/>
      <c r="J53" s="264"/>
      <c r="K53" s="264"/>
      <c r="L53" s="267"/>
    </row>
  </sheetData>
  <sheetProtection selectLockedCells="1" selectUnlockedCells="1"/>
  <mergeCells count="7">
    <mergeCell ref="F1:K2"/>
    <mergeCell ref="A14:D14"/>
    <mergeCell ref="E14:G14"/>
    <mergeCell ref="A5:C5"/>
    <mergeCell ref="A8:H8"/>
    <mergeCell ref="A9:G9"/>
    <mergeCell ref="A12:D12"/>
  </mergeCells>
  <printOptions horizontalCentered="1"/>
  <pageMargins left="0.25" right="0.25" top="0.75" bottom="0.75" header="0.3" footer="0.3"/>
  <pageSetup scale="76" orientation="portrait" verticalDpi="1200" r:id="rId1"/>
  <headerFooter>
    <oddHeader>&amp;L&amp;G&amp;C&amp;"Arial,Bold"&amp;16 &amp;KFF000017 Records of Compliance</oddHeader>
    <oddFooter>&amp;L&amp;9 1AF0003 &amp;A&amp;C&amp;"-,Bold"&amp;9&amp;KFF0000Printed Copy Uncontrolled.  
Latest Edition on AMG Intranet Site (http://ride.amgeneralintranet.com)&amp;R&amp;9Rev &amp;D</oddFooter>
  </headerFooter>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BE7E6-18C7-4D2C-8275-69BC3AE8BBEC}">
  <dimension ref="A1:J38"/>
  <sheetViews>
    <sheetView windowProtection="1" view="pageBreakPreview" zoomScale="130" zoomScaleNormal="100" zoomScaleSheetLayoutView="130" workbookViewId="0">
      <selection activeCell="M20" sqref="M20"/>
    </sheetView>
  </sheetViews>
  <sheetFormatPr defaultColWidth="8.88671875" defaultRowHeight="14.4" x14ac:dyDescent="0.3"/>
  <sheetData>
    <row r="1" spans="1:10" x14ac:dyDescent="0.3">
      <c r="A1" s="823"/>
      <c r="B1" s="823"/>
      <c r="C1" s="823"/>
      <c r="D1" s="823"/>
      <c r="E1" s="823"/>
      <c r="F1" s="823"/>
      <c r="G1" s="823"/>
      <c r="H1" s="823"/>
      <c r="I1" s="823"/>
      <c r="J1" s="823"/>
    </row>
    <row r="2" spans="1:10" x14ac:dyDescent="0.3">
      <c r="A2" s="823"/>
      <c r="B2" s="823"/>
      <c r="C2" s="823"/>
      <c r="D2" s="823"/>
      <c r="E2" s="823"/>
      <c r="F2" s="823"/>
      <c r="G2" s="823"/>
      <c r="H2" s="823"/>
      <c r="I2" s="823"/>
      <c r="J2" s="823"/>
    </row>
    <row r="3" spans="1:10" x14ac:dyDescent="0.3">
      <c r="A3" s="823"/>
      <c r="B3" s="823"/>
      <c r="C3" s="823"/>
      <c r="D3" s="823"/>
      <c r="E3" s="823"/>
      <c r="F3" s="823"/>
      <c r="G3" s="823"/>
      <c r="H3" s="823"/>
      <c r="I3" s="823"/>
      <c r="J3" s="823"/>
    </row>
    <row r="4" spans="1:10" x14ac:dyDescent="0.3">
      <c r="A4" s="823"/>
      <c r="B4" s="823"/>
      <c r="C4" s="823"/>
      <c r="D4" s="823"/>
      <c r="E4" s="823"/>
      <c r="F4" s="823"/>
      <c r="G4" s="823"/>
      <c r="H4" s="823"/>
      <c r="I4" s="823"/>
      <c r="J4" s="823"/>
    </row>
    <row r="5" spans="1:10" x14ac:dyDescent="0.3">
      <c r="A5" s="823"/>
      <c r="B5" s="823"/>
      <c r="C5" s="823"/>
      <c r="D5" s="823"/>
      <c r="E5" s="823"/>
      <c r="F5" s="823"/>
      <c r="G5" s="823"/>
      <c r="H5" s="823"/>
      <c r="I5" s="823"/>
      <c r="J5" s="823"/>
    </row>
    <row r="6" spans="1:10" x14ac:dyDescent="0.3">
      <c r="A6" s="823"/>
      <c r="B6" s="823"/>
      <c r="C6" s="823"/>
      <c r="D6" s="823"/>
      <c r="E6" s="823"/>
      <c r="F6" s="823"/>
      <c r="G6" s="823"/>
      <c r="H6" s="823"/>
      <c r="I6" s="823"/>
      <c r="J6" s="823"/>
    </row>
    <row r="7" spans="1:10" x14ac:dyDescent="0.3">
      <c r="A7" s="823"/>
      <c r="B7" s="823"/>
      <c r="C7" s="823"/>
      <c r="D7" s="823"/>
      <c r="E7" s="823"/>
      <c r="F7" s="823"/>
      <c r="G7" s="823"/>
      <c r="H7" s="823"/>
      <c r="I7" s="823"/>
      <c r="J7" s="823"/>
    </row>
    <row r="8" spans="1:10" x14ac:dyDescent="0.3">
      <c r="A8" s="823"/>
      <c r="B8" s="823"/>
      <c r="C8" s="823"/>
      <c r="D8" s="823"/>
      <c r="E8" s="823"/>
      <c r="F8" s="823"/>
      <c r="G8" s="823"/>
      <c r="H8" s="823"/>
      <c r="I8" s="823"/>
      <c r="J8" s="823"/>
    </row>
    <row r="9" spans="1:10" x14ac:dyDescent="0.3">
      <c r="A9" s="823"/>
      <c r="B9" s="823"/>
      <c r="C9" s="823"/>
      <c r="D9" s="823"/>
      <c r="E9" s="823"/>
      <c r="F9" s="823"/>
      <c r="G9" s="823"/>
      <c r="H9" s="823"/>
      <c r="I9" s="823"/>
      <c r="J9" s="823"/>
    </row>
    <row r="10" spans="1:10" x14ac:dyDescent="0.3">
      <c r="A10" s="823"/>
      <c r="B10" s="823"/>
      <c r="C10" s="823"/>
      <c r="D10" s="823"/>
      <c r="E10" s="823"/>
      <c r="F10" s="823"/>
      <c r="G10" s="823"/>
      <c r="H10" s="823"/>
      <c r="I10" s="823"/>
      <c r="J10" s="823"/>
    </row>
    <row r="11" spans="1:10" x14ac:dyDescent="0.3">
      <c r="A11" s="823"/>
      <c r="B11" s="823"/>
      <c r="C11" s="823"/>
      <c r="D11" s="823"/>
      <c r="E11" s="823"/>
      <c r="F11" s="823"/>
      <c r="G11" s="823"/>
      <c r="H11" s="823"/>
      <c r="I11" s="823"/>
      <c r="J11" s="823"/>
    </row>
    <row r="12" spans="1:10" x14ac:dyDescent="0.3">
      <c r="A12" s="823"/>
      <c r="B12" s="823"/>
      <c r="C12" s="823"/>
      <c r="D12" s="823"/>
      <c r="E12" s="823"/>
      <c r="F12" s="823"/>
      <c r="G12" s="823"/>
      <c r="H12" s="823"/>
      <c r="I12" s="823"/>
      <c r="J12" s="823"/>
    </row>
    <row r="13" spans="1:10" x14ac:dyDescent="0.3">
      <c r="A13" s="823"/>
      <c r="B13" s="823"/>
      <c r="C13" s="823"/>
      <c r="D13" s="823"/>
      <c r="E13" s="823"/>
      <c r="F13" s="823"/>
      <c r="G13" s="823"/>
      <c r="H13" s="823"/>
      <c r="I13" s="823"/>
      <c r="J13" s="823"/>
    </row>
    <row r="14" spans="1:10" x14ac:dyDescent="0.3">
      <c r="A14" s="823"/>
      <c r="B14" s="823"/>
      <c r="C14" s="823"/>
      <c r="D14" s="823"/>
      <c r="E14" s="823"/>
      <c r="F14" s="823"/>
      <c r="G14" s="823"/>
      <c r="H14" s="823"/>
      <c r="I14" s="823"/>
      <c r="J14" s="823"/>
    </row>
    <row r="15" spans="1:10" x14ac:dyDescent="0.3">
      <c r="A15" s="823"/>
      <c r="B15" s="823"/>
      <c r="C15" s="823"/>
      <c r="D15" s="823"/>
      <c r="E15" s="823"/>
      <c r="F15" s="823"/>
      <c r="G15" s="823"/>
      <c r="H15" s="823"/>
      <c r="I15" s="823"/>
      <c r="J15" s="823"/>
    </row>
    <row r="16" spans="1:10" x14ac:dyDescent="0.3">
      <c r="A16" s="823"/>
      <c r="B16" s="823"/>
      <c r="C16" s="823"/>
      <c r="D16" s="823"/>
      <c r="E16" s="823"/>
      <c r="F16" s="823"/>
      <c r="G16" s="823"/>
      <c r="H16" s="823"/>
      <c r="I16" s="823"/>
      <c r="J16" s="823"/>
    </row>
    <row r="17" spans="1:10" x14ac:dyDescent="0.3">
      <c r="A17" s="823"/>
      <c r="B17" s="823"/>
      <c r="C17" s="823"/>
      <c r="D17" s="823"/>
      <c r="E17" s="823"/>
      <c r="F17" s="823"/>
      <c r="G17" s="823"/>
      <c r="H17" s="823"/>
      <c r="I17" s="823"/>
      <c r="J17" s="823"/>
    </row>
    <row r="18" spans="1:10" x14ac:dyDescent="0.3">
      <c r="A18" s="823"/>
      <c r="B18" s="823"/>
      <c r="C18" s="823"/>
      <c r="D18" s="823"/>
      <c r="E18" s="823"/>
      <c r="F18" s="823"/>
      <c r="G18" s="823"/>
      <c r="H18" s="823"/>
      <c r="I18" s="823"/>
      <c r="J18" s="823"/>
    </row>
    <row r="19" spans="1:10" x14ac:dyDescent="0.3">
      <c r="A19" s="823"/>
      <c r="B19" s="823"/>
      <c r="C19" s="823"/>
      <c r="D19" s="823"/>
      <c r="E19" s="823"/>
      <c r="F19" s="823"/>
      <c r="G19" s="823"/>
      <c r="H19" s="823"/>
      <c r="I19" s="823"/>
      <c r="J19" s="823"/>
    </row>
    <row r="20" spans="1:10" x14ac:dyDescent="0.3">
      <c r="A20" s="823"/>
      <c r="B20" s="823"/>
      <c r="C20" s="823"/>
      <c r="D20" s="823"/>
      <c r="E20" s="823"/>
      <c r="F20" s="823"/>
      <c r="G20" s="823"/>
      <c r="H20" s="823"/>
      <c r="I20" s="823"/>
      <c r="J20" s="823"/>
    </row>
    <row r="21" spans="1:10" x14ac:dyDescent="0.3">
      <c r="A21" s="823"/>
      <c r="B21" s="823"/>
      <c r="C21" s="823"/>
      <c r="D21" s="823"/>
      <c r="E21" s="823"/>
      <c r="F21" s="823"/>
      <c r="G21" s="823"/>
      <c r="H21" s="823"/>
      <c r="I21" s="823"/>
      <c r="J21" s="823"/>
    </row>
    <row r="22" spans="1:10" x14ac:dyDescent="0.3">
      <c r="A22" s="823"/>
      <c r="B22" s="823"/>
      <c r="C22" s="823"/>
      <c r="D22" s="823"/>
      <c r="E22" s="823"/>
      <c r="F22" s="823"/>
      <c r="G22" s="823"/>
      <c r="H22" s="823"/>
      <c r="I22" s="823"/>
      <c r="J22" s="823"/>
    </row>
    <row r="23" spans="1:10" x14ac:dyDescent="0.3">
      <c r="A23" s="823"/>
      <c r="B23" s="823"/>
      <c r="C23" s="823"/>
      <c r="D23" s="823"/>
      <c r="E23" s="823"/>
      <c r="F23" s="823"/>
      <c r="G23" s="823"/>
      <c r="H23" s="823"/>
      <c r="I23" s="823"/>
      <c r="J23" s="823"/>
    </row>
    <row r="24" spans="1:10" x14ac:dyDescent="0.3">
      <c r="A24" s="823"/>
      <c r="B24" s="823"/>
      <c r="C24" s="823"/>
      <c r="D24" s="823"/>
      <c r="E24" s="823"/>
      <c r="F24" s="823"/>
      <c r="G24" s="823"/>
      <c r="H24" s="823"/>
      <c r="I24" s="823"/>
      <c r="J24" s="823"/>
    </row>
    <row r="25" spans="1:10" x14ac:dyDescent="0.3">
      <c r="A25" s="823"/>
      <c r="B25" s="823"/>
      <c r="C25" s="823"/>
      <c r="D25" s="823"/>
      <c r="E25" s="823"/>
      <c r="F25" s="823"/>
      <c r="G25" s="823"/>
      <c r="H25" s="823"/>
      <c r="I25" s="823"/>
      <c r="J25" s="823"/>
    </row>
    <row r="26" spans="1:10" x14ac:dyDescent="0.3">
      <c r="A26" s="823"/>
      <c r="B26" s="823"/>
      <c r="C26" s="823"/>
      <c r="D26" s="823"/>
      <c r="E26" s="823"/>
      <c r="F26" s="823"/>
      <c r="G26" s="823"/>
      <c r="H26" s="823"/>
      <c r="I26" s="823"/>
      <c r="J26" s="823"/>
    </row>
    <row r="27" spans="1:10" x14ac:dyDescent="0.3">
      <c r="A27" s="823"/>
      <c r="B27" s="823"/>
      <c r="C27" s="823"/>
      <c r="D27" s="823"/>
      <c r="E27" s="823"/>
      <c r="F27" s="823"/>
      <c r="G27" s="823"/>
      <c r="H27" s="823"/>
      <c r="I27" s="823"/>
      <c r="J27" s="823"/>
    </row>
    <row r="28" spans="1:10" x14ac:dyDescent="0.3">
      <c r="A28" s="823"/>
      <c r="B28" s="823"/>
      <c r="C28" s="823"/>
      <c r="D28" s="823"/>
      <c r="E28" s="823"/>
      <c r="F28" s="823"/>
      <c r="G28" s="823"/>
      <c r="H28" s="823"/>
      <c r="I28" s="823"/>
      <c r="J28" s="823"/>
    </row>
    <row r="29" spans="1:10" x14ac:dyDescent="0.3">
      <c r="A29" s="823"/>
      <c r="B29" s="823"/>
      <c r="C29" s="823"/>
      <c r="D29" s="823"/>
      <c r="E29" s="823"/>
      <c r="F29" s="823"/>
      <c r="G29" s="823"/>
      <c r="H29" s="823"/>
      <c r="I29" s="823"/>
      <c r="J29" s="823"/>
    </row>
    <row r="30" spans="1:10" x14ac:dyDescent="0.3">
      <c r="A30" s="823"/>
      <c r="B30" s="823"/>
      <c r="C30" s="823"/>
      <c r="D30" s="823"/>
      <c r="E30" s="823"/>
      <c r="F30" s="823"/>
      <c r="G30" s="823"/>
      <c r="H30" s="823"/>
      <c r="I30" s="823"/>
      <c r="J30" s="823"/>
    </row>
    <row r="31" spans="1:10" x14ac:dyDescent="0.3">
      <c r="A31" s="823"/>
      <c r="B31" s="823"/>
      <c r="C31" s="823"/>
      <c r="D31" s="823"/>
      <c r="E31" s="823"/>
      <c r="F31" s="823"/>
      <c r="G31" s="823"/>
      <c r="H31" s="823"/>
      <c r="I31" s="823"/>
      <c r="J31" s="823"/>
    </row>
    <row r="32" spans="1:10" x14ac:dyDescent="0.3">
      <c r="A32" s="823"/>
      <c r="B32" s="823"/>
      <c r="C32" s="823"/>
      <c r="D32" s="823"/>
      <c r="E32" s="823"/>
      <c r="F32" s="823"/>
      <c r="G32" s="823"/>
      <c r="H32" s="823"/>
      <c r="I32" s="823"/>
      <c r="J32" s="823"/>
    </row>
    <row r="33" spans="1:10" x14ac:dyDescent="0.3">
      <c r="A33" s="823"/>
      <c r="B33" s="823"/>
      <c r="C33" s="823"/>
      <c r="D33" s="823"/>
      <c r="E33" s="823"/>
      <c r="F33" s="823"/>
      <c r="G33" s="823"/>
      <c r="H33" s="823"/>
      <c r="I33" s="823"/>
      <c r="J33" s="823"/>
    </row>
    <row r="34" spans="1:10" x14ac:dyDescent="0.3">
      <c r="A34" s="823"/>
      <c r="B34" s="823"/>
      <c r="C34" s="823"/>
      <c r="D34" s="823"/>
      <c r="E34" s="823"/>
      <c r="F34" s="823"/>
      <c r="G34" s="823"/>
      <c r="H34" s="823"/>
      <c r="I34" s="823"/>
      <c r="J34" s="823"/>
    </row>
    <row r="35" spans="1:10" x14ac:dyDescent="0.3">
      <c r="A35" s="823"/>
      <c r="B35" s="823"/>
      <c r="C35" s="823"/>
      <c r="D35" s="823"/>
      <c r="E35" s="823"/>
      <c r="F35" s="823"/>
      <c r="G35" s="823"/>
      <c r="H35" s="823"/>
      <c r="I35" s="823"/>
      <c r="J35" s="823"/>
    </row>
    <row r="36" spans="1:10" x14ac:dyDescent="0.3">
      <c r="A36" s="823"/>
      <c r="B36" s="823"/>
      <c r="C36" s="823"/>
      <c r="D36" s="823"/>
      <c r="E36" s="823"/>
      <c r="F36" s="823"/>
      <c r="G36" s="823"/>
      <c r="H36" s="823"/>
      <c r="I36" s="823"/>
      <c r="J36" s="823"/>
    </row>
    <row r="37" spans="1:10" x14ac:dyDescent="0.3">
      <c r="A37" s="823"/>
      <c r="B37" s="823"/>
      <c r="C37" s="823"/>
      <c r="D37" s="823"/>
      <c r="E37" s="823"/>
      <c r="F37" s="823"/>
      <c r="G37" s="823"/>
      <c r="H37" s="823"/>
      <c r="I37" s="823"/>
      <c r="J37" s="823"/>
    </row>
    <row r="38" spans="1:10" x14ac:dyDescent="0.3">
      <c r="A38" s="823"/>
      <c r="B38" s="823"/>
      <c r="C38" s="823"/>
      <c r="D38" s="823"/>
      <c r="E38" s="823"/>
      <c r="F38" s="823"/>
      <c r="G38" s="823"/>
      <c r="H38" s="823"/>
      <c r="I38" s="823"/>
      <c r="J38" s="823"/>
    </row>
  </sheetData>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AO67"/>
  <sheetViews>
    <sheetView windowProtection="1" showGridLines="0" showRuler="0" view="pageLayout" zoomScaleNormal="130" zoomScaleSheetLayoutView="100" workbookViewId="0">
      <selection activeCell="AW35" sqref="AW35"/>
    </sheetView>
  </sheetViews>
  <sheetFormatPr defaultColWidth="9.109375" defaultRowHeight="14.4" x14ac:dyDescent="0.3"/>
  <cols>
    <col min="1" max="1" width="2.109375" customWidth="1"/>
    <col min="2" max="41" width="2.44140625" customWidth="1"/>
    <col min="42" max="42" width="2.109375" customWidth="1"/>
  </cols>
  <sheetData>
    <row r="1" spans="2:41" ht="7.35" customHeight="1" x14ac:dyDescent="0.3"/>
    <row r="2" spans="2:41" ht="12.15" customHeight="1" x14ac:dyDescent="0.3">
      <c r="B2" s="1243" t="s">
        <v>29</v>
      </c>
      <c r="C2" s="1243"/>
      <c r="D2" s="1243"/>
      <c r="E2" s="1243"/>
      <c r="F2" s="2183" t="str">
        <f>IF(ISBLANK(Information!D18),"",Information!D18)</f>
        <v/>
      </c>
      <c r="G2" s="2180"/>
      <c r="H2" s="2180"/>
      <c r="I2" s="2180"/>
      <c r="J2" s="2180"/>
      <c r="K2" s="2180"/>
      <c r="L2" s="2180"/>
      <c r="M2" s="2180"/>
      <c r="N2" s="2180"/>
      <c r="O2" s="2180"/>
      <c r="P2" s="2180"/>
      <c r="Q2" s="2180"/>
      <c r="R2" s="2181"/>
      <c r="S2" s="1243" t="s">
        <v>84</v>
      </c>
      <c r="T2" s="1243"/>
      <c r="U2" s="1243"/>
      <c r="V2" s="1243"/>
      <c r="W2" s="1243"/>
      <c r="X2" s="1243"/>
      <c r="Y2" s="1243"/>
      <c r="Z2" s="1243"/>
      <c r="AA2" s="2183" t="str">
        <f>IF(ISBLANK(Information!D19),"",Information!D19)</f>
        <v/>
      </c>
      <c r="AB2" s="2180"/>
      <c r="AC2" s="2180"/>
      <c r="AD2" s="2180"/>
      <c r="AE2" s="2180"/>
      <c r="AF2" s="2180"/>
      <c r="AG2" s="2181"/>
      <c r="AH2" s="1243" t="s">
        <v>78</v>
      </c>
      <c r="AI2" s="1243"/>
      <c r="AJ2" s="1243"/>
      <c r="AK2" s="1243"/>
      <c r="AL2" s="2187" t="str">
        <f>IF(ISBLANK(Information!D20),"",Information!D20)</f>
        <v/>
      </c>
      <c r="AM2" s="2188"/>
      <c r="AN2" s="2188"/>
      <c r="AO2" s="2189"/>
    </row>
    <row r="3" spans="2:41" ht="12.15" customHeight="1" x14ac:dyDescent="0.3">
      <c r="B3" s="1243" t="s">
        <v>30</v>
      </c>
      <c r="C3" s="1243"/>
      <c r="D3" s="1243"/>
      <c r="E3" s="1243"/>
      <c r="F3" s="1243"/>
      <c r="G3" s="2183">
        <f>Information!D22</f>
        <v>0</v>
      </c>
      <c r="H3" s="2180"/>
      <c r="I3" s="2180"/>
      <c r="J3" s="2180"/>
      <c r="K3" s="2180"/>
      <c r="L3" s="2180"/>
      <c r="M3" s="2180"/>
      <c r="N3" s="2180"/>
      <c r="O3" s="2180"/>
      <c r="P3" s="2180"/>
      <c r="Q3" s="2180"/>
      <c r="R3" s="2181"/>
      <c r="S3" s="1243" t="s">
        <v>35</v>
      </c>
      <c r="T3" s="1243"/>
      <c r="U3" s="1243"/>
      <c r="V3" s="1243"/>
      <c r="W3" s="1243"/>
      <c r="X3" s="1243"/>
      <c r="Y3" s="1243"/>
      <c r="Z3" s="1243"/>
      <c r="AA3" s="2183" t="str">
        <f>IF(ISBLANK(Information!D23),"",Information!D23)</f>
        <v/>
      </c>
      <c r="AB3" s="2180"/>
      <c r="AC3" s="2180"/>
      <c r="AD3" s="2180"/>
      <c r="AE3" s="2180"/>
      <c r="AF3" s="2180"/>
      <c r="AG3" s="2181"/>
      <c r="AH3" s="1243" t="s">
        <v>38</v>
      </c>
      <c r="AI3" s="1243"/>
      <c r="AJ3" s="1243"/>
      <c r="AK3" s="1243"/>
      <c r="AL3" s="2176" t="str">
        <f>IF(ISBLANK(Information!D24),"",Information!D24)</f>
        <v/>
      </c>
      <c r="AM3" s="2177"/>
      <c r="AN3" s="2177"/>
      <c r="AO3" s="2178"/>
    </row>
    <row r="4" spans="2:41" ht="12.15" customHeight="1" x14ac:dyDescent="0.3">
      <c r="B4" s="1243" t="s">
        <v>33</v>
      </c>
      <c r="C4" s="1243"/>
      <c r="D4" s="1243"/>
      <c r="E4" s="1243"/>
      <c r="F4" s="1243"/>
      <c r="G4" s="1243"/>
      <c r="H4" s="2183">
        <f>Information!D25</f>
        <v>0</v>
      </c>
      <c r="I4" s="2180"/>
      <c r="J4" s="2180"/>
      <c r="K4" s="2180"/>
      <c r="L4" s="2180"/>
      <c r="M4" s="2180"/>
      <c r="N4" s="2180"/>
      <c r="O4" s="2180"/>
      <c r="P4" s="2180"/>
      <c r="Q4" s="2180"/>
      <c r="R4" s="2181"/>
      <c r="S4" s="1243" t="s">
        <v>36</v>
      </c>
      <c r="T4" s="1243"/>
      <c r="U4" s="1243"/>
      <c r="V4" s="1243"/>
      <c r="W4" s="1243"/>
      <c r="X4" s="1243"/>
      <c r="Y4" s="1243"/>
      <c r="Z4" s="1243"/>
      <c r="AA4" s="2183" t="str">
        <f>IF(ISBLANK(Information!D26),"",Information!D26)</f>
        <v/>
      </c>
      <c r="AB4" s="2180"/>
      <c r="AC4" s="2180"/>
      <c r="AD4" s="2180"/>
      <c r="AE4" s="2180"/>
      <c r="AF4" s="2180"/>
      <c r="AG4" s="2181"/>
      <c r="AH4" s="1243" t="s">
        <v>38</v>
      </c>
      <c r="AI4" s="1243"/>
      <c r="AJ4" s="1243"/>
      <c r="AK4" s="1243"/>
      <c r="AL4" s="2176"/>
      <c r="AM4" s="2177"/>
      <c r="AN4" s="2177"/>
      <c r="AO4" s="2178"/>
    </row>
    <row r="5" spans="2:41" ht="12.15" customHeight="1" x14ac:dyDescent="0.3">
      <c r="B5" s="1243" t="s">
        <v>31</v>
      </c>
      <c r="C5" s="1243"/>
      <c r="D5" s="1243"/>
      <c r="E5" s="1243"/>
      <c r="F5" s="1243"/>
      <c r="G5" s="1243"/>
      <c r="H5" s="1243"/>
      <c r="I5" s="2183">
        <f>Information!D27</f>
        <v>0</v>
      </c>
      <c r="J5" s="2180"/>
      <c r="K5" s="2180"/>
      <c r="L5" s="2180"/>
      <c r="M5" s="2180"/>
      <c r="N5" s="2180"/>
      <c r="O5" s="2180"/>
      <c r="P5" s="2180"/>
      <c r="Q5" s="2180"/>
      <c r="R5" s="2181"/>
      <c r="S5" s="3"/>
      <c r="AH5" s="3"/>
      <c r="AL5" s="104"/>
      <c r="AM5" s="104"/>
      <c r="AN5" s="104"/>
      <c r="AO5" s="104"/>
    </row>
    <row r="6" spans="2:41" ht="12.15" customHeight="1" x14ac:dyDescent="0.3">
      <c r="B6" s="1243" t="s">
        <v>32</v>
      </c>
      <c r="C6" s="1243"/>
      <c r="D6" s="1243"/>
      <c r="E6" s="1243"/>
      <c r="F6" s="1243"/>
      <c r="G6" s="1243"/>
      <c r="H6" s="1243"/>
      <c r="I6" s="1243"/>
      <c r="J6" s="1243"/>
      <c r="K6" s="2183"/>
      <c r="L6" s="2180"/>
      <c r="M6" s="2180"/>
      <c r="N6" s="2180"/>
      <c r="O6" s="2180"/>
      <c r="P6" s="2180"/>
      <c r="Q6" s="2180"/>
      <c r="R6" s="2181"/>
      <c r="S6" s="1243" t="s">
        <v>37</v>
      </c>
      <c r="T6" s="1243"/>
      <c r="U6" s="1243"/>
      <c r="V6" s="1243"/>
      <c r="W6" s="1243"/>
      <c r="X6" s="1243"/>
      <c r="Y6" s="1243"/>
      <c r="Z6" s="1243"/>
      <c r="AA6" s="2176" t="str">
        <f>IF(ISBLANK(Information!D29),"",Information!D29)</f>
        <v/>
      </c>
      <c r="AB6" s="2177"/>
      <c r="AC6" s="2177"/>
      <c r="AD6" s="2177"/>
      <c r="AE6" s="2177"/>
      <c r="AF6" s="2177"/>
      <c r="AG6" s="2178"/>
      <c r="AH6" s="1243" t="s">
        <v>39</v>
      </c>
      <c r="AI6" s="1243"/>
      <c r="AJ6" s="1243"/>
      <c r="AK6" s="1243"/>
      <c r="AL6" s="2209" t="str">
        <f>IF(ISBLANK(Information!D30),"",Information!D30)</f>
        <v/>
      </c>
      <c r="AM6" s="2210"/>
      <c r="AN6" s="2210"/>
      <c r="AO6" s="2211"/>
    </row>
    <row r="7" spans="2:41" ht="12.15" customHeight="1" x14ac:dyDescent="0.3">
      <c r="B7" s="1243" t="s">
        <v>34</v>
      </c>
      <c r="C7" s="1243"/>
      <c r="D7" s="1243"/>
      <c r="E7" s="1243"/>
      <c r="F7" s="1243"/>
      <c r="G7" s="1243"/>
      <c r="H7" s="1243"/>
      <c r="I7" s="1243"/>
      <c r="J7" s="1243"/>
      <c r="K7" s="2183" t="str">
        <f>IF(ISBLANK(Information!D31),"",Information!D31)</f>
        <v/>
      </c>
      <c r="L7" s="2180"/>
      <c r="M7" s="2180"/>
      <c r="N7" s="2180"/>
      <c r="O7" s="2180"/>
      <c r="P7" s="2180"/>
      <c r="Q7" s="2180"/>
      <c r="R7" s="2181"/>
      <c r="U7" s="1243" t="s">
        <v>38</v>
      </c>
      <c r="V7" s="1243"/>
      <c r="W7" s="1243"/>
      <c r="X7" s="1243"/>
      <c r="Y7" s="2176" t="str">
        <f>IF(ISBLANK(Information!D32),"",Information!D32)</f>
        <v/>
      </c>
      <c r="Z7" s="2177"/>
      <c r="AA7" s="2177"/>
      <c r="AB7" s="2178"/>
    </row>
    <row r="8" spans="2:41" ht="6.6" customHeight="1" x14ac:dyDescent="0.3">
      <c r="B8" s="230"/>
      <c r="C8" s="230"/>
      <c r="D8" s="230"/>
      <c r="E8" s="230"/>
      <c r="F8" s="230"/>
      <c r="G8" s="230"/>
      <c r="H8" s="230"/>
      <c r="I8" s="230"/>
      <c r="J8" s="230"/>
      <c r="K8" s="231"/>
      <c r="L8" s="231"/>
      <c r="M8" s="231"/>
      <c r="N8" s="231"/>
      <c r="O8" s="231"/>
      <c r="P8" s="231"/>
      <c r="Q8" s="231"/>
      <c r="R8" s="231"/>
      <c r="U8" s="230"/>
      <c r="V8" s="230"/>
      <c r="W8" s="230"/>
      <c r="X8" s="230"/>
      <c r="Y8" s="229"/>
      <c r="Z8" s="229"/>
      <c r="AA8" s="229"/>
      <c r="AB8" s="229"/>
    </row>
    <row r="9" spans="2:41" ht="11.4" customHeight="1" x14ac:dyDescent="0.3">
      <c r="E9" s="2196" t="s">
        <v>480</v>
      </c>
      <c r="F9" s="2196"/>
      <c r="G9" s="2196"/>
      <c r="H9" s="2196"/>
      <c r="I9" s="2196"/>
      <c r="J9" s="2196"/>
      <c r="K9" s="2196"/>
      <c r="L9" s="2196"/>
      <c r="M9" s="2196"/>
      <c r="N9" s="2196"/>
      <c r="O9" s="2196"/>
      <c r="P9" s="2196"/>
      <c r="Q9" s="2196"/>
      <c r="R9" s="2196"/>
      <c r="S9" s="2196"/>
      <c r="T9" s="230"/>
      <c r="U9" s="230"/>
      <c r="V9" s="230"/>
      <c r="W9" s="231"/>
      <c r="X9" s="6"/>
      <c r="Y9" s="2195" t="s">
        <v>23</v>
      </c>
      <c r="Z9" s="2194"/>
      <c r="AA9" s="3"/>
      <c r="AB9" s="6"/>
      <c r="AC9" s="2195" t="s">
        <v>24</v>
      </c>
      <c r="AD9" s="2194"/>
      <c r="AE9" s="3"/>
      <c r="AF9" s="6"/>
      <c r="AG9" s="2195" t="s">
        <v>67</v>
      </c>
      <c r="AH9" s="2194"/>
    </row>
    <row r="10" spans="2:41" ht="7.35" customHeight="1" thickBot="1" x14ac:dyDescent="0.35"/>
    <row r="11" spans="2:41" ht="15" thickBot="1" x14ac:dyDescent="0.35">
      <c r="B11" s="2184" t="s">
        <v>83</v>
      </c>
      <c r="C11" s="2185"/>
      <c r="D11" s="2185"/>
      <c r="E11" s="2185"/>
      <c r="F11" s="2185"/>
      <c r="G11" s="2185"/>
      <c r="H11" s="2185"/>
      <c r="I11" s="2185"/>
      <c r="J11" s="2185"/>
      <c r="K11" s="2185"/>
      <c r="L11" s="2185"/>
      <c r="M11" s="2185"/>
      <c r="N11" s="2185"/>
      <c r="O11" s="2185"/>
      <c r="P11" s="2185"/>
      <c r="Q11" s="2185"/>
      <c r="R11" s="2185"/>
      <c r="S11" s="2185"/>
      <c r="T11" s="2185"/>
      <c r="U11" s="2186"/>
      <c r="V11" s="2184" t="s">
        <v>81</v>
      </c>
      <c r="W11" s="2185"/>
      <c r="X11" s="2185"/>
      <c r="Y11" s="2185"/>
      <c r="Z11" s="2185"/>
      <c r="AA11" s="2185"/>
      <c r="AB11" s="2185"/>
      <c r="AC11" s="2185"/>
      <c r="AD11" s="2185"/>
      <c r="AE11" s="2185"/>
      <c r="AF11" s="2185"/>
      <c r="AG11" s="2185"/>
      <c r="AH11" s="2185"/>
      <c r="AI11" s="2185"/>
      <c r="AJ11" s="2185"/>
      <c r="AK11" s="2185"/>
      <c r="AL11" s="2185"/>
      <c r="AM11" s="2185"/>
      <c r="AN11" s="2185"/>
      <c r="AO11" s="2186"/>
    </row>
    <row r="12" spans="2:41" ht="12.15" customHeight="1" x14ac:dyDescent="0.3">
      <c r="B12" s="2192" t="s">
        <v>72</v>
      </c>
      <c r="C12" s="2193"/>
      <c r="D12" s="2193"/>
      <c r="E12" s="2193"/>
      <c r="F12" s="2193"/>
      <c r="G12" s="2193"/>
      <c r="H12" s="2193"/>
      <c r="I12" s="2193"/>
      <c r="J12" s="2193"/>
      <c r="K12" s="2193"/>
      <c r="L12" s="2193"/>
      <c r="M12" s="2193"/>
      <c r="N12" s="2193" t="s">
        <v>40</v>
      </c>
      <c r="O12" s="2193"/>
      <c r="P12" s="2193"/>
      <c r="Q12" s="2193"/>
      <c r="R12" s="2193"/>
      <c r="S12" s="2193"/>
      <c r="T12" s="2193"/>
      <c r="U12" s="2197"/>
      <c r="V12" s="1243" t="s">
        <v>45</v>
      </c>
      <c r="W12" s="1243"/>
      <c r="X12" s="1243"/>
      <c r="Y12" s="1243"/>
      <c r="Z12" s="1243"/>
      <c r="AA12" s="1243"/>
      <c r="AB12" s="1243"/>
      <c r="AC12" s="1243"/>
      <c r="AD12" s="1243"/>
      <c r="AE12" s="1243"/>
      <c r="AF12" s="1243"/>
      <c r="AG12" s="1243"/>
      <c r="AH12" s="1243"/>
      <c r="AI12" s="1243"/>
      <c r="AJ12" s="1243"/>
      <c r="AK12" s="1243"/>
      <c r="AL12" s="1243"/>
      <c r="AM12" s="1243"/>
      <c r="AN12" s="1243"/>
      <c r="AO12" s="2208"/>
    </row>
    <row r="13" spans="2:41" ht="12.15" customHeight="1" x14ac:dyDescent="0.3">
      <c r="B13" s="2190" t="str">
        <f>IF(ISBLANK(Information!D2),"",Information!D2)</f>
        <v/>
      </c>
      <c r="C13" s="2191"/>
      <c r="D13" s="2191"/>
      <c r="E13" s="2191"/>
      <c r="F13" s="2191"/>
      <c r="G13" s="2191"/>
      <c r="H13" s="2191"/>
      <c r="I13" s="2191"/>
      <c r="J13" s="2191"/>
      <c r="K13" s="2191"/>
      <c r="L13" s="2191"/>
      <c r="M13" s="2191"/>
      <c r="N13" s="2191" t="str">
        <f>IF(ISBLANK(Information!D3),"",Information!D3)</f>
        <v/>
      </c>
      <c r="O13" s="2191"/>
      <c r="P13" s="2191"/>
      <c r="Q13" s="2191"/>
      <c r="R13" s="2191"/>
      <c r="S13" s="2191"/>
      <c r="T13" s="2191"/>
      <c r="U13" s="1245"/>
      <c r="V13" s="2180" t="str">
        <f>IF(ISBLANK(Information!D37),"",Information!D37)</f>
        <v/>
      </c>
      <c r="W13" s="2180"/>
      <c r="X13" s="2180"/>
      <c r="Y13" s="2180"/>
      <c r="Z13" s="2180"/>
      <c r="AA13" s="2180"/>
      <c r="AB13" s="2180"/>
      <c r="AC13" s="2180"/>
      <c r="AD13" s="2180"/>
      <c r="AE13" s="2180"/>
      <c r="AF13" s="2180"/>
      <c r="AG13" s="2180"/>
      <c r="AH13" s="2180"/>
      <c r="AI13" s="2180"/>
      <c r="AJ13" s="2180"/>
      <c r="AK13" s="2180"/>
      <c r="AL13" s="2180"/>
      <c r="AM13" s="2180"/>
      <c r="AN13" s="2180"/>
      <c r="AO13" s="1248"/>
    </row>
    <row r="14" spans="2:41" ht="12.15" customHeight="1" x14ac:dyDescent="0.3">
      <c r="B14" s="2198" t="s">
        <v>41</v>
      </c>
      <c r="C14" s="2199"/>
      <c r="D14" s="2199"/>
      <c r="E14" s="2199"/>
      <c r="F14" s="2199"/>
      <c r="G14" s="2199"/>
      <c r="H14" s="2199"/>
      <c r="I14" s="2199"/>
      <c r="J14" s="2199"/>
      <c r="K14" s="2199"/>
      <c r="L14" s="2199"/>
      <c r="M14" s="2199"/>
      <c r="N14" s="2199"/>
      <c r="O14" s="2199"/>
      <c r="P14" s="2199"/>
      <c r="Q14" s="2199"/>
      <c r="R14" s="2199"/>
      <c r="S14" s="2199"/>
      <c r="T14" s="2199"/>
      <c r="U14" s="2200"/>
      <c r="V14" s="1243" t="s">
        <v>448</v>
      </c>
      <c r="W14" s="1243"/>
      <c r="X14" s="1243"/>
      <c r="Y14" s="1243"/>
      <c r="Z14" s="1243"/>
      <c r="AA14" s="1243"/>
      <c r="AB14" s="1243"/>
      <c r="AC14" s="1243"/>
      <c r="AD14" s="1243"/>
      <c r="AE14" s="1243"/>
      <c r="AF14" s="1243"/>
      <c r="AG14" s="1243"/>
      <c r="AH14" s="1243"/>
      <c r="AI14" s="1243"/>
      <c r="AJ14" s="1243"/>
      <c r="AK14" s="1243"/>
      <c r="AL14" s="1243"/>
      <c r="AM14" s="1243"/>
      <c r="AN14" s="1243"/>
      <c r="AO14" s="2208"/>
    </row>
    <row r="15" spans="2:41" ht="12.15" customHeight="1" x14ac:dyDescent="0.3">
      <c r="B15" s="2190" t="str">
        <f>IF(ISBLANK(Information!D4),"",Information!D4)</f>
        <v/>
      </c>
      <c r="C15" s="2191"/>
      <c r="D15" s="2191"/>
      <c r="E15" s="2191"/>
      <c r="F15" s="2191"/>
      <c r="G15" s="2191"/>
      <c r="H15" s="2191"/>
      <c r="I15" s="2191"/>
      <c r="J15" s="2191"/>
      <c r="K15" s="2191"/>
      <c r="L15" s="2191"/>
      <c r="M15" s="2191"/>
      <c r="N15" s="2191"/>
      <c r="O15" s="2191"/>
      <c r="P15" s="2191"/>
      <c r="Q15" s="2191"/>
      <c r="R15" s="2191"/>
      <c r="S15" s="2191"/>
      <c r="T15" s="2191"/>
      <c r="U15" s="1245"/>
      <c r="V15" s="2180" t="str">
        <f>IF(ISBLANK(Information!D38),"",Information!D38)</f>
        <v/>
      </c>
      <c r="W15" s="2180"/>
      <c r="X15" s="2180"/>
      <c r="Y15" s="2180"/>
      <c r="Z15" s="2180"/>
      <c r="AA15" s="2180"/>
      <c r="AB15" s="2180"/>
      <c r="AC15" s="2180"/>
      <c r="AD15" s="2180"/>
      <c r="AE15" s="2180"/>
      <c r="AF15" s="2180"/>
      <c r="AG15" s="2180"/>
      <c r="AH15" s="2180"/>
      <c r="AI15" s="2180"/>
      <c r="AJ15" s="2180"/>
      <c r="AK15" s="2180"/>
      <c r="AL15" s="2180"/>
      <c r="AM15" s="2180"/>
      <c r="AN15" s="2180"/>
      <c r="AO15" s="1248"/>
    </row>
    <row r="16" spans="2:41" ht="12.15" customHeight="1" x14ac:dyDescent="0.3">
      <c r="B16" s="2201" t="s">
        <v>42</v>
      </c>
      <c r="C16" s="2202"/>
      <c r="D16" s="2202"/>
      <c r="E16" s="2202"/>
      <c r="F16" s="2202"/>
      <c r="G16" s="2202"/>
      <c r="H16" s="2202"/>
      <c r="I16" s="2202"/>
      <c r="J16" s="2203"/>
      <c r="K16" s="2207" t="s">
        <v>44</v>
      </c>
      <c r="L16" s="2202"/>
      <c r="M16" s="2202"/>
      <c r="N16" s="2203"/>
      <c r="O16" s="2207" t="s">
        <v>43</v>
      </c>
      <c r="P16" s="2202"/>
      <c r="Q16" s="2203"/>
      <c r="R16" s="2207" t="s">
        <v>462</v>
      </c>
      <c r="S16" s="2202"/>
      <c r="T16" s="2202"/>
      <c r="U16" s="2255"/>
      <c r="V16" s="1243" t="s">
        <v>46</v>
      </c>
      <c r="W16" s="1243"/>
      <c r="X16" s="1243"/>
      <c r="Y16" s="1243"/>
      <c r="Z16" s="1243"/>
      <c r="AA16" s="1243"/>
      <c r="AB16" s="1243"/>
      <c r="AC16" s="1243"/>
      <c r="AD16" s="1243"/>
      <c r="AE16" s="1243"/>
      <c r="AF16" s="1243"/>
      <c r="AG16" s="1243"/>
      <c r="AH16" s="1243"/>
      <c r="AI16" s="1243"/>
      <c r="AJ16" s="1243"/>
      <c r="AK16" s="1243"/>
      <c r="AL16" s="1243"/>
      <c r="AM16" s="1243"/>
      <c r="AN16" s="1243"/>
      <c r="AO16" s="2208"/>
    </row>
    <row r="17" spans="2:41" ht="12.15" customHeight="1" thickBot="1" x14ac:dyDescent="0.35">
      <c r="B17" s="2204" t="str">
        <f>IF(ISBLANK(Information!D5),"",Information!D5)</f>
        <v/>
      </c>
      <c r="C17" s="2205"/>
      <c r="D17" s="2205"/>
      <c r="E17" s="2205"/>
      <c r="F17" s="2205"/>
      <c r="G17" s="2205"/>
      <c r="H17" s="2205"/>
      <c r="I17" s="2205"/>
      <c r="J17" s="2206"/>
      <c r="K17" s="2254" t="str">
        <f>IF(ISBLANK(Information!D6),"",Information!D6)</f>
        <v/>
      </c>
      <c r="L17" s="2205"/>
      <c r="M17" s="2205"/>
      <c r="N17" s="2206"/>
      <c r="O17" s="2254" t="str">
        <f>IF(ISBLANK(Information!D7),"",Information!D7)</f>
        <v/>
      </c>
      <c r="P17" s="2205"/>
      <c r="Q17" s="2206"/>
      <c r="R17" s="2256" t="str">
        <f>IF(ISBLANK(Information!D8),"",Information!D8)</f>
        <v/>
      </c>
      <c r="S17" s="2257"/>
      <c r="T17" s="2257"/>
      <c r="U17" s="2258"/>
      <c r="V17" s="2205" t="str">
        <f>IF(ISBLANK(Information!D39),"",Information!D39)</f>
        <v/>
      </c>
      <c r="W17" s="2205"/>
      <c r="X17" s="2205"/>
      <c r="Y17" s="2205"/>
      <c r="Z17" s="2205"/>
      <c r="AA17" s="2205"/>
      <c r="AB17" s="2205"/>
      <c r="AC17" s="2205"/>
      <c r="AD17" s="2205"/>
      <c r="AE17" s="2205"/>
      <c r="AF17" s="2205"/>
      <c r="AG17" s="2205"/>
      <c r="AH17" s="2205"/>
      <c r="AI17" s="2205"/>
      <c r="AJ17" s="2205"/>
      <c r="AK17" s="2205"/>
      <c r="AL17" s="2205"/>
      <c r="AM17" s="2205"/>
      <c r="AN17" s="2205"/>
      <c r="AO17" s="2215"/>
    </row>
    <row r="18" spans="2:41" ht="7.35" customHeight="1" x14ac:dyDescent="0.3">
      <c r="B18" s="3"/>
      <c r="C18" s="3"/>
      <c r="D18" s="3"/>
      <c r="E18" s="3"/>
      <c r="F18" s="3"/>
      <c r="G18" s="3"/>
      <c r="H18" s="3"/>
      <c r="I18" s="3"/>
      <c r="J18" s="3"/>
      <c r="K18" s="3"/>
      <c r="L18" s="3"/>
      <c r="M18" s="3"/>
      <c r="N18" s="3"/>
      <c r="O18" s="3"/>
      <c r="P18" s="3"/>
      <c r="Q18" s="3"/>
      <c r="R18" s="3"/>
      <c r="S18" s="3"/>
      <c r="T18" s="3"/>
      <c r="V18" s="3"/>
      <c r="W18" s="3"/>
      <c r="X18" s="3"/>
      <c r="Y18" s="3"/>
      <c r="Z18" s="3"/>
      <c r="AA18" s="3"/>
      <c r="AB18" s="3"/>
      <c r="AC18" s="3"/>
      <c r="AD18" s="3"/>
      <c r="AE18" s="3"/>
      <c r="AF18" s="3"/>
      <c r="AG18" s="3"/>
      <c r="AH18" s="3"/>
      <c r="AI18" s="3"/>
      <c r="AJ18" s="3"/>
      <c r="AK18" s="3"/>
      <c r="AL18" s="3"/>
      <c r="AM18" s="3"/>
      <c r="AN18" s="3"/>
      <c r="AO18" s="3"/>
    </row>
    <row r="19" spans="2:41" ht="12.15" customHeight="1" x14ac:dyDescent="0.3">
      <c r="B19" s="3"/>
      <c r="C19" s="3"/>
      <c r="D19" s="2194" t="s">
        <v>47</v>
      </c>
      <c r="E19" s="2194"/>
      <c r="F19" s="2194"/>
      <c r="G19" s="2194"/>
      <c r="H19" s="2194"/>
      <c r="I19" s="2194"/>
      <c r="J19" s="2194"/>
      <c r="K19" s="2194"/>
      <c r="L19" s="2194"/>
      <c r="M19" s="2194"/>
      <c r="N19" s="2194"/>
      <c r="O19" s="2194"/>
      <c r="P19" s="2194"/>
      <c r="Q19" s="2194"/>
      <c r="R19" s="2194"/>
      <c r="S19" s="2194"/>
      <c r="T19" s="2194"/>
      <c r="U19" s="2194"/>
      <c r="V19" s="2194"/>
      <c r="W19" s="3"/>
      <c r="X19" s="6"/>
      <c r="Y19" s="2195" t="s">
        <v>23</v>
      </c>
      <c r="Z19" s="2194"/>
      <c r="AA19" s="3"/>
      <c r="AB19" s="6"/>
      <c r="AC19" s="2195" t="s">
        <v>24</v>
      </c>
      <c r="AD19" s="2194"/>
      <c r="AE19" s="3"/>
      <c r="AF19" s="6"/>
      <c r="AG19" s="2195" t="s">
        <v>67</v>
      </c>
      <c r="AH19" s="2194"/>
      <c r="AI19" s="3"/>
      <c r="AJ19" s="3"/>
      <c r="AK19" s="3"/>
      <c r="AL19" s="3"/>
      <c r="AM19" s="3"/>
      <c r="AN19" s="3"/>
      <c r="AO19" s="3"/>
    </row>
    <row r="20" spans="2:41" ht="12.15" customHeight="1" x14ac:dyDescent="0.3">
      <c r="B20" s="3"/>
      <c r="C20" s="3"/>
      <c r="D20" s="2216" t="s">
        <v>48</v>
      </c>
      <c r="E20" s="2216"/>
      <c r="F20" s="2216"/>
      <c r="G20" s="2216"/>
      <c r="H20" s="2216"/>
      <c r="I20" s="2216"/>
      <c r="J20" s="2216"/>
      <c r="K20" s="2216"/>
      <c r="L20" s="2216"/>
      <c r="M20" s="2216"/>
      <c r="N20" s="2216"/>
      <c r="O20" s="2216"/>
      <c r="P20" s="2216"/>
      <c r="Q20" s="2216"/>
      <c r="R20" s="2216"/>
      <c r="S20" s="2216"/>
      <c r="T20" s="2216"/>
      <c r="U20" s="2216"/>
      <c r="V20" s="2216"/>
      <c r="W20" s="3"/>
      <c r="X20" s="6"/>
      <c r="Y20" s="2195" t="s">
        <v>23</v>
      </c>
      <c r="Z20" s="2194"/>
      <c r="AA20" s="3"/>
      <c r="AB20" s="6"/>
      <c r="AC20" s="2195" t="s">
        <v>24</v>
      </c>
      <c r="AD20" s="2194"/>
      <c r="AE20" s="3"/>
      <c r="AF20" s="6"/>
      <c r="AG20" s="2195" t="s">
        <v>67</v>
      </c>
      <c r="AH20" s="2194"/>
      <c r="AI20" s="3"/>
      <c r="AJ20" s="3"/>
      <c r="AK20" s="3"/>
      <c r="AL20" s="3"/>
      <c r="AM20" s="3"/>
      <c r="AN20" s="3"/>
      <c r="AO20" s="3"/>
    </row>
    <row r="21" spans="2:41" ht="7.35" customHeight="1" x14ac:dyDescent="0.3"/>
    <row r="22" spans="2:41" x14ac:dyDescent="0.3">
      <c r="B22" s="2246" t="s">
        <v>0</v>
      </c>
      <c r="C22" s="2246"/>
      <c r="D22" s="2246"/>
      <c r="E22" s="2246"/>
      <c r="F22" s="2246"/>
      <c r="G22" s="2246"/>
      <c r="H22" s="2246"/>
      <c r="I22" s="2246"/>
      <c r="J22" s="2246"/>
      <c r="K22" s="2246"/>
      <c r="L22" s="2246"/>
      <c r="M22" s="2246"/>
      <c r="N22" s="2246"/>
      <c r="O22" s="2246"/>
      <c r="P22" s="2246"/>
      <c r="Q22" s="2246"/>
      <c r="R22" s="2246"/>
      <c r="S22" s="2246"/>
      <c r="T22" s="2246"/>
      <c r="U22" s="2246"/>
      <c r="V22" s="2246"/>
      <c r="W22" s="2246"/>
      <c r="X22" s="2246"/>
      <c r="Y22" s="2246"/>
      <c r="Z22" s="2246"/>
      <c r="AA22" s="2246"/>
      <c r="AB22" s="2246"/>
      <c r="AC22" s="2246"/>
      <c r="AD22" s="2246"/>
      <c r="AE22" s="2246"/>
      <c r="AF22" s="2246"/>
      <c r="AG22" s="2246"/>
      <c r="AH22" s="2246"/>
      <c r="AI22" s="2246"/>
      <c r="AJ22" s="2246"/>
      <c r="AK22" s="2246"/>
      <c r="AL22" s="2246"/>
      <c r="AM22" s="2246"/>
      <c r="AN22" s="2246"/>
      <c r="AO22" s="2246"/>
    </row>
    <row r="23" spans="2:41" ht="12.15" customHeight="1" x14ac:dyDescent="0.3">
      <c r="C23" s="7"/>
      <c r="E23" s="2194" t="s">
        <v>1</v>
      </c>
      <c r="F23" s="2194"/>
      <c r="G23" s="2194"/>
      <c r="H23" s="2194"/>
      <c r="I23" s="2194"/>
      <c r="J23" s="2194"/>
      <c r="K23" s="2194"/>
      <c r="L23" s="2194"/>
      <c r="M23" s="2194"/>
      <c r="N23" s="2194"/>
      <c r="O23" s="2194"/>
      <c r="P23" s="2194"/>
      <c r="Q23" s="2194"/>
      <c r="R23" s="2194"/>
      <c r="S23" s="2194"/>
      <c r="T23" s="2194"/>
      <c r="U23" s="2194"/>
      <c r="V23" s="2194"/>
      <c r="W23" s="2194"/>
      <c r="Y23" s="7"/>
      <c r="AA23" s="2194" t="s">
        <v>5</v>
      </c>
      <c r="AB23" s="2194"/>
      <c r="AC23" s="2194"/>
      <c r="AD23" s="2194"/>
      <c r="AE23" s="2194"/>
      <c r="AF23" s="2194"/>
      <c r="AG23" s="2194"/>
      <c r="AH23" s="2194"/>
      <c r="AI23" s="2194"/>
      <c r="AJ23" s="2194"/>
      <c r="AK23" s="2194"/>
      <c r="AL23" s="2194"/>
      <c r="AM23" s="2194"/>
      <c r="AN23" s="2194"/>
    </row>
    <row r="24" spans="2:41" ht="12.15" customHeight="1" x14ac:dyDescent="0.3">
      <c r="C24" s="7"/>
      <c r="E24" s="2194" t="s">
        <v>2</v>
      </c>
      <c r="F24" s="2194"/>
      <c r="G24" s="2194"/>
      <c r="H24" s="2194"/>
      <c r="I24" s="2194"/>
      <c r="J24" s="2194"/>
      <c r="K24" s="2194"/>
      <c r="L24" s="2194"/>
      <c r="M24" s="2194"/>
      <c r="N24" s="2194"/>
      <c r="O24" s="2194"/>
      <c r="P24" s="2194"/>
      <c r="Q24" s="2194"/>
      <c r="R24" s="2194"/>
      <c r="S24" s="2194"/>
      <c r="T24" s="2194"/>
      <c r="U24" s="2194"/>
      <c r="V24" s="2194"/>
      <c r="W24" s="2194"/>
      <c r="Y24" s="7"/>
      <c r="AA24" s="2194" t="s">
        <v>6</v>
      </c>
      <c r="AB24" s="2194"/>
      <c r="AC24" s="2194"/>
      <c r="AD24" s="2194"/>
      <c r="AE24" s="2194"/>
      <c r="AF24" s="2194"/>
      <c r="AG24" s="2194"/>
      <c r="AH24" s="2194"/>
      <c r="AI24" s="2194"/>
      <c r="AJ24" s="2194"/>
      <c r="AK24" s="2194"/>
      <c r="AL24" s="2194"/>
      <c r="AM24" s="2194"/>
      <c r="AN24" s="2194"/>
    </row>
    <row r="25" spans="2:41" ht="12.15" customHeight="1" x14ac:dyDescent="0.3">
      <c r="C25" s="7"/>
      <c r="E25" s="2194" t="s">
        <v>63</v>
      </c>
      <c r="F25" s="2194"/>
      <c r="G25" s="2194"/>
      <c r="H25" s="2194"/>
      <c r="I25" s="2194"/>
      <c r="J25" s="2194"/>
      <c r="K25" s="2194"/>
      <c r="L25" s="2194"/>
      <c r="M25" s="2194"/>
      <c r="N25" s="2194"/>
      <c r="O25" s="2194"/>
      <c r="P25" s="2194"/>
      <c r="Q25" s="2194"/>
      <c r="R25" s="2194"/>
      <c r="S25" s="2194"/>
      <c r="T25" s="2194"/>
      <c r="U25" s="2194"/>
      <c r="V25" s="2194"/>
      <c r="W25" s="2194"/>
      <c r="Y25" s="7"/>
      <c r="AA25" s="2194" t="s">
        <v>7</v>
      </c>
      <c r="AB25" s="2194"/>
      <c r="AC25" s="2194"/>
      <c r="AD25" s="2194"/>
      <c r="AE25" s="2194"/>
      <c r="AF25" s="2194"/>
      <c r="AG25" s="2194"/>
      <c r="AH25" s="2194"/>
      <c r="AI25" s="2194"/>
      <c r="AJ25" s="2194"/>
      <c r="AK25" s="2194"/>
      <c r="AL25" s="2194"/>
      <c r="AM25" s="2194"/>
      <c r="AN25" s="2194"/>
    </row>
    <row r="26" spans="2:41" ht="12.15" customHeight="1" x14ac:dyDescent="0.3">
      <c r="C26" s="7"/>
      <c r="E26" s="2194" t="s">
        <v>3</v>
      </c>
      <c r="F26" s="2194"/>
      <c r="G26" s="2194"/>
      <c r="H26" s="2194"/>
      <c r="I26" s="2194"/>
      <c r="J26" s="2194"/>
      <c r="K26" s="2194"/>
      <c r="L26" s="2194"/>
      <c r="M26" s="2194"/>
      <c r="N26" s="2194"/>
      <c r="O26" s="2194"/>
      <c r="P26" s="2194"/>
      <c r="Q26" s="2194"/>
      <c r="R26" s="2194"/>
      <c r="S26" s="2194"/>
      <c r="T26" s="2194"/>
      <c r="U26" s="2194"/>
      <c r="V26" s="2194"/>
      <c r="W26" s="2194"/>
      <c r="Y26" s="7"/>
      <c r="AA26" s="2194" t="s">
        <v>8</v>
      </c>
      <c r="AB26" s="2194"/>
      <c r="AC26" s="2194"/>
      <c r="AD26" s="2194"/>
      <c r="AE26" s="2194"/>
      <c r="AF26" s="2194"/>
      <c r="AG26" s="2194"/>
      <c r="AH26" s="2194"/>
      <c r="AI26" s="2194"/>
      <c r="AJ26" s="2194"/>
      <c r="AK26" s="2194"/>
      <c r="AL26" s="2194"/>
      <c r="AM26" s="2194"/>
      <c r="AN26" s="2194"/>
    </row>
    <row r="27" spans="2:41" ht="12.15" customHeight="1" x14ac:dyDescent="0.3">
      <c r="C27" s="7"/>
      <c r="E27" s="2194" t="s">
        <v>4</v>
      </c>
      <c r="F27" s="2194"/>
      <c r="G27" s="2194"/>
      <c r="H27" s="2194"/>
      <c r="I27" s="2194"/>
      <c r="J27" s="2194"/>
      <c r="K27" s="2194"/>
      <c r="L27" s="2194"/>
      <c r="M27" s="2194"/>
      <c r="N27" s="2194"/>
      <c r="O27" s="2194"/>
      <c r="P27" s="2194"/>
      <c r="Q27" s="2194"/>
      <c r="R27" s="2194"/>
      <c r="S27" s="2194"/>
      <c r="T27" s="2194"/>
      <c r="U27" s="2194"/>
      <c r="V27" s="2194"/>
      <c r="W27" s="2194"/>
      <c r="Y27" s="8"/>
      <c r="AA27" s="2194" t="s">
        <v>9</v>
      </c>
      <c r="AB27" s="2194"/>
      <c r="AC27" s="2194"/>
      <c r="AD27" s="2194"/>
      <c r="AE27" s="2194"/>
      <c r="AF27" s="2194"/>
      <c r="AG27" s="2194"/>
      <c r="AH27" s="2194"/>
      <c r="AI27" s="2194"/>
      <c r="AJ27" s="2194"/>
      <c r="AK27" s="2194"/>
      <c r="AL27" s="2194"/>
      <c r="AM27" s="2194"/>
      <c r="AN27" s="2194"/>
    </row>
    <row r="28" spans="2:41" ht="12.15" customHeight="1" x14ac:dyDescent="0.3">
      <c r="C28" s="7"/>
      <c r="E28" s="2194" t="s">
        <v>64</v>
      </c>
      <c r="F28" s="2194"/>
      <c r="G28" s="2194"/>
      <c r="H28" s="2194"/>
      <c r="I28" s="2194"/>
      <c r="J28" s="2194"/>
      <c r="K28" s="2194"/>
      <c r="L28" s="2194"/>
      <c r="M28" s="2194"/>
      <c r="N28" s="2194"/>
      <c r="O28" s="2217" t="s">
        <v>65</v>
      </c>
      <c r="P28" s="2217"/>
      <c r="Q28" s="2219"/>
      <c r="R28" s="2220"/>
      <c r="S28" s="2220"/>
      <c r="T28" s="2220"/>
      <c r="U28" s="2221"/>
      <c r="W28" s="2217" t="s">
        <v>66</v>
      </c>
      <c r="X28" s="2218"/>
      <c r="Y28" s="2183"/>
      <c r="Z28" s="2180"/>
      <c r="AA28" s="2180"/>
      <c r="AB28" s="2180"/>
      <c r="AC28" s="2180"/>
      <c r="AD28" s="2181"/>
    </row>
    <row r="29" spans="2:41" ht="7.35" customHeight="1" x14ac:dyDescent="0.3"/>
    <row r="30" spans="2:41" x14ac:dyDescent="0.3">
      <c r="B30" s="2246" t="s">
        <v>10</v>
      </c>
      <c r="C30" s="2246"/>
      <c r="D30" s="2246"/>
      <c r="E30" s="2246"/>
      <c r="F30" s="2246"/>
      <c r="G30" s="2246"/>
      <c r="H30" s="2246"/>
      <c r="I30" s="2246"/>
      <c r="J30" s="2246"/>
      <c r="K30" s="2246"/>
      <c r="L30" s="2246"/>
      <c r="M30" s="2246"/>
      <c r="N30" s="2246"/>
      <c r="O30" s="2246"/>
      <c r="P30" s="2246"/>
      <c r="Q30" s="2246"/>
      <c r="R30" s="2246"/>
      <c r="S30" s="2246"/>
      <c r="T30" s="2246"/>
      <c r="U30" s="2246"/>
      <c r="V30" s="2246"/>
      <c r="W30" s="2246"/>
      <c r="X30" s="2246"/>
      <c r="Y30" s="2246"/>
      <c r="Z30" s="2246"/>
      <c r="AA30" s="2246"/>
      <c r="AB30" s="2246"/>
      <c r="AC30" s="2246"/>
      <c r="AD30" s="2246"/>
      <c r="AE30" s="2246"/>
      <c r="AF30" s="2246"/>
      <c r="AG30" s="2246"/>
      <c r="AH30" s="2246"/>
      <c r="AI30" s="2246"/>
      <c r="AJ30" s="2246"/>
      <c r="AK30" s="2246"/>
      <c r="AL30" s="2246"/>
      <c r="AM30" s="2246"/>
      <c r="AN30" s="2246"/>
      <c r="AO30" s="2246"/>
    </row>
    <row r="31" spans="2:41" ht="12.15" customHeight="1" x14ac:dyDescent="0.3">
      <c r="C31" s="7"/>
      <c r="E31" s="2194" t="s">
        <v>11</v>
      </c>
      <c r="F31" s="2194"/>
      <c r="G31" s="2194"/>
      <c r="H31" s="2194"/>
      <c r="I31" s="2194"/>
      <c r="J31" s="2194"/>
      <c r="K31" s="2194"/>
      <c r="L31" s="2194"/>
      <c r="M31" s="2194"/>
      <c r="N31" s="2194"/>
      <c r="O31" s="2194"/>
      <c r="P31" s="2194"/>
      <c r="Q31" s="2194"/>
      <c r="R31" s="2194"/>
      <c r="S31" s="2194"/>
      <c r="T31" s="2194"/>
      <c r="U31" s="2194"/>
      <c r="V31" s="2194"/>
      <c r="W31" s="2194"/>
      <c r="X31" s="2194"/>
      <c r="Y31" s="2194"/>
      <c r="Z31" s="2194"/>
      <c r="AA31" s="2194"/>
      <c r="AB31" s="2194"/>
      <c r="AC31" s="2194"/>
      <c r="AD31" s="2194"/>
      <c r="AE31" s="2194"/>
      <c r="AF31" s="2194"/>
      <c r="AG31" s="2194"/>
      <c r="AH31" s="2194"/>
      <c r="AI31" s="2194"/>
      <c r="AJ31" s="2194"/>
      <c r="AK31" s="2194"/>
      <c r="AL31" s="2194"/>
      <c r="AM31" s="2194"/>
      <c r="AN31" s="2194"/>
      <c r="AO31" s="2194"/>
    </row>
    <row r="32" spans="2:41" ht="12" customHeight="1" x14ac:dyDescent="0.3">
      <c r="C32" s="7"/>
      <c r="E32" s="2213" t="s">
        <v>12</v>
      </c>
      <c r="F32" s="2213"/>
      <c r="G32" s="2213"/>
      <c r="H32" s="2213"/>
      <c r="I32" s="2213"/>
      <c r="J32" s="2213"/>
      <c r="K32" s="2213"/>
      <c r="L32" s="2213"/>
      <c r="M32" s="2213"/>
      <c r="N32" s="2213"/>
      <c r="O32" s="2213"/>
      <c r="P32" s="2213"/>
      <c r="Q32" s="2213"/>
      <c r="R32" s="2213"/>
      <c r="S32" s="2213"/>
      <c r="T32" s="2213"/>
      <c r="U32" s="2213"/>
      <c r="V32" s="2213"/>
      <c r="W32" s="2213"/>
      <c r="X32" s="2213"/>
      <c r="Y32" s="2213"/>
      <c r="Z32" s="2213"/>
      <c r="AA32" s="2213"/>
      <c r="AB32" s="2213"/>
      <c r="AC32" s="2213"/>
      <c r="AD32" s="2213"/>
      <c r="AE32" s="2213"/>
      <c r="AF32" s="2213"/>
      <c r="AG32" s="2213"/>
      <c r="AH32" s="2213"/>
      <c r="AI32" s="2213"/>
      <c r="AJ32" s="2213"/>
      <c r="AK32" s="2213"/>
      <c r="AL32" s="2213"/>
      <c r="AM32" s="2213"/>
      <c r="AN32" s="2213"/>
      <c r="AO32" s="2213"/>
    </row>
    <row r="33" spans="2:41" ht="12" customHeight="1" x14ac:dyDescent="0.3">
      <c r="C33" s="7"/>
      <c r="E33" s="2213" t="s">
        <v>13</v>
      </c>
      <c r="F33" s="2213"/>
      <c r="G33" s="2213"/>
      <c r="H33" s="2213"/>
      <c r="I33" s="2213"/>
      <c r="J33" s="2213"/>
      <c r="K33" s="2213"/>
      <c r="L33" s="2213"/>
      <c r="M33" s="2213"/>
      <c r="N33" s="2213"/>
      <c r="O33" s="2213"/>
      <c r="P33" s="2213"/>
      <c r="Q33" s="2213"/>
      <c r="R33" s="2213"/>
      <c r="S33" s="2213"/>
      <c r="T33" s="2213"/>
      <c r="U33" s="2213"/>
      <c r="V33" s="2213"/>
      <c r="W33" s="2213"/>
      <c r="X33" s="2213"/>
      <c r="Y33" s="2213"/>
      <c r="Z33" s="2213"/>
      <c r="AA33" s="2213"/>
      <c r="AB33" s="2213"/>
      <c r="AC33" s="2213"/>
      <c r="AD33" s="2213"/>
      <c r="AE33" s="2213"/>
      <c r="AF33" s="2213"/>
      <c r="AG33" s="2213"/>
      <c r="AH33" s="2213"/>
      <c r="AI33" s="2213"/>
      <c r="AJ33" s="2213"/>
      <c r="AK33" s="2213"/>
      <c r="AL33" s="2213"/>
      <c r="AM33" s="2213"/>
      <c r="AN33" s="2213"/>
      <c r="AO33" s="2213"/>
    </row>
    <row r="34" spans="2:41" ht="12" customHeight="1" x14ac:dyDescent="0.3">
      <c r="C34" s="7"/>
      <c r="E34" s="2194" t="s">
        <v>14</v>
      </c>
      <c r="F34" s="2194"/>
      <c r="G34" s="2194"/>
      <c r="H34" s="2194"/>
      <c r="I34" s="2194"/>
      <c r="J34" s="2194"/>
      <c r="K34" s="2194"/>
      <c r="L34" s="2194"/>
      <c r="M34" s="2194"/>
      <c r="N34" s="2194"/>
      <c r="O34" s="2194"/>
      <c r="P34" s="2194"/>
      <c r="Q34" s="2194"/>
      <c r="R34" s="2194"/>
      <c r="S34" s="2194"/>
      <c r="T34" s="2194"/>
      <c r="U34" s="2194"/>
      <c r="V34" s="2194"/>
      <c r="W34" s="2194"/>
      <c r="X34" s="4">
        <v>1</v>
      </c>
      <c r="Y34" s="4">
        <v>2</v>
      </c>
      <c r="Z34" s="4">
        <v>3</v>
      </c>
      <c r="AA34" s="4">
        <v>4</v>
      </c>
      <c r="AB34" s="4">
        <v>5</v>
      </c>
      <c r="AC34" s="4">
        <v>6</v>
      </c>
      <c r="AD34" s="4">
        <v>7</v>
      </c>
      <c r="AE34" s="4">
        <v>8</v>
      </c>
      <c r="AF34" s="4">
        <v>9</v>
      </c>
      <c r="AG34" s="4">
        <v>10</v>
      </c>
      <c r="AH34" s="4">
        <v>11</v>
      </c>
      <c r="AI34" s="4">
        <v>12</v>
      </c>
      <c r="AJ34" s="4">
        <v>13</v>
      </c>
      <c r="AK34" s="4">
        <v>14</v>
      </c>
      <c r="AL34" s="4">
        <v>15</v>
      </c>
      <c r="AM34" s="4">
        <v>16</v>
      </c>
      <c r="AN34" s="4">
        <v>17</v>
      </c>
      <c r="AO34" s="4">
        <v>18</v>
      </c>
    </row>
    <row r="35" spans="2:41" ht="12" customHeight="1" x14ac:dyDescent="0.3">
      <c r="C35" s="5"/>
      <c r="E35" s="3"/>
      <c r="X35" s="7"/>
      <c r="Y35" s="7"/>
      <c r="Z35" s="7"/>
      <c r="AA35" s="7"/>
      <c r="AB35" s="7"/>
      <c r="AC35" s="7"/>
      <c r="AD35" s="7"/>
      <c r="AE35" s="7"/>
      <c r="AF35" s="7"/>
      <c r="AG35" s="7"/>
      <c r="AH35" s="7"/>
      <c r="AI35" s="7"/>
      <c r="AJ35" s="7"/>
      <c r="AK35" s="7"/>
      <c r="AL35" s="7"/>
      <c r="AM35" s="7"/>
      <c r="AN35" s="7"/>
      <c r="AO35" s="7"/>
    </row>
    <row r="36" spans="2:41" ht="12" customHeight="1" x14ac:dyDescent="0.3">
      <c r="C36" s="7"/>
      <c r="E36" s="2213" t="s">
        <v>15</v>
      </c>
      <c r="F36" s="2213"/>
      <c r="G36" s="2213"/>
      <c r="H36" s="2213"/>
      <c r="I36" s="2213"/>
      <c r="J36" s="2213"/>
      <c r="K36" s="2213"/>
      <c r="L36" s="2213"/>
      <c r="M36" s="2213"/>
      <c r="N36" s="2213"/>
      <c r="O36" s="2213"/>
      <c r="P36" s="2213"/>
      <c r="Q36" s="2213"/>
      <c r="R36" s="2213"/>
      <c r="S36" s="2213"/>
      <c r="T36" s="2213"/>
      <c r="U36" s="2213"/>
      <c r="V36" s="2213"/>
      <c r="W36" s="2213"/>
      <c r="X36" s="2213"/>
      <c r="Y36" s="2213"/>
      <c r="Z36" s="2213"/>
      <c r="AA36" s="2213"/>
      <c r="AB36" s="2213"/>
      <c r="AC36" s="2213"/>
      <c r="AD36" s="2213"/>
      <c r="AE36" s="2213"/>
      <c r="AF36" s="2213"/>
      <c r="AG36" s="2213"/>
      <c r="AH36" s="2213"/>
      <c r="AI36" s="2213"/>
      <c r="AJ36" s="2213"/>
      <c r="AK36" s="2213"/>
      <c r="AL36" s="2213"/>
      <c r="AM36" s="2213"/>
      <c r="AN36" s="2213"/>
      <c r="AO36" s="2213"/>
    </row>
    <row r="37" spans="2:41" ht="7.35" customHeight="1" x14ac:dyDescent="0.3"/>
    <row r="38" spans="2:41" ht="12" customHeight="1" x14ac:dyDescent="0.3">
      <c r="C38" s="223"/>
      <c r="E38" s="2194" t="s">
        <v>466</v>
      </c>
      <c r="F38" s="2194"/>
      <c r="G38" s="2194"/>
      <c r="H38" s="2194"/>
      <c r="I38" s="2194"/>
      <c r="J38" s="2194"/>
      <c r="K38" s="2194"/>
      <c r="L38" s="2194"/>
      <c r="M38" s="2194"/>
      <c r="N38" s="2194"/>
      <c r="O38" s="2194"/>
      <c r="P38" s="2194"/>
      <c r="Q38" s="2194"/>
      <c r="R38" s="2194"/>
      <c r="S38" s="2194"/>
      <c r="T38" s="2194"/>
      <c r="U38" s="2194"/>
      <c r="V38" s="2194"/>
      <c r="W38" s="2194"/>
      <c r="X38" s="2194"/>
      <c r="Y38" s="2194"/>
      <c r="Z38" s="2194"/>
      <c r="AA38" s="2194"/>
      <c r="AB38" s="2194"/>
      <c r="AC38" s="2194"/>
      <c r="AD38" s="2194"/>
      <c r="AE38" s="2194"/>
      <c r="AF38" s="2194"/>
      <c r="AG38" s="2194"/>
      <c r="AH38" s="2194"/>
    </row>
    <row r="39" spans="2:41" ht="7.35" customHeight="1" x14ac:dyDescent="0.3"/>
    <row r="40" spans="2:41" x14ac:dyDescent="0.3">
      <c r="B40" s="2246" t="s">
        <v>16</v>
      </c>
      <c r="C40" s="2246"/>
      <c r="D40" s="2246"/>
      <c r="E40" s="2246"/>
      <c r="F40" s="2246"/>
      <c r="G40" s="2246"/>
      <c r="H40" s="2246"/>
      <c r="I40" s="2246"/>
      <c r="J40" s="2246"/>
      <c r="K40" s="2246"/>
      <c r="L40" s="2246"/>
      <c r="M40" s="2246"/>
      <c r="N40" s="2246"/>
      <c r="O40" s="2246"/>
      <c r="P40" s="2246"/>
      <c r="Q40" s="2246"/>
      <c r="R40" s="2246"/>
      <c r="S40" s="2246"/>
      <c r="T40" s="2246"/>
      <c r="U40" s="2246"/>
      <c r="V40" s="2246"/>
      <c r="W40" s="2246"/>
      <c r="X40" s="2246"/>
      <c r="Y40" s="2246"/>
      <c r="Z40" s="2246"/>
      <c r="AA40" s="2246"/>
      <c r="AB40" s="2246"/>
      <c r="AC40" s="2246"/>
      <c r="AD40" s="2246"/>
      <c r="AE40" s="2246"/>
      <c r="AF40" s="2246"/>
      <c r="AG40" s="2246"/>
      <c r="AH40" s="2246"/>
      <c r="AI40" s="2246"/>
      <c r="AJ40" s="2246"/>
      <c r="AK40" s="2246"/>
      <c r="AL40" s="2246"/>
      <c r="AM40" s="2246"/>
      <c r="AN40" s="2246"/>
      <c r="AO40" s="2246"/>
    </row>
    <row r="41" spans="2:41" ht="12.15" customHeight="1" x14ac:dyDescent="0.3">
      <c r="C41" s="2212" t="s">
        <v>17</v>
      </c>
      <c r="D41" s="2212"/>
      <c r="E41" s="2212"/>
      <c r="F41" s="2212"/>
      <c r="G41" s="2259"/>
      <c r="H41" s="30"/>
      <c r="I41" s="2253" t="s">
        <v>18</v>
      </c>
      <c r="J41" s="2212"/>
      <c r="K41" s="2212"/>
      <c r="L41" s="2212"/>
      <c r="M41" s="2212"/>
      <c r="N41" s="2212"/>
      <c r="O41" s="2212"/>
      <c r="P41" s="2259"/>
      <c r="Q41" s="30"/>
      <c r="R41" s="2253" t="s">
        <v>19</v>
      </c>
      <c r="S41" s="2212"/>
      <c r="T41" s="2212"/>
      <c r="U41" s="2212"/>
      <c r="V41" s="2212"/>
      <c r="W41" s="2212"/>
      <c r="X41" s="2212"/>
      <c r="Y41" s="2259"/>
      <c r="Z41" s="30"/>
      <c r="AA41" s="2253" t="s">
        <v>20</v>
      </c>
      <c r="AB41" s="2212"/>
      <c r="AC41" s="2212"/>
      <c r="AD41" s="2212"/>
      <c r="AE41" s="2212"/>
      <c r="AF41" s="2259"/>
      <c r="AG41" s="30"/>
      <c r="AH41" s="2253" t="s">
        <v>21</v>
      </c>
      <c r="AI41" s="2212"/>
      <c r="AJ41" s="2212"/>
      <c r="AK41" s="2212"/>
      <c r="AL41" s="2212"/>
      <c r="AM41" s="2212"/>
      <c r="AN41" s="2212"/>
      <c r="AO41" s="2212"/>
    </row>
    <row r="42" spans="2:41" ht="12.15" customHeight="1" x14ac:dyDescent="0.3">
      <c r="C42" s="2212" t="s">
        <v>22</v>
      </c>
      <c r="D42" s="2212"/>
      <c r="E42" s="2212"/>
      <c r="F42" s="2212"/>
      <c r="G42" s="2212"/>
      <c r="H42" s="2212"/>
      <c r="I42" s="2212"/>
      <c r="J42" s="2212"/>
      <c r="K42" s="2212"/>
      <c r="L42" s="2212"/>
      <c r="M42" s="2212"/>
      <c r="N42" s="2212"/>
      <c r="O42" s="10"/>
      <c r="P42" s="30"/>
      <c r="Q42" s="2253" t="s">
        <v>23</v>
      </c>
      <c r="R42" s="2212"/>
      <c r="S42" s="10"/>
      <c r="T42" s="30"/>
      <c r="U42" s="2253" t="s">
        <v>24</v>
      </c>
      <c r="V42" s="2212"/>
      <c r="W42" s="10"/>
      <c r="X42" s="2212" t="s">
        <v>25</v>
      </c>
      <c r="Y42" s="2212"/>
      <c r="Z42" s="2212"/>
      <c r="AA42" s="2212"/>
      <c r="AB42" s="2212"/>
      <c r="AC42" s="2212"/>
      <c r="AD42" s="2212"/>
      <c r="AE42" s="2212"/>
      <c r="AF42" s="2212"/>
      <c r="AG42" s="10"/>
      <c r="AH42" s="10"/>
      <c r="AI42" s="10"/>
      <c r="AJ42" s="10"/>
      <c r="AK42" s="10"/>
      <c r="AL42" s="10"/>
      <c r="AM42" s="10"/>
      <c r="AN42" s="10"/>
      <c r="AO42" s="10"/>
    </row>
    <row r="43" spans="2:41" ht="7.35" customHeight="1" x14ac:dyDescent="0.3"/>
    <row r="44" spans="2:41" x14ac:dyDescent="0.3">
      <c r="B44" s="2246" t="s">
        <v>26</v>
      </c>
      <c r="C44" s="2246"/>
      <c r="D44" s="2246"/>
      <c r="E44" s="2246"/>
      <c r="F44" s="2246"/>
      <c r="G44" s="2246"/>
      <c r="H44" s="2246"/>
      <c r="I44" s="2246"/>
      <c r="J44" s="2246"/>
      <c r="K44" s="2246"/>
      <c r="L44" s="2246"/>
      <c r="M44" s="2246"/>
      <c r="N44" s="2246"/>
      <c r="O44" s="2246"/>
      <c r="P44" s="2246"/>
      <c r="Q44" s="2246"/>
      <c r="R44" s="2246"/>
      <c r="S44" s="2246"/>
      <c r="T44" s="2246"/>
      <c r="U44" s="2246"/>
      <c r="V44" s="2246"/>
      <c r="W44" s="2246"/>
      <c r="X44" s="2246"/>
      <c r="Y44" s="2246"/>
      <c r="Z44" s="2246"/>
      <c r="AA44" s="2246"/>
      <c r="AB44" s="2246"/>
      <c r="AC44" s="2246"/>
      <c r="AD44" s="2246"/>
      <c r="AE44" s="2246"/>
      <c r="AF44" s="2246"/>
      <c r="AG44" s="2246"/>
      <c r="AH44" s="2246"/>
      <c r="AI44" s="2246"/>
      <c r="AJ44" s="2246"/>
      <c r="AK44" s="2246"/>
      <c r="AL44" s="2246"/>
      <c r="AM44" s="2246"/>
      <c r="AN44" s="2246"/>
      <c r="AO44" s="2246"/>
    </row>
    <row r="45" spans="2:41" ht="11.25" customHeight="1" x14ac:dyDescent="0.3">
      <c r="B45" s="2232" t="s">
        <v>27</v>
      </c>
      <c r="C45" s="2232"/>
      <c r="D45" s="2232"/>
      <c r="E45" s="2232"/>
      <c r="F45" s="2232"/>
      <c r="G45" s="2232"/>
      <c r="H45" s="2232"/>
      <c r="I45" s="2232"/>
      <c r="J45" s="2232"/>
      <c r="K45" s="2232"/>
      <c r="L45" s="2232"/>
      <c r="M45" s="2232"/>
      <c r="N45" s="2232"/>
      <c r="O45" s="2232"/>
      <c r="P45" s="2232"/>
      <c r="Q45" s="2232"/>
      <c r="R45" s="2232"/>
      <c r="S45" s="2232"/>
      <c r="T45" s="2232"/>
      <c r="U45" s="2232"/>
      <c r="V45" s="2232"/>
      <c r="W45" s="2232"/>
      <c r="X45" s="2232"/>
      <c r="Y45" s="2232"/>
      <c r="Z45" s="2232"/>
      <c r="AA45" s="2232"/>
      <c r="AB45" s="2232"/>
      <c r="AC45" s="2232"/>
      <c r="AD45" s="2232"/>
      <c r="AE45" s="2232"/>
      <c r="AF45" s="2232"/>
      <c r="AG45" s="2232"/>
      <c r="AH45" s="2232"/>
      <c r="AI45" s="2232"/>
      <c r="AJ45" s="2232"/>
      <c r="AK45" s="2232"/>
      <c r="AL45" s="2232"/>
      <c r="AM45" s="2232"/>
      <c r="AN45" s="2232"/>
      <c r="AO45" s="2232"/>
    </row>
    <row r="46" spans="2:41" ht="11.25" customHeight="1" x14ac:dyDescent="0.3">
      <c r="B46" s="2232" t="s">
        <v>112</v>
      </c>
      <c r="C46" s="2232"/>
      <c r="D46" s="2232"/>
      <c r="E46" s="2232"/>
      <c r="F46" s="2232"/>
      <c r="G46" s="2232"/>
      <c r="H46" s="2232"/>
      <c r="I46" s="2232"/>
      <c r="J46" s="2232"/>
      <c r="K46" s="2232"/>
      <c r="L46" s="2232"/>
      <c r="M46" s="2232"/>
      <c r="N46" s="2232"/>
      <c r="O46" s="2232"/>
      <c r="P46" s="2232"/>
      <c r="Q46" s="2232"/>
      <c r="R46" s="2232"/>
      <c r="S46" s="2232"/>
      <c r="T46" s="2232"/>
      <c r="U46" s="2232"/>
      <c r="V46" s="2232"/>
      <c r="W46" s="2232"/>
      <c r="X46" s="2232"/>
      <c r="Y46" s="2232"/>
      <c r="Z46" s="2232"/>
      <c r="AA46" s="2232"/>
      <c r="AB46" s="2232"/>
      <c r="AC46" s="2232"/>
      <c r="AD46" s="2232"/>
      <c r="AE46" s="2232"/>
      <c r="AF46" s="2232"/>
      <c r="AG46" s="2232"/>
      <c r="AH46" s="2232"/>
      <c r="AI46" s="2232"/>
      <c r="AJ46" s="2232"/>
      <c r="AK46" s="2232"/>
      <c r="AL46" s="2232"/>
      <c r="AM46" s="2232"/>
      <c r="AN46" s="2232"/>
      <c r="AO46" s="2232"/>
    </row>
    <row r="47" spans="2:41" ht="11.25" customHeight="1" x14ac:dyDescent="0.3">
      <c r="B47" s="2232" t="s">
        <v>68</v>
      </c>
      <c r="C47" s="2232"/>
      <c r="D47" s="2232"/>
      <c r="E47" s="2232"/>
      <c r="F47" s="2232"/>
      <c r="G47" s="2232"/>
      <c r="H47" s="2232"/>
      <c r="I47" s="2232"/>
      <c r="J47" s="2232"/>
      <c r="K47" s="2232"/>
      <c r="L47" s="2232"/>
      <c r="M47" s="2232"/>
      <c r="N47" s="2232"/>
      <c r="O47" s="2232"/>
      <c r="P47" s="2232"/>
      <c r="Q47" s="2232"/>
      <c r="R47" s="2232"/>
      <c r="S47" s="2232"/>
      <c r="T47" s="2232"/>
      <c r="U47" s="2232"/>
      <c r="V47" s="2232"/>
      <c r="W47" s="2232"/>
      <c r="X47" s="2232"/>
      <c r="Y47" s="2232"/>
      <c r="Z47" s="2232"/>
      <c r="AA47" s="2232"/>
      <c r="AB47" s="2232"/>
      <c r="AC47" s="2232"/>
      <c r="AD47" s="2232"/>
      <c r="AE47" s="2232"/>
      <c r="AF47" s="2232"/>
      <c r="AG47" s="2232"/>
      <c r="AH47" s="2232"/>
      <c r="AI47" s="2232"/>
      <c r="AJ47" s="2232"/>
      <c r="AK47" s="2232"/>
      <c r="AL47" s="2232"/>
      <c r="AM47" s="2232"/>
      <c r="AN47" s="2232"/>
      <c r="AO47" s="2232"/>
    </row>
    <row r="48" spans="2:41" ht="11.25" customHeight="1" x14ac:dyDescent="0.3">
      <c r="B48" s="2232" t="s">
        <v>69</v>
      </c>
      <c r="C48" s="2232"/>
      <c r="D48" s="2232"/>
      <c r="E48" s="2232"/>
      <c r="F48" s="2233"/>
      <c r="G48" s="2235"/>
      <c r="H48" s="2236"/>
      <c r="I48" s="2237"/>
      <c r="J48" s="2234" t="s">
        <v>70</v>
      </c>
      <c r="K48" s="2232"/>
      <c r="L48" s="2232"/>
      <c r="M48" s="2232"/>
      <c r="N48" s="2232"/>
      <c r="O48" s="2232"/>
      <c r="P48" s="2232"/>
      <c r="Q48" s="2232"/>
      <c r="R48" s="2232"/>
      <c r="S48" s="2232"/>
      <c r="T48" s="2232"/>
      <c r="U48" s="2232"/>
      <c r="V48" s="2232"/>
      <c r="W48" s="2232"/>
      <c r="X48" s="2232"/>
      <c r="Y48" s="2232"/>
      <c r="Z48" s="2232"/>
      <c r="AA48" s="2232"/>
      <c r="AB48" s="2232"/>
      <c r="AC48" s="2232"/>
      <c r="AD48" s="2232"/>
      <c r="AE48" s="2232"/>
      <c r="AF48" s="2232"/>
      <c r="AG48" s="2232"/>
      <c r="AH48" s="2232"/>
      <c r="AI48" s="2232"/>
      <c r="AJ48" s="2232"/>
      <c r="AK48" s="2232"/>
      <c r="AL48" s="2232"/>
      <c r="AM48" s="2232"/>
      <c r="AN48" s="2232"/>
      <c r="AO48" s="2232"/>
    </row>
    <row r="49" spans="2:41" ht="7.35" customHeight="1" x14ac:dyDescent="0.3"/>
    <row r="50" spans="2:41" x14ac:dyDescent="0.3">
      <c r="B50" s="2246" t="s">
        <v>28</v>
      </c>
      <c r="C50" s="2246"/>
      <c r="D50" s="2246"/>
      <c r="E50" s="2246"/>
      <c r="F50" s="2246"/>
      <c r="G50" s="2246"/>
      <c r="H50" s="2246"/>
      <c r="I50" s="2246"/>
      <c r="J50" s="2246"/>
      <c r="K50" s="2246"/>
      <c r="M50" s="2247"/>
      <c r="N50" s="2248"/>
      <c r="O50" s="2248"/>
      <c r="P50" s="2248"/>
      <c r="Q50" s="2248"/>
      <c r="R50" s="2248"/>
      <c r="S50" s="2248"/>
      <c r="T50" s="2248"/>
      <c r="U50" s="2248"/>
      <c r="V50" s="2248"/>
      <c r="W50" s="2248"/>
      <c r="X50" s="2248"/>
      <c r="Y50" s="2248"/>
      <c r="Z50" s="2248"/>
      <c r="AA50" s="2248"/>
      <c r="AB50" s="2248"/>
      <c r="AC50" s="2248"/>
      <c r="AD50" s="2248"/>
      <c r="AE50" s="2248"/>
      <c r="AF50" s="2248"/>
      <c r="AG50" s="2248"/>
      <c r="AH50" s="2248"/>
      <c r="AI50" s="2248"/>
      <c r="AJ50" s="2248"/>
      <c r="AK50" s="2248"/>
      <c r="AL50" s="2248"/>
      <c r="AM50" s="2248"/>
      <c r="AN50" s="2248"/>
      <c r="AO50" s="2249"/>
    </row>
    <row r="51" spans="2:41" x14ac:dyDescent="0.3">
      <c r="M51" s="2250"/>
      <c r="N51" s="2251"/>
      <c r="O51" s="2251"/>
      <c r="P51" s="2251"/>
      <c r="Q51" s="2251"/>
      <c r="R51" s="2251"/>
      <c r="S51" s="2251"/>
      <c r="T51" s="2251"/>
      <c r="U51" s="2251"/>
      <c r="V51" s="2251"/>
      <c r="W51" s="2251"/>
      <c r="X51" s="2251"/>
      <c r="Y51" s="2251"/>
      <c r="Z51" s="2251"/>
      <c r="AA51" s="2251"/>
      <c r="AB51" s="2251"/>
      <c r="AC51" s="2251"/>
      <c r="AD51" s="2251"/>
      <c r="AE51" s="2251"/>
      <c r="AF51" s="2251"/>
      <c r="AG51" s="2251"/>
      <c r="AH51" s="2251"/>
      <c r="AI51" s="2251"/>
      <c r="AJ51" s="2251"/>
      <c r="AK51" s="2251"/>
      <c r="AL51" s="2251"/>
      <c r="AM51" s="2251"/>
      <c r="AN51" s="2251"/>
      <c r="AO51" s="2252"/>
    </row>
    <row r="52" spans="2:41" ht="7.35" customHeight="1" x14ac:dyDescent="0.3"/>
    <row r="53" spans="2:41" ht="12.15" customHeight="1" x14ac:dyDescent="0.3">
      <c r="B53" s="2222" t="s">
        <v>49</v>
      </c>
      <c r="C53" s="2222"/>
      <c r="D53" s="2222"/>
      <c r="E53" s="2222"/>
      <c r="F53" s="2222"/>
      <c r="G53" s="2222"/>
      <c r="H53" s="2222"/>
      <c r="I53" s="2222"/>
      <c r="J53" s="2222"/>
      <c r="K53" s="2222"/>
      <c r="L53" s="2222"/>
      <c r="M53" s="2222"/>
      <c r="N53" s="2222"/>
      <c r="O53" s="105"/>
      <c r="P53" s="2183"/>
      <c r="Q53" s="2180"/>
      <c r="R53" s="2180"/>
      <c r="S53" s="2180"/>
      <c r="T53" s="2180"/>
      <c r="U53" s="2180"/>
      <c r="V53" s="2180"/>
      <c r="W53" s="2180"/>
      <c r="X53" s="2180"/>
      <c r="Y53" s="2180"/>
      <c r="Z53" s="2180"/>
      <c r="AA53" s="2180"/>
      <c r="AB53" s="2180"/>
      <c r="AC53" s="2180"/>
      <c r="AD53" s="2180"/>
      <c r="AE53" s="2180"/>
      <c r="AF53" s="2180"/>
      <c r="AG53" s="2180"/>
      <c r="AH53" s="2180"/>
      <c r="AI53" s="2180"/>
      <c r="AJ53" s="2180"/>
      <c r="AK53" s="2180"/>
      <c r="AL53" s="2180"/>
      <c r="AM53" s="2180"/>
      <c r="AN53" s="2180"/>
      <c r="AO53" s="2181"/>
    </row>
    <row r="54" spans="2:41" ht="7.35" customHeight="1" x14ac:dyDescent="0.3">
      <c r="B54" s="106"/>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row>
    <row r="55" spans="2:41" ht="12.15" customHeight="1" x14ac:dyDescent="0.3">
      <c r="B55" s="2222" t="s">
        <v>50</v>
      </c>
      <c r="C55" s="2222"/>
      <c r="D55" s="2222"/>
      <c r="E55" s="2222"/>
      <c r="F55" s="2222"/>
      <c r="G55" s="2222"/>
      <c r="H55" s="2222"/>
      <c r="I55" s="2222"/>
      <c r="J55" s="2222"/>
      <c r="K55" s="2222"/>
      <c r="L55" s="2183"/>
      <c r="M55" s="2180"/>
      <c r="N55" s="2180"/>
      <c r="O55" s="2180"/>
      <c r="P55" s="2180"/>
      <c r="Q55" s="2180"/>
      <c r="R55" s="2180"/>
      <c r="S55" s="2180"/>
      <c r="T55" s="2180"/>
      <c r="U55" s="2180"/>
      <c r="V55" s="2180"/>
      <c r="W55" s="2180"/>
      <c r="X55" s="2180"/>
      <c r="Y55" s="2180"/>
      <c r="Z55" s="2180"/>
      <c r="AA55" s="2180"/>
      <c r="AB55" s="2180"/>
      <c r="AC55" s="2180"/>
      <c r="AD55" s="2180"/>
      <c r="AE55" s="2180"/>
      <c r="AF55" s="2180"/>
      <c r="AG55" s="2181"/>
      <c r="AH55" s="107"/>
      <c r="AI55" s="2239" t="s">
        <v>53</v>
      </c>
      <c r="AJ55" s="2239"/>
      <c r="AK55" s="2179" t="s">
        <v>528</v>
      </c>
      <c r="AL55" s="2180"/>
      <c r="AM55" s="2180"/>
      <c r="AN55" s="2180"/>
      <c r="AO55" s="2181"/>
    </row>
    <row r="56" spans="2:41" ht="7.35" customHeight="1" x14ac:dyDescent="0.3">
      <c r="B56" s="108"/>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row>
    <row r="57" spans="2:41" ht="12.15" customHeight="1" x14ac:dyDescent="0.3">
      <c r="B57" s="2222" t="s">
        <v>51</v>
      </c>
      <c r="C57" s="2222"/>
      <c r="D57" s="2222"/>
      <c r="E57" s="2222"/>
      <c r="F57" s="2183" t="str">
        <f>IF(ISBLANK(Information!D11),"",Information!D11)</f>
        <v/>
      </c>
      <c r="G57" s="2180"/>
      <c r="H57" s="2180"/>
      <c r="I57" s="2180"/>
      <c r="J57" s="2180"/>
      <c r="K57" s="2180"/>
      <c r="L57" s="2180"/>
      <c r="M57" s="2180"/>
      <c r="N57" s="2180"/>
      <c r="O57" s="2180"/>
      <c r="P57" s="2180"/>
      <c r="Q57" s="2181"/>
      <c r="R57" s="107"/>
      <c r="S57" s="2239" t="s">
        <v>54</v>
      </c>
      <c r="T57" s="2239"/>
      <c r="U57" s="2239"/>
      <c r="V57" s="2240" t="str">
        <f>IF(ISBLANK(Information!D13),"",Information!D13)</f>
        <v/>
      </c>
      <c r="W57" s="2241"/>
      <c r="X57" s="2241"/>
      <c r="Y57" s="2241"/>
      <c r="Z57" s="2241"/>
      <c r="AA57" s="2241"/>
      <c r="AB57" s="2241"/>
      <c r="AC57" s="2241"/>
      <c r="AD57" s="2241"/>
      <c r="AE57" s="2241"/>
      <c r="AF57" s="2241"/>
      <c r="AG57" s="2242"/>
      <c r="AH57" s="107"/>
      <c r="AI57" s="2239" t="s">
        <v>56</v>
      </c>
      <c r="AJ57" s="2239"/>
      <c r="AK57" s="2240" t="str">
        <f>IF(ISBLANK(Information!D14),"",Information!D14)</f>
        <v/>
      </c>
      <c r="AL57" s="2241"/>
      <c r="AM57" s="2241"/>
      <c r="AN57" s="2241"/>
      <c r="AO57" s="2242"/>
    </row>
    <row r="58" spans="2:41" ht="7.35" customHeight="1" x14ac:dyDescent="0.3">
      <c r="B58" s="108"/>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row>
    <row r="59" spans="2:41" ht="12.15" customHeight="1" x14ac:dyDescent="0.3">
      <c r="B59" s="2222" t="s">
        <v>52</v>
      </c>
      <c r="C59" s="2222"/>
      <c r="D59" s="2222"/>
      <c r="E59" s="2222"/>
      <c r="F59" s="2183" t="str">
        <f>IF(ISBLANK(Information!D12),"",Information!D12)</f>
        <v/>
      </c>
      <c r="G59" s="2180"/>
      <c r="H59" s="2180"/>
      <c r="I59" s="2180"/>
      <c r="J59" s="2180"/>
      <c r="K59" s="2180"/>
      <c r="L59" s="2180"/>
      <c r="M59" s="2180"/>
      <c r="N59" s="2180"/>
      <c r="O59" s="2180"/>
      <c r="P59" s="2180"/>
      <c r="Q59" s="2180"/>
      <c r="R59" s="109"/>
      <c r="S59" s="2239" t="s">
        <v>55</v>
      </c>
      <c r="T59" s="2239"/>
      <c r="U59" s="2239"/>
      <c r="V59" s="2183" t="str">
        <f>IF(ISBLANK(Information!D15),"",Information!D15)</f>
        <v/>
      </c>
      <c r="W59" s="2180"/>
      <c r="X59" s="2180"/>
      <c r="Y59" s="2180"/>
      <c r="Z59" s="2180"/>
      <c r="AA59" s="2180"/>
      <c r="AB59" s="2180"/>
      <c r="AC59" s="2180"/>
      <c r="AD59" s="2180"/>
      <c r="AE59" s="2180"/>
      <c r="AF59" s="2180"/>
      <c r="AG59" s="2181"/>
      <c r="AH59" s="107"/>
      <c r="AI59" s="107"/>
      <c r="AJ59" s="107"/>
      <c r="AK59" s="107"/>
      <c r="AL59" s="107"/>
      <c r="AM59" s="107"/>
      <c r="AN59" s="107"/>
      <c r="AO59" s="107"/>
    </row>
    <row r="60" spans="2:41" ht="7.35" customHeight="1" x14ac:dyDescent="0.3"/>
    <row r="61" spans="2:41" ht="12.15" customHeight="1" x14ac:dyDescent="0.3">
      <c r="B61" s="2238" t="s">
        <v>57</v>
      </c>
      <c r="C61" s="2238"/>
      <c r="D61" s="2238"/>
      <c r="E61" s="2238"/>
      <c r="F61" s="2238"/>
      <c r="G61" s="2238"/>
      <c r="H61" s="2238"/>
      <c r="I61" s="2238"/>
      <c r="J61" s="2238"/>
      <c r="K61" s="2238"/>
      <c r="L61" s="2238"/>
      <c r="M61" s="2238"/>
      <c r="N61" s="2238"/>
      <c r="O61" s="2238"/>
      <c r="P61" s="2238"/>
      <c r="Q61" s="2238"/>
      <c r="R61" s="2238"/>
      <c r="S61" s="2238"/>
      <c r="T61" s="2238"/>
      <c r="U61" s="2238"/>
      <c r="V61" s="2238"/>
      <c r="W61" s="2238"/>
      <c r="X61" s="2238"/>
      <c r="Y61" s="2238"/>
      <c r="Z61" s="2238"/>
      <c r="AA61" s="2238"/>
      <c r="AB61" s="2238"/>
      <c r="AC61" s="2238"/>
      <c r="AD61" s="2238"/>
      <c r="AE61" s="2238"/>
      <c r="AF61" s="2238"/>
      <c r="AG61" s="2238"/>
      <c r="AH61" s="2238"/>
      <c r="AI61" s="2238"/>
      <c r="AJ61" s="2238"/>
      <c r="AK61" s="2238"/>
      <c r="AL61" s="2238"/>
      <c r="AM61" s="2238"/>
      <c r="AN61" s="2238"/>
      <c r="AO61" s="2238"/>
    </row>
    <row r="62" spans="2:41" ht="12.15" customHeight="1" x14ac:dyDescent="0.3">
      <c r="B62" s="2214" t="s">
        <v>58</v>
      </c>
      <c r="C62" s="2214"/>
      <c r="D62" s="2214"/>
      <c r="E62" s="2214"/>
      <c r="F62" s="2214"/>
      <c r="G62" s="2214"/>
      <c r="H62" s="2214"/>
      <c r="I62" s="2214"/>
      <c r="J62" s="2214"/>
      <c r="K62" s="2214"/>
      <c r="L62" s="2214"/>
      <c r="N62" s="7"/>
      <c r="O62" s="2195" t="s">
        <v>59</v>
      </c>
      <c r="P62" s="2194"/>
      <c r="Q62" s="2194"/>
      <c r="R62" s="2194"/>
      <c r="S62" s="2194"/>
      <c r="T62" s="7"/>
      <c r="U62" s="2195" t="s">
        <v>61</v>
      </c>
      <c r="V62" s="2194"/>
      <c r="W62" s="2194"/>
      <c r="X62" s="2194"/>
      <c r="Y62" s="2194"/>
    </row>
    <row r="63" spans="2:41" ht="12.15" customHeight="1" x14ac:dyDescent="0.3">
      <c r="N63" s="8"/>
      <c r="O63" s="2195" t="s">
        <v>60</v>
      </c>
      <c r="P63" s="2194"/>
      <c r="Q63" s="2194"/>
      <c r="R63" s="2194"/>
      <c r="S63" s="2194"/>
      <c r="AA63" s="2214" t="s">
        <v>62</v>
      </c>
      <c r="AB63" s="2214"/>
      <c r="AC63" s="2214"/>
      <c r="AD63" s="2214"/>
      <c r="AE63" s="2214"/>
    </row>
    <row r="64" spans="2:41" ht="12.15" customHeight="1" x14ac:dyDescent="0.3">
      <c r="B64" s="2182" t="s">
        <v>449</v>
      </c>
      <c r="C64" s="2182"/>
      <c r="D64" s="2182"/>
      <c r="E64" s="2182"/>
      <c r="F64" s="2182"/>
      <c r="G64" s="2182"/>
      <c r="H64" s="2182"/>
      <c r="I64" s="2182"/>
      <c r="J64" s="2182"/>
      <c r="K64" s="2182"/>
      <c r="L64" s="2182"/>
      <c r="M64" s="2182"/>
      <c r="N64" s="2243"/>
      <c r="O64" s="2244"/>
      <c r="P64" s="2244"/>
      <c r="Q64" s="2244"/>
      <c r="R64" s="2244"/>
      <c r="S64" s="2244"/>
      <c r="T64" s="2244"/>
      <c r="U64" s="2244"/>
      <c r="V64" s="2244"/>
      <c r="W64" s="2244"/>
      <c r="X64" s="2244"/>
      <c r="Y64" s="2245"/>
      <c r="AA64" s="2223"/>
      <c r="AB64" s="2224"/>
      <c r="AC64" s="2224"/>
      <c r="AD64" s="2224"/>
      <c r="AE64" s="2224"/>
      <c r="AF64" s="2224"/>
      <c r="AG64" s="2224"/>
      <c r="AH64" s="2224"/>
      <c r="AI64" s="2224"/>
      <c r="AJ64" s="2224"/>
      <c r="AK64" s="2224"/>
      <c r="AL64" s="2224"/>
      <c r="AM64" s="2224"/>
      <c r="AN64" s="2224"/>
      <c r="AO64" s="2225"/>
    </row>
    <row r="65" spans="2:41" ht="12.15" customHeight="1" x14ac:dyDescent="0.3">
      <c r="B65" s="2182" t="s">
        <v>53</v>
      </c>
      <c r="C65" s="2182"/>
      <c r="D65" s="2182"/>
      <c r="E65" s="2182"/>
      <c r="F65" s="2182"/>
      <c r="G65" s="2182"/>
      <c r="H65" s="2182"/>
      <c r="I65" s="2182"/>
      <c r="J65" s="2182"/>
      <c r="K65" s="2182"/>
      <c r="L65" s="2182"/>
      <c r="M65" s="2182"/>
      <c r="N65" s="2179"/>
      <c r="O65" s="2180"/>
      <c r="P65" s="2180"/>
      <c r="Q65" s="2180"/>
      <c r="R65" s="2180"/>
      <c r="S65" s="2180"/>
      <c r="T65" s="2180"/>
      <c r="U65" s="2180"/>
      <c r="V65" s="2180"/>
      <c r="W65" s="2180"/>
      <c r="X65" s="2180"/>
      <c r="Y65" s="2181"/>
      <c r="AA65" s="2226"/>
      <c r="AB65" s="2227"/>
      <c r="AC65" s="2227"/>
      <c r="AD65" s="2227"/>
      <c r="AE65" s="2227"/>
      <c r="AF65" s="2227"/>
      <c r="AG65" s="2227"/>
      <c r="AH65" s="2227"/>
      <c r="AI65" s="2227"/>
      <c r="AJ65" s="2227"/>
      <c r="AK65" s="2227"/>
      <c r="AL65" s="2227"/>
      <c r="AM65" s="2227"/>
      <c r="AN65" s="2227"/>
      <c r="AO65" s="2228"/>
    </row>
    <row r="66" spans="2:41" ht="12.15" customHeight="1" x14ac:dyDescent="0.3">
      <c r="B66" s="2214" t="s">
        <v>51</v>
      </c>
      <c r="C66" s="2214"/>
      <c r="D66" s="2214"/>
      <c r="E66" s="2214"/>
      <c r="F66" s="2214"/>
      <c r="G66" s="2214"/>
      <c r="H66" s="2214"/>
      <c r="I66" s="2214"/>
      <c r="J66" s="2214"/>
      <c r="K66" s="96"/>
      <c r="L66" s="96"/>
      <c r="M66" s="96"/>
      <c r="N66" s="2183"/>
      <c r="O66" s="2180"/>
      <c r="P66" s="2180"/>
      <c r="Q66" s="2180"/>
      <c r="R66" s="2180"/>
      <c r="S66" s="2180"/>
      <c r="T66" s="2180"/>
      <c r="U66" s="2180"/>
      <c r="V66" s="2180"/>
      <c r="W66" s="2180"/>
      <c r="X66" s="2180"/>
      <c r="Y66" s="2181"/>
      <c r="AA66" s="2229"/>
      <c r="AB66" s="2230"/>
      <c r="AC66" s="2230"/>
      <c r="AD66" s="2230"/>
      <c r="AE66" s="2230"/>
      <c r="AF66" s="2230"/>
      <c r="AG66" s="2230"/>
      <c r="AH66" s="2230"/>
      <c r="AI66" s="2230"/>
      <c r="AJ66" s="2230"/>
      <c r="AK66" s="2230"/>
      <c r="AL66" s="2230"/>
      <c r="AM66" s="2230"/>
      <c r="AN66" s="2230"/>
      <c r="AO66" s="2231"/>
    </row>
    <row r="67" spans="2:41" ht="7.35" customHeight="1" x14ac:dyDescent="0.3"/>
  </sheetData>
  <sheetProtection selectLockedCells="1"/>
  <mergeCells count="135">
    <mergeCell ref="K17:N17"/>
    <mergeCell ref="O16:Q16"/>
    <mergeCell ref="O17:Q17"/>
    <mergeCell ref="R16:U16"/>
    <mergeCell ref="R17:U17"/>
    <mergeCell ref="D19:V19"/>
    <mergeCell ref="B53:N53"/>
    <mergeCell ref="P53:AO53"/>
    <mergeCell ref="B55:K55"/>
    <mergeCell ref="L55:AG55"/>
    <mergeCell ref="AG20:AH20"/>
    <mergeCell ref="B22:AO22"/>
    <mergeCell ref="Y20:Z20"/>
    <mergeCell ref="AC20:AD20"/>
    <mergeCell ref="AA23:AN23"/>
    <mergeCell ref="AA25:AN25"/>
    <mergeCell ref="AA24:AN24"/>
    <mergeCell ref="E25:W25"/>
    <mergeCell ref="E23:W23"/>
    <mergeCell ref="I41:P41"/>
    <mergeCell ref="R41:Y41"/>
    <mergeCell ref="AA41:AF41"/>
    <mergeCell ref="AH41:AO41"/>
    <mergeCell ref="C41:G41"/>
    <mergeCell ref="E26:W26"/>
    <mergeCell ref="E27:W27"/>
    <mergeCell ref="E28:N28"/>
    <mergeCell ref="B45:AO45"/>
    <mergeCell ref="B30:AO30"/>
    <mergeCell ref="E31:AO31"/>
    <mergeCell ref="E32:AO32"/>
    <mergeCell ref="E33:AO33"/>
    <mergeCell ref="AA26:AN26"/>
    <mergeCell ref="AA27:AN27"/>
    <mergeCell ref="B40:AO40"/>
    <mergeCell ref="B44:AO44"/>
    <mergeCell ref="C42:N42"/>
    <mergeCell ref="Q42:R42"/>
    <mergeCell ref="U42:V42"/>
    <mergeCell ref="AA64:AO66"/>
    <mergeCell ref="B66:J66"/>
    <mergeCell ref="B46:AO46"/>
    <mergeCell ref="B47:AO47"/>
    <mergeCell ref="B48:F48"/>
    <mergeCell ref="J48:AO48"/>
    <mergeCell ref="G48:I48"/>
    <mergeCell ref="B61:AO61"/>
    <mergeCell ref="B59:E59"/>
    <mergeCell ref="S57:U57"/>
    <mergeCell ref="S59:U59"/>
    <mergeCell ref="AI55:AJ55"/>
    <mergeCell ref="AK55:AO55"/>
    <mergeCell ref="AI57:AJ57"/>
    <mergeCell ref="AK57:AO57"/>
    <mergeCell ref="V57:AG57"/>
    <mergeCell ref="V59:AG59"/>
    <mergeCell ref="F57:Q57"/>
    <mergeCell ref="F59:Q59"/>
    <mergeCell ref="B64:M64"/>
    <mergeCell ref="N64:Y64"/>
    <mergeCell ref="N66:Y66"/>
    <mergeCell ref="B50:K50"/>
    <mergeCell ref="M50:AO51"/>
    <mergeCell ref="V12:AO12"/>
    <mergeCell ref="V13:AO13"/>
    <mergeCell ref="AA6:AG6"/>
    <mergeCell ref="AL6:AO6"/>
    <mergeCell ref="X42:AF42"/>
    <mergeCell ref="E34:W34"/>
    <mergeCell ref="E36:AO36"/>
    <mergeCell ref="O63:S63"/>
    <mergeCell ref="U62:Y62"/>
    <mergeCell ref="AA63:AE63"/>
    <mergeCell ref="V15:AO15"/>
    <mergeCell ref="V16:AO16"/>
    <mergeCell ref="V17:AO17"/>
    <mergeCell ref="Y19:Z19"/>
    <mergeCell ref="AG19:AH19"/>
    <mergeCell ref="E38:AH38"/>
    <mergeCell ref="D20:V20"/>
    <mergeCell ref="Y28:AD28"/>
    <mergeCell ref="W28:X28"/>
    <mergeCell ref="O28:P28"/>
    <mergeCell ref="Q28:U28"/>
    <mergeCell ref="B57:E57"/>
    <mergeCell ref="B62:L62"/>
    <mergeCell ref="O62:S62"/>
    <mergeCell ref="K6:R6"/>
    <mergeCell ref="AH3:AK3"/>
    <mergeCell ref="AH2:AK2"/>
    <mergeCell ref="AA4:AG4"/>
    <mergeCell ref="B13:M13"/>
    <mergeCell ref="B12:M12"/>
    <mergeCell ref="E24:W24"/>
    <mergeCell ref="AH4:AK4"/>
    <mergeCell ref="H4:R4"/>
    <mergeCell ref="I5:R5"/>
    <mergeCell ref="K7:R7"/>
    <mergeCell ref="Y9:Z9"/>
    <mergeCell ref="AC9:AD9"/>
    <mergeCell ref="AG9:AH9"/>
    <mergeCell ref="E9:S9"/>
    <mergeCell ref="N12:U12"/>
    <mergeCell ref="N13:U13"/>
    <mergeCell ref="B14:U14"/>
    <mergeCell ref="AC19:AD19"/>
    <mergeCell ref="B15:U15"/>
    <mergeCell ref="B16:J16"/>
    <mergeCell ref="B17:J17"/>
    <mergeCell ref="K16:N16"/>
    <mergeCell ref="V14:AO14"/>
    <mergeCell ref="AL4:AO4"/>
    <mergeCell ref="AL3:AO3"/>
    <mergeCell ref="N65:Y65"/>
    <mergeCell ref="B65:M65"/>
    <mergeCell ref="AA2:AG2"/>
    <mergeCell ref="AA3:AG3"/>
    <mergeCell ref="V11:AO11"/>
    <mergeCell ref="S2:Z2"/>
    <mergeCell ref="S3:Z3"/>
    <mergeCell ref="S4:Z4"/>
    <mergeCell ref="S6:Z6"/>
    <mergeCell ref="U7:X7"/>
    <mergeCell ref="Y7:AB7"/>
    <mergeCell ref="AL2:AO2"/>
    <mergeCell ref="AH6:AK6"/>
    <mergeCell ref="B11:U11"/>
    <mergeCell ref="F2:R2"/>
    <mergeCell ref="G3:R3"/>
    <mergeCell ref="B2:E2"/>
    <mergeCell ref="B3:F3"/>
    <mergeCell ref="B4:G4"/>
    <mergeCell ref="B5:H5"/>
    <mergeCell ref="B6:J6"/>
    <mergeCell ref="B7:J7"/>
  </mergeCells>
  <conditionalFormatting sqref="X35:AO35">
    <cfRule type="expression" dxfId="3" priority="1">
      <formula>$C$36&lt;&gt;""</formula>
    </cfRule>
    <cfRule type="expression" dxfId="2" priority="2">
      <formula>$C$33&lt;&gt;""</formula>
    </cfRule>
    <cfRule type="expression" dxfId="1" priority="3">
      <formula>$C$32&lt;&gt;""</formula>
    </cfRule>
    <cfRule type="expression" dxfId="0" priority="4">
      <formula>$C$31&lt;&gt;""</formula>
    </cfRule>
  </conditionalFormatting>
  <printOptions horizontalCentered="1"/>
  <pageMargins left="0.6" right="0.6" top="0.75" bottom="0.75" header="0.3" footer="0.3"/>
  <pageSetup scale="91" orientation="portrait" verticalDpi="1200" r:id="rId1"/>
  <headerFooter>
    <oddHeader>&amp;L&amp;G&amp;C&amp;"-,Bold"Part Submission Warrant</oddHeader>
    <oddFooter>&amp;L&amp;9 1AF0003 &amp;A&amp;C&amp;"-,Bold"&amp;9&amp;KFF0000Printed Copy Uncontrolled.  
Latest Edition on AMG Intranet Site (http://ride.amgeneralintranet.com)&amp;R&amp;9Rev &amp;D</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2B179-9D7E-4078-B130-299D593D17B0}">
  <sheetPr>
    <pageSetUpPr fitToPage="1"/>
  </sheetPr>
  <dimension ref="A1:AO58"/>
  <sheetViews>
    <sheetView windowProtection="1" showGridLines="0" showRowColHeaders="0" showRuler="0" view="pageLayout" zoomScaleNormal="100" workbookViewId="0">
      <selection activeCell="AP16" sqref="AP16"/>
    </sheetView>
  </sheetViews>
  <sheetFormatPr defaultColWidth="9.109375" defaultRowHeight="14.4" x14ac:dyDescent="0.3"/>
  <cols>
    <col min="1" max="42" width="2.109375" customWidth="1"/>
  </cols>
  <sheetData>
    <row r="1" spans="2:41" ht="6.6" customHeight="1" thickBot="1" x14ac:dyDescent="0.35"/>
    <row r="2" spans="2:41" ht="12.15" customHeight="1" x14ac:dyDescent="0.3">
      <c r="B2" s="2262" t="s">
        <v>72</v>
      </c>
      <c r="C2" s="2263"/>
      <c r="D2" s="2263"/>
      <c r="E2" s="2263"/>
      <c r="F2" s="2263"/>
      <c r="G2" s="2263"/>
      <c r="H2" s="2263"/>
      <c r="I2" s="2264">
        <f>Information!D2</f>
        <v>0</v>
      </c>
      <c r="J2" s="2265"/>
      <c r="K2" s="2265"/>
      <c r="L2" s="2265"/>
      <c r="M2" s="2265"/>
      <c r="N2" s="2265"/>
      <c r="O2" s="2265"/>
      <c r="P2" s="2265"/>
      <c r="Q2" s="2265"/>
      <c r="R2" s="2265"/>
      <c r="S2" s="2265"/>
      <c r="T2" s="2265"/>
      <c r="U2" s="2265"/>
      <c r="V2" s="2265"/>
      <c r="W2" s="2266"/>
      <c r="X2" s="1164"/>
      <c r="Y2" s="2267" t="s">
        <v>29</v>
      </c>
      <c r="Z2" s="2268"/>
      <c r="AA2" s="2268"/>
      <c r="AB2" s="2268"/>
      <c r="AC2" s="2269">
        <f>Information!D18</f>
        <v>0</v>
      </c>
      <c r="AD2" s="2269"/>
      <c r="AE2" s="2269"/>
      <c r="AF2" s="2269"/>
      <c r="AG2" s="2269"/>
      <c r="AH2" s="2269"/>
      <c r="AI2" s="2269"/>
      <c r="AJ2" s="2269"/>
      <c r="AK2" s="2269"/>
      <c r="AL2" s="2269"/>
      <c r="AM2" s="2269"/>
      <c r="AN2" s="2269"/>
      <c r="AO2" s="2270"/>
    </row>
    <row r="3" spans="2:41" ht="12.15" customHeight="1" x14ac:dyDescent="0.3">
      <c r="B3" s="2271" t="s">
        <v>40</v>
      </c>
      <c r="C3" s="2272"/>
      <c r="D3" s="2272"/>
      <c r="E3" s="2272"/>
      <c r="F3" s="2272"/>
      <c r="G3" s="2272"/>
      <c r="H3" s="2272"/>
      <c r="I3" s="2273">
        <f>Information!D3</f>
        <v>0</v>
      </c>
      <c r="J3" s="2274"/>
      <c r="K3" s="2274"/>
      <c r="L3" s="2274"/>
      <c r="M3" s="2274"/>
      <c r="N3" s="2274"/>
      <c r="O3" s="2274"/>
      <c r="P3" s="2274"/>
      <c r="Q3" s="2274"/>
      <c r="R3" s="2274"/>
      <c r="S3" s="2274"/>
      <c r="T3" s="2274"/>
      <c r="U3" s="2274"/>
      <c r="V3" s="2274"/>
      <c r="W3" s="2275"/>
      <c r="X3" s="561"/>
      <c r="Y3" s="2276" t="s">
        <v>84</v>
      </c>
      <c r="Z3" s="2277"/>
      <c r="AA3" s="2277"/>
      <c r="AB3" s="2277"/>
      <c r="AC3" s="2278">
        <f>Information!D19</f>
        <v>0</v>
      </c>
      <c r="AD3" s="2278"/>
      <c r="AE3" s="2278"/>
      <c r="AF3" s="2278"/>
      <c r="AG3" s="2278"/>
      <c r="AH3" s="2278"/>
      <c r="AI3" s="2278"/>
      <c r="AJ3" s="2278"/>
      <c r="AK3" s="2278"/>
      <c r="AL3" s="2278"/>
      <c r="AM3" s="2278"/>
      <c r="AN3" s="2278"/>
      <c r="AO3" s="2279"/>
    </row>
    <row r="4" spans="2:41" ht="12.15" customHeight="1" x14ac:dyDescent="0.3">
      <c r="B4" s="2271" t="s">
        <v>696</v>
      </c>
      <c r="C4" s="2272"/>
      <c r="D4" s="2272"/>
      <c r="E4" s="2272"/>
      <c r="F4" s="2272"/>
      <c r="G4" s="2272"/>
      <c r="H4" s="2272"/>
      <c r="I4" s="2280"/>
      <c r="J4" s="2281"/>
      <c r="K4" s="2281"/>
      <c r="L4" s="2281"/>
      <c r="M4" s="2281"/>
      <c r="N4" s="2281"/>
      <c r="O4" s="2281"/>
      <c r="P4" s="2281"/>
      <c r="Q4" s="2281"/>
      <c r="R4" s="2281"/>
      <c r="S4" s="2281"/>
      <c r="T4" s="2281"/>
      <c r="U4" s="2281"/>
      <c r="V4" s="2281"/>
      <c r="W4" s="2282"/>
      <c r="X4" s="561"/>
      <c r="Y4" s="2283" t="s">
        <v>78</v>
      </c>
      <c r="Z4" s="2284"/>
      <c r="AA4" s="2284"/>
      <c r="AB4" s="2284"/>
      <c r="AC4" s="2285" t="str">
        <f>IF(ISBLANK([25]Information!D20),"",[25]Information!D20)</f>
        <v/>
      </c>
      <c r="AD4" s="2285"/>
      <c r="AE4" s="2285"/>
      <c r="AF4" s="2285"/>
      <c r="AG4" s="2284" t="s">
        <v>38</v>
      </c>
      <c r="AH4" s="2284"/>
      <c r="AI4" s="2284"/>
      <c r="AJ4" s="2284"/>
      <c r="AK4" s="2260" t="str">
        <f>IF(ISBLANK([25]Information!D23),"",[25]Information!D23)</f>
        <v/>
      </c>
      <c r="AL4" s="2260"/>
      <c r="AM4" s="2260"/>
      <c r="AN4" s="2260"/>
      <c r="AO4" s="2261"/>
    </row>
    <row r="5" spans="2:41" ht="12.15" customHeight="1" thickBot="1" x14ac:dyDescent="0.35">
      <c r="B5" s="2271" t="s">
        <v>697</v>
      </c>
      <c r="C5" s="2272"/>
      <c r="D5" s="2272"/>
      <c r="E5" s="2272"/>
      <c r="F5" s="2272"/>
      <c r="G5" s="2272"/>
      <c r="H5" s="2272"/>
      <c r="I5" s="2280"/>
      <c r="J5" s="2281"/>
      <c r="K5" s="2281"/>
      <c r="L5" s="2281"/>
      <c r="M5" s="2281"/>
      <c r="N5" s="2281"/>
      <c r="O5" s="2281"/>
      <c r="P5" s="2281"/>
      <c r="Q5" s="2281"/>
      <c r="R5" s="2281"/>
      <c r="S5" s="2281"/>
      <c r="T5" s="2281"/>
      <c r="U5" s="2281"/>
      <c r="V5" s="2281"/>
      <c r="W5" s="2282"/>
      <c r="X5" s="561"/>
      <c r="Y5" s="2286" t="s">
        <v>698</v>
      </c>
      <c r="Z5" s="2287"/>
      <c r="AA5" s="2287"/>
      <c r="AB5" s="2287"/>
      <c r="AC5" s="2287"/>
      <c r="AD5" s="2287"/>
      <c r="AE5" s="2287"/>
      <c r="AF5" s="2288" t="str">
        <f>IF(ISBLANK('[25]0c. PSW'!C29), IF(ISBLANK('[25]0c. PSW'!C30),IF(ISBLANK('[25]0c. PSW'!C31),IF(ISBLANK('[25]0c. PSW'!C32),IF(ISBLANK('[25]0c. PSW'!C34),"","Level 5"),"Level 4"),"Level 3"),"Level 2"),"Level 1")</f>
        <v>Level 3</v>
      </c>
      <c r="AG5" s="2288"/>
      <c r="AH5" s="2288"/>
      <c r="AI5" s="2288"/>
      <c r="AJ5" s="2288"/>
      <c r="AK5" s="2288"/>
      <c r="AL5" s="2288"/>
      <c r="AM5" s="2288"/>
      <c r="AN5" s="2288"/>
      <c r="AO5" s="2289"/>
    </row>
    <row r="6" spans="2:41" ht="12.15" customHeight="1" thickBot="1" x14ac:dyDescent="0.35">
      <c r="B6" s="2290" t="s">
        <v>46</v>
      </c>
      <c r="C6" s="2291"/>
      <c r="D6" s="2291"/>
      <c r="E6" s="2291"/>
      <c r="F6" s="2291"/>
      <c r="G6" s="2291"/>
      <c r="H6" s="2291"/>
      <c r="I6" s="2292">
        <f>Information!D39</f>
        <v>0</v>
      </c>
      <c r="J6" s="2293"/>
      <c r="K6" s="2293"/>
      <c r="L6" s="2293"/>
      <c r="M6" s="2293"/>
      <c r="N6" s="2293"/>
      <c r="O6" s="2293"/>
      <c r="P6" s="2293"/>
      <c r="Q6" s="2293"/>
      <c r="R6" s="2293"/>
      <c r="S6" s="2293"/>
      <c r="T6" s="2293"/>
      <c r="U6" s="2293"/>
      <c r="V6" s="2293"/>
      <c r="W6" s="2294"/>
      <c r="X6" s="561"/>
      <c r="Y6" s="561"/>
      <c r="Z6" s="561"/>
      <c r="AA6" s="561"/>
      <c r="AB6" s="561"/>
      <c r="AC6" s="561"/>
      <c r="AD6" s="561"/>
      <c r="AE6" s="561"/>
      <c r="AF6" s="561"/>
      <c r="AG6" s="561"/>
      <c r="AH6" s="561"/>
      <c r="AI6" s="561"/>
      <c r="AJ6" s="561"/>
      <c r="AK6" s="561"/>
      <c r="AL6" s="561"/>
      <c r="AM6" s="561"/>
      <c r="AN6" s="561"/>
      <c r="AO6" s="561"/>
    </row>
    <row r="7" spans="2:41" ht="6.6" customHeight="1" thickBot="1" x14ac:dyDescent="0.35">
      <c r="B7" s="561"/>
      <c r="C7" s="561"/>
      <c r="D7" s="561"/>
      <c r="E7" s="561"/>
      <c r="F7" s="561"/>
      <c r="G7" s="561"/>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c r="AH7" s="561"/>
      <c r="AI7" s="561"/>
      <c r="AJ7" s="561"/>
      <c r="AK7" s="561"/>
      <c r="AL7" s="561"/>
      <c r="AM7" s="561"/>
      <c r="AN7" s="561"/>
      <c r="AO7" s="561"/>
    </row>
    <row r="8" spans="2:41" s="79" customFormat="1" ht="15" thickBot="1" x14ac:dyDescent="0.35">
      <c r="B8" s="2295" t="s">
        <v>699</v>
      </c>
      <c r="C8" s="2296"/>
      <c r="D8" s="2296"/>
      <c r="E8" s="2296"/>
      <c r="F8" s="2296"/>
      <c r="G8" s="2296"/>
      <c r="H8" s="2296"/>
      <c r="I8" s="2296"/>
      <c r="J8" s="2296"/>
      <c r="K8" s="2296"/>
      <c r="L8" s="2296"/>
      <c r="M8" s="2296"/>
      <c r="N8" s="2296"/>
      <c r="O8" s="2296"/>
      <c r="P8" s="2296"/>
      <c r="Q8" s="2296"/>
      <c r="R8" s="2296"/>
      <c r="S8" s="2296"/>
      <c r="T8" s="2296"/>
      <c r="U8" s="2296"/>
      <c r="V8" s="2296"/>
      <c r="W8" s="2296"/>
      <c r="X8" s="2296"/>
      <c r="Y8" s="2296"/>
      <c r="Z8" s="2296"/>
      <c r="AA8" s="2296"/>
      <c r="AB8" s="2296"/>
      <c r="AC8" s="2296"/>
      <c r="AD8" s="2296"/>
      <c r="AE8" s="2296"/>
      <c r="AF8" s="2296"/>
      <c r="AG8" s="2296"/>
      <c r="AH8" s="2296"/>
      <c r="AI8" s="2296"/>
      <c r="AJ8" s="2296"/>
      <c r="AK8" s="2296"/>
      <c r="AL8" s="2296"/>
      <c r="AM8" s="2296"/>
      <c r="AN8" s="2296"/>
      <c r="AO8" s="2297"/>
    </row>
    <row r="9" spans="2:41" ht="12.15" customHeight="1" x14ac:dyDescent="0.3">
      <c r="B9" s="2298"/>
      <c r="C9" s="2299"/>
      <c r="D9" s="2299"/>
      <c r="E9" s="2299"/>
      <c r="F9" s="2299"/>
      <c r="G9" s="2299"/>
      <c r="H9" s="2299"/>
      <c r="I9" s="2299"/>
      <c r="J9" s="2299"/>
      <c r="K9" s="2299"/>
      <c r="L9" s="2299"/>
      <c r="M9" s="2299"/>
      <c r="N9" s="2299"/>
      <c r="O9" s="2299"/>
      <c r="P9" s="2299"/>
      <c r="Q9" s="2299"/>
      <c r="R9" s="2299"/>
      <c r="S9" s="2299"/>
      <c r="T9" s="2299"/>
      <c r="U9" s="2299"/>
      <c r="V9" s="2299"/>
      <c r="W9" s="2299"/>
      <c r="X9" s="2299"/>
      <c r="Y9" s="2299"/>
      <c r="Z9" s="2299"/>
      <c r="AA9" s="2299"/>
      <c r="AB9" s="2299"/>
      <c r="AC9" s="2299"/>
      <c r="AD9" s="2299"/>
      <c r="AE9" s="2299"/>
      <c r="AF9" s="2299"/>
      <c r="AG9" s="2299"/>
      <c r="AH9" s="2299"/>
      <c r="AI9" s="2299"/>
      <c r="AJ9" s="2299"/>
      <c r="AK9" s="2299"/>
      <c r="AL9" s="2299"/>
      <c r="AM9" s="2299"/>
      <c r="AN9" s="2299"/>
      <c r="AO9" s="2300"/>
    </row>
    <row r="10" spans="2:41" ht="12.15" customHeight="1" x14ac:dyDescent="0.3">
      <c r="B10" s="2301"/>
      <c r="C10" s="2299"/>
      <c r="D10" s="2299"/>
      <c r="E10" s="2299"/>
      <c r="F10" s="2299"/>
      <c r="G10" s="2299"/>
      <c r="H10" s="2299"/>
      <c r="I10" s="2299"/>
      <c r="J10" s="2299"/>
      <c r="K10" s="2299"/>
      <c r="L10" s="2299"/>
      <c r="M10" s="2299"/>
      <c r="N10" s="2299"/>
      <c r="O10" s="2299"/>
      <c r="P10" s="2299"/>
      <c r="Q10" s="2299"/>
      <c r="R10" s="2299"/>
      <c r="S10" s="2299"/>
      <c r="T10" s="2299"/>
      <c r="U10" s="2299"/>
      <c r="V10" s="2299"/>
      <c r="W10" s="2299"/>
      <c r="X10" s="2299"/>
      <c r="Y10" s="2299"/>
      <c r="Z10" s="2299"/>
      <c r="AA10" s="2299"/>
      <c r="AB10" s="2299"/>
      <c r="AC10" s="2299"/>
      <c r="AD10" s="2299"/>
      <c r="AE10" s="2299"/>
      <c r="AF10" s="2299"/>
      <c r="AG10" s="2299"/>
      <c r="AH10" s="2299"/>
      <c r="AI10" s="2299"/>
      <c r="AJ10" s="2299"/>
      <c r="AK10" s="2299"/>
      <c r="AL10" s="2299"/>
      <c r="AM10" s="2299"/>
      <c r="AN10" s="2299"/>
      <c r="AO10" s="2300"/>
    </row>
    <row r="11" spans="2:41" ht="12.15" customHeight="1" x14ac:dyDescent="0.3">
      <c r="B11" s="2301"/>
      <c r="C11" s="2299"/>
      <c r="D11" s="2299"/>
      <c r="E11" s="2299"/>
      <c r="F11" s="2299"/>
      <c r="G11" s="2299"/>
      <c r="H11" s="2299"/>
      <c r="I11" s="2299"/>
      <c r="J11" s="2299"/>
      <c r="K11" s="2299"/>
      <c r="L11" s="2299"/>
      <c r="M11" s="2299"/>
      <c r="N11" s="2299"/>
      <c r="O11" s="2299"/>
      <c r="P11" s="2299"/>
      <c r="Q11" s="2299"/>
      <c r="R11" s="2299"/>
      <c r="S11" s="2299"/>
      <c r="T11" s="2299"/>
      <c r="U11" s="2299"/>
      <c r="V11" s="2299"/>
      <c r="W11" s="2299"/>
      <c r="X11" s="2299"/>
      <c r="Y11" s="2299"/>
      <c r="Z11" s="2299"/>
      <c r="AA11" s="2299"/>
      <c r="AB11" s="2299"/>
      <c r="AC11" s="2299"/>
      <c r="AD11" s="2299"/>
      <c r="AE11" s="2299"/>
      <c r="AF11" s="2299"/>
      <c r="AG11" s="2299"/>
      <c r="AH11" s="2299"/>
      <c r="AI11" s="2299"/>
      <c r="AJ11" s="2299"/>
      <c r="AK11" s="2299"/>
      <c r="AL11" s="2299"/>
      <c r="AM11" s="2299"/>
      <c r="AN11" s="2299"/>
      <c r="AO11" s="2300"/>
    </row>
    <row r="12" spans="2:41" ht="12.15" customHeight="1" x14ac:dyDescent="0.3">
      <c r="B12" s="2301"/>
      <c r="C12" s="2299"/>
      <c r="D12" s="2299"/>
      <c r="E12" s="2299"/>
      <c r="F12" s="2299"/>
      <c r="G12" s="2299"/>
      <c r="H12" s="2299"/>
      <c r="I12" s="2299"/>
      <c r="J12" s="2299"/>
      <c r="K12" s="2299"/>
      <c r="L12" s="2299"/>
      <c r="M12" s="2299"/>
      <c r="N12" s="2299"/>
      <c r="O12" s="2299"/>
      <c r="P12" s="2299"/>
      <c r="Q12" s="2299"/>
      <c r="R12" s="2299"/>
      <c r="S12" s="2299"/>
      <c r="T12" s="2299"/>
      <c r="U12" s="2299"/>
      <c r="V12" s="2299"/>
      <c r="W12" s="2299"/>
      <c r="X12" s="2299"/>
      <c r="Y12" s="2299"/>
      <c r="Z12" s="2299"/>
      <c r="AA12" s="2299"/>
      <c r="AB12" s="2299"/>
      <c r="AC12" s="2299"/>
      <c r="AD12" s="2299"/>
      <c r="AE12" s="2299"/>
      <c r="AF12" s="2299"/>
      <c r="AG12" s="2299"/>
      <c r="AH12" s="2299"/>
      <c r="AI12" s="2299"/>
      <c r="AJ12" s="2299"/>
      <c r="AK12" s="2299"/>
      <c r="AL12" s="2299"/>
      <c r="AM12" s="2299"/>
      <c r="AN12" s="2299"/>
      <c r="AO12" s="2300"/>
    </row>
    <row r="13" spans="2:41" ht="12.15" customHeight="1" x14ac:dyDescent="0.3">
      <c r="B13" s="2301"/>
      <c r="C13" s="2299"/>
      <c r="D13" s="2299"/>
      <c r="E13" s="2299"/>
      <c r="F13" s="2299"/>
      <c r="G13" s="2299"/>
      <c r="H13" s="2299"/>
      <c r="I13" s="2299"/>
      <c r="J13" s="2299"/>
      <c r="K13" s="2299"/>
      <c r="L13" s="2299"/>
      <c r="M13" s="2299"/>
      <c r="N13" s="2299"/>
      <c r="O13" s="2299"/>
      <c r="P13" s="2299"/>
      <c r="Q13" s="2299"/>
      <c r="R13" s="2299"/>
      <c r="S13" s="2299"/>
      <c r="T13" s="2299"/>
      <c r="U13" s="2299"/>
      <c r="V13" s="2299"/>
      <c r="W13" s="2299"/>
      <c r="X13" s="2299"/>
      <c r="Y13" s="2299"/>
      <c r="Z13" s="2299"/>
      <c r="AA13" s="2299"/>
      <c r="AB13" s="2299"/>
      <c r="AC13" s="2299"/>
      <c r="AD13" s="2299"/>
      <c r="AE13" s="2299"/>
      <c r="AF13" s="2299"/>
      <c r="AG13" s="2299"/>
      <c r="AH13" s="2299"/>
      <c r="AI13" s="2299"/>
      <c r="AJ13" s="2299"/>
      <c r="AK13" s="2299"/>
      <c r="AL13" s="2299"/>
      <c r="AM13" s="2299"/>
      <c r="AN13" s="2299"/>
      <c r="AO13" s="2300"/>
    </row>
    <row r="14" spans="2:41" ht="12.15" customHeight="1" x14ac:dyDescent="0.3">
      <c r="B14" s="2301"/>
      <c r="C14" s="2299"/>
      <c r="D14" s="2299"/>
      <c r="E14" s="2299"/>
      <c r="F14" s="2299"/>
      <c r="G14" s="2299"/>
      <c r="H14" s="2299"/>
      <c r="I14" s="2299"/>
      <c r="J14" s="2299"/>
      <c r="K14" s="2299"/>
      <c r="L14" s="2299"/>
      <c r="M14" s="2299"/>
      <c r="N14" s="2299"/>
      <c r="O14" s="2299"/>
      <c r="P14" s="2299"/>
      <c r="Q14" s="2299"/>
      <c r="R14" s="2299"/>
      <c r="S14" s="2299"/>
      <c r="T14" s="2299"/>
      <c r="U14" s="2299"/>
      <c r="V14" s="2299"/>
      <c r="W14" s="2299"/>
      <c r="X14" s="2299"/>
      <c r="Y14" s="2299"/>
      <c r="Z14" s="2299"/>
      <c r="AA14" s="2299"/>
      <c r="AB14" s="2299"/>
      <c r="AC14" s="2299"/>
      <c r="AD14" s="2299"/>
      <c r="AE14" s="2299"/>
      <c r="AF14" s="2299"/>
      <c r="AG14" s="2299"/>
      <c r="AH14" s="2299"/>
      <c r="AI14" s="2299"/>
      <c r="AJ14" s="2299"/>
      <c r="AK14" s="2299"/>
      <c r="AL14" s="2299"/>
      <c r="AM14" s="2299"/>
      <c r="AN14" s="2299"/>
      <c r="AO14" s="2300"/>
    </row>
    <row r="15" spans="2:41" ht="12.15" customHeight="1" x14ac:dyDescent="0.3">
      <c r="B15" s="2301"/>
      <c r="C15" s="2299"/>
      <c r="D15" s="2299"/>
      <c r="E15" s="2299"/>
      <c r="F15" s="2299"/>
      <c r="G15" s="2299"/>
      <c r="H15" s="2299"/>
      <c r="I15" s="2299"/>
      <c r="J15" s="2299"/>
      <c r="K15" s="2299"/>
      <c r="L15" s="2299"/>
      <c r="M15" s="2299"/>
      <c r="N15" s="2299"/>
      <c r="O15" s="2299"/>
      <c r="P15" s="2299"/>
      <c r="Q15" s="2299"/>
      <c r="R15" s="2299"/>
      <c r="S15" s="2299"/>
      <c r="T15" s="2299"/>
      <c r="U15" s="2299"/>
      <c r="V15" s="2299"/>
      <c r="W15" s="2299"/>
      <c r="X15" s="2299"/>
      <c r="Y15" s="2299"/>
      <c r="Z15" s="2299"/>
      <c r="AA15" s="2299"/>
      <c r="AB15" s="2299"/>
      <c r="AC15" s="2299"/>
      <c r="AD15" s="2299"/>
      <c r="AE15" s="2299"/>
      <c r="AF15" s="2299"/>
      <c r="AG15" s="2299"/>
      <c r="AH15" s="2299"/>
      <c r="AI15" s="2299"/>
      <c r="AJ15" s="2299"/>
      <c r="AK15" s="2299"/>
      <c r="AL15" s="2299"/>
      <c r="AM15" s="2299"/>
      <c r="AN15" s="2299"/>
      <c r="AO15" s="2300"/>
    </row>
    <row r="16" spans="2:41" ht="12.15" customHeight="1" x14ac:dyDescent="0.3">
      <c r="B16" s="2301"/>
      <c r="C16" s="2299"/>
      <c r="D16" s="2299"/>
      <c r="E16" s="2299"/>
      <c r="F16" s="2299"/>
      <c r="G16" s="2299"/>
      <c r="H16" s="2299"/>
      <c r="I16" s="2299"/>
      <c r="J16" s="2299"/>
      <c r="K16" s="2299"/>
      <c r="L16" s="2299"/>
      <c r="M16" s="2299"/>
      <c r="N16" s="2299"/>
      <c r="O16" s="2299"/>
      <c r="P16" s="2299"/>
      <c r="Q16" s="2299"/>
      <c r="R16" s="2299"/>
      <c r="S16" s="2299"/>
      <c r="T16" s="2299"/>
      <c r="U16" s="2299"/>
      <c r="V16" s="2299"/>
      <c r="W16" s="2299"/>
      <c r="X16" s="2299"/>
      <c r="Y16" s="2299"/>
      <c r="Z16" s="2299"/>
      <c r="AA16" s="2299"/>
      <c r="AB16" s="2299"/>
      <c r="AC16" s="2299"/>
      <c r="AD16" s="2299"/>
      <c r="AE16" s="2299"/>
      <c r="AF16" s="2299"/>
      <c r="AG16" s="2299"/>
      <c r="AH16" s="2299"/>
      <c r="AI16" s="2299"/>
      <c r="AJ16" s="2299"/>
      <c r="AK16" s="2299"/>
      <c r="AL16" s="2299"/>
      <c r="AM16" s="2299"/>
      <c r="AN16" s="2299"/>
      <c r="AO16" s="2300"/>
    </row>
    <row r="17" spans="2:41" ht="12.15" customHeight="1" x14ac:dyDescent="0.3">
      <c r="B17" s="2301"/>
      <c r="C17" s="2299"/>
      <c r="D17" s="2299"/>
      <c r="E17" s="2299"/>
      <c r="F17" s="2299"/>
      <c r="G17" s="2299"/>
      <c r="H17" s="2299"/>
      <c r="I17" s="2299"/>
      <c r="J17" s="2299"/>
      <c r="K17" s="2299"/>
      <c r="L17" s="2299"/>
      <c r="M17" s="2299"/>
      <c r="N17" s="2299"/>
      <c r="O17" s="2299"/>
      <c r="P17" s="2299"/>
      <c r="Q17" s="2299"/>
      <c r="R17" s="2299"/>
      <c r="S17" s="2299"/>
      <c r="T17" s="2299"/>
      <c r="U17" s="2299"/>
      <c r="V17" s="2299"/>
      <c r="W17" s="2299"/>
      <c r="X17" s="2299"/>
      <c r="Y17" s="2299"/>
      <c r="Z17" s="2299"/>
      <c r="AA17" s="2299"/>
      <c r="AB17" s="2299"/>
      <c r="AC17" s="2299"/>
      <c r="AD17" s="2299"/>
      <c r="AE17" s="2299"/>
      <c r="AF17" s="2299"/>
      <c r="AG17" s="2299"/>
      <c r="AH17" s="2299"/>
      <c r="AI17" s="2299"/>
      <c r="AJ17" s="2299"/>
      <c r="AK17" s="2299"/>
      <c r="AL17" s="2299"/>
      <c r="AM17" s="2299"/>
      <c r="AN17" s="2299"/>
      <c r="AO17" s="2300"/>
    </row>
    <row r="18" spans="2:41" ht="12.15" customHeight="1" x14ac:dyDescent="0.3">
      <c r="B18" s="2301"/>
      <c r="C18" s="2299"/>
      <c r="D18" s="2299"/>
      <c r="E18" s="2299"/>
      <c r="F18" s="2299"/>
      <c r="G18" s="2299"/>
      <c r="H18" s="2299"/>
      <c r="I18" s="2299"/>
      <c r="J18" s="2299"/>
      <c r="K18" s="2299"/>
      <c r="L18" s="2299"/>
      <c r="M18" s="2299"/>
      <c r="N18" s="2299"/>
      <c r="O18" s="2299"/>
      <c r="P18" s="2299"/>
      <c r="Q18" s="2299"/>
      <c r="R18" s="2299"/>
      <c r="S18" s="2299"/>
      <c r="T18" s="2299"/>
      <c r="U18" s="2299"/>
      <c r="V18" s="2299"/>
      <c r="W18" s="2299"/>
      <c r="X18" s="2299"/>
      <c r="Y18" s="2299"/>
      <c r="Z18" s="2299"/>
      <c r="AA18" s="2299"/>
      <c r="AB18" s="2299"/>
      <c r="AC18" s="2299"/>
      <c r="AD18" s="2299"/>
      <c r="AE18" s="2299"/>
      <c r="AF18" s="2299"/>
      <c r="AG18" s="2299"/>
      <c r="AH18" s="2299"/>
      <c r="AI18" s="2299"/>
      <c r="AJ18" s="2299"/>
      <c r="AK18" s="2299"/>
      <c r="AL18" s="2299"/>
      <c r="AM18" s="2299"/>
      <c r="AN18" s="2299"/>
      <c r="AO18" s="2300"/>
    </row>
    <row r="19" spans="2:41" ht="12.15" customHeight="1" x14ac:dyDescent="0.3">
      <c r="B19" s="2301"/>
      <c r="C19" s="2299"/>
      <c r="D19" s="2299"/>
      <c r="E19" s="2299"/>
      <c r="F19" s="2299"/>
      <c r="G19" s="2299"/>
      <c r="H19" s="2299"/>
      <c r="I19" s="2299"/>
      <c r="J19" s="2299"/>
      <c r="K19" s="2299"/>
      <c r="L19" s="2299"/>
      <c r="M19" s="2299"/>
      <c r="N19" s="2299"/>
      <c r="O19" s="2299"/>
      <c r="P19" s="2299"/>
      <c r="Q19" s="2299"/>
      <c r="R19" s="2299"/>
      <c r="S19" s="2299"/>
      <c r="T19" s="2299"/>
      <c r="U19" s="2299"/>
      <c r="V19" s="2299"/>
      <c r="W19" s="2299"/>
      <c r="X19" s="2299"/>
      <c r="Y19" s="2299"/>
      <c r="Z19" s="2299"/>
      <c r="AA19" s="2299"/>
      <c r="AB19" s="2299"/>
      <c r="AC19" s="2299"/>
      <c r="AD19" s="2299"/>
      <c r="AE19" s="2299"/>
      <c r="AF19" s="2299"/>
      <c r="AG19" s="2299"/>
      <c r="AH19" s="2299"/>
      <c r="AI19" s="2299"/>
      <c r="AJ19" s="2299"/>
      <c r="AK19" s="2299"/>
      <c r="AL19" s="2299"/>
      <c r="AM19" s="2299"/>
      <c r="AN19" s="2299"/>
      <c r="AO19" s="2300"/>
    </row>
    <row r="20" spans="2:41" ht="12.15" customHeight="1" x14ac:dyDescent="0.3">
      <c r="B20" s="2301"/>
      <c r="C20" s="2299"/>
      <c r="D20" s="2299"/>
      <c r="E20" s="2299"/>
      <c r="F20" s="2299"/>
      <c r="G20" s="2299"/>
      <c r="H20" s="2299"/>
      <c r="I20" s="2299"/>
      <c r="J20" s="2299"/>
      <c r="K20" s="2299"/>
      <c r="L20" s="2299"/>
      <c r="M20" s="2299"/>
      <c r="N20" s="2299"/>
      <c r="O20" s="2299"/>
      <c r="P20" s="2299"/>
      <c r="Q20" s="2299"/>
      <c r="R20" s="2299"/>
      <c r="S20" s="2299"/>
      <c r="T20" s="2299"/>
      <c r="U20" s="2299"/>
      <c r="V20" s="2299"/>
      <c r="W20" s="2299"/>
      <c r="X20" s="2299"/>
      <c r="Y20" s="2299"/>
      <c r="Z20" s="2299"/>
      <c r="AA20" s="2299"/>
      <c r="AB20" s="2299"/>
      <c r="AC20" s="2299"/>
      <c r="AD20" s="2299"/>
      <c r="AE20" s="2299"/>
      <c r="AF20" s="2299"/>
      <c r="AG20" s="2299"/>
      <c r="AH20" s="2299"/>
      <c r="AI20" s="2299"/>
      <c r="AJ20" s="2299"/>
      <c r="AK20" s="2299"/>
      <c r="AL20" s="2299"/>
      <c r="AM20" s="2299"/>
      <c r="AN20" s="2299"/>
      <c r="AO20" s="2300"/>
    </row>
    <row r="21" spans="2:41" ht="12.15" customHeight="1" thickBot="1" x14ac:dyDescent="0.35">
      <c r="B21" s="2302"/>
      <c r="C21" s="2303"/>
      <c r="D21" s="2303"/>
      <c r="E21" s="2303"/>
      <c r="F21" s="2303"/>
      <c r="G21" s="2303"/>
      <c r="H21" s="2303"/>
      <c r="I21" s="2303"/>
      <c r="J21" s="2303"/>
      <c r="K21" s="2303"/>
      <c r="L21" s="2303"/>
      <c r="M21" s="2303"/>
      <c r="N21" s="2303"/>
      <c r="O21" s="2303"/>
      <c r="P21" s="2303"/>
      <c r="Q21" s="2303"/>
      <c r="R21" s="2303"/>
      <c r="S21" s="2303"/>
      <c r="T21" s="2303"/>
      <c r="U21" s="2303"/>
      <c r="V21" s="2303"/>
      <c r="W21" s="2303"/>
      <c r="X21" s="2303"/>
      <c r="Y21" s="2303"/>
      <c r="Z21" s="2303"/>
      <c r="AA21" s="2303"/>
      <c r="AB21" s="2303"/>
      <c r="AC21" s="2303"/>
      <c r="AD21" s="2303"/>
      <c r="AE21" s="2303"/>
      <c r="AF21" s="2303"/>
      <c r="AG21" s="2303"/>
      <c r="AH21" s="2303"/>
      <c r="AI21" s="2303"/>
      <c r="AJ21" s="2303"/>
      <c r="AK21" s="2303"/>
      <c r="AL21" s="2303"/>
      <c r="AM21" s="2303"/>
      <c r="AN21" s="2303"/>
      <c r="AO21" s="2304"/>
    </row>
    <row r="22" spans="2:41" ht="6.6" customHeight="1" thickBot="1" x14ac:dyDescent="0.35">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row>
    <row r="23" spans="2:41" s="79" customFormat="1" ht="15" customHeight="1" thickBot="1" x14ac:dyDescent="0.35">
      <c r="B23" s="2295" t="s">
        <v>700</v>
      </c>
      <c r="C23" s="2296"/>
      <c r="D23" s="2296"/>
      <c r="E23" s="2296"/>
      <c r="F23" s="2296"/>
      <c r="G23" s="2296"/>
      <c r="H23" s="2296"/>
      <c r="I23" s="2296"/>
      <c r="J23" s="2296"/>
      <c r="K23" s="2296"/>
      <c r="L23" s="2296"/>
      <c r="M23" s="2296"/>
      <c r="N23" s="2296"/>
      <c r="O23" s="2296"/>
      <c r="P23" s="2296"/>
      <c r="Q23" s="2296"/>
      <c r="R23" s="2296"/>
      <c r="S23" s="2296"/>
      <c r="T23" s="2296"/>
      <c r="U23" s="2296"/>
      <c r="V23" s="2296"/>
      <c r="W23" s="2296"/>
      <c r="X23" s="2296"/>
      <c r="Y23" s="2296"/>
      <c r="Z23" s="2296"/>
      <c r="AA23" s="2296"/>
      <c r="AB23" s="2296"/>
      <c r="AC23" s="2296"/>
      <c r="AD23" s="2296"/>
      <c r="AE23" s="2296"/>
      <c r="AF23" s="2296"/>
      <c r="AG23" s="2296"/>
      <c r="AH23" s="2296"/>
      <c r="AI23" s="2296"/>
      <c r="AJ23" s="2296"/>
      <c r="AK23" s="2296"/>
      <c r="AL23" s="2296"/>
      <c r="AM23" s="2296"/>
      <c r="AN23" s="2296"/>
      <c r="AO23" s="2297"/>
    </row>
    <row r="24" spans="2:41" ht="12.15" customHeight="1" thickBot="1" x14ac:dyDescent="0.35">
      <c r="B24" s="2305" t="s">
        <v>701</v>
      </c>
      <c r="C24" s="2306"/>
      <c r="D24" s="2306"/>
      <c r="E24" s="2306"/>
      <c r="F24" s="2306"/>
      <c r="G24" s="2306"/>
      <c r="H24" s="2306"/>
      <c r="I24" s="2306"/>
      <c r="J24" s="2306"/>
      <c r="K24" s="2306"/>
      <c r="L24" s="2306"/>
      <c r="M24" s="2306"/>
      <c r="N24" s="2306"/>
      <c r="O24" s="2306"/>
      <c r="P24" s="2306"/>
      <c r="Q24" s="2306"/>
      <c r="R24" s="2306"/>
      <c r="S24" s="2307"/>
      <c r="T24" s="2308" t="s">
        <v>702</v>
      </c>
      <c r="U24" s="2309"/>
      <c r="V24" s="2309"/>
      <c r="W24" s="2309"/>
      <c r="X24" s="2309"/>
      <c r="Y24" s="2309"/>
      <c r="Z24" s="2309"/>
      <c r="AA24" s="2309"/>
      <c r="AB24" s="2309"/>
      <c r="AC24" s="2309"/>
      <c r="AD24" s="2309"/>
      <c r="AE24" s="2309"/>
      <c r="AF24" s="2309"/>
      <c r="AG24" s="2309"/>
      <c r="AH24" s="2310"/>
      <c r="AI24" s="2308" t="s">
        <v>703</v>
      </c>
      <c r="AJ24" s="2309"/>
      <c r="AK24" s="2309"/>
      <c r="AL24" s="2309"/>
      <c r="AM24" s="2309"/>
      <c r="AN24" s="2309"/>
      <c r="AO24" s="2310"/>
    </row>
    <row r="25" spans="2:41" ht="12.15" customHeight="1" x14ac:dyDescent="0.3">
      <c r="B25" s="2311"/>
      <c r="C25" s="2312"/>
      <c r="D25" s="2312"/>
      <c r="E25" s="2312"/>
      <c r="F25" s="2312"/>
      <c r="G25" s="2312"/>
      <c r="H25" s="2312"/>
      <c r="I25" s="2312"/>
      <c r="J25" s="2312"/>
      <c r="K25" s="2312"/>
      <c r="L25" s="2312"/>
      <c r="M25" s="2312"/>
      <c r="N25" s="2312"/>
      <c r="O25" s="2312"/>
      <c r="P25" s="2312"/>
      <c r="Q25" s="2312"/>
      <c r="R25" s="2312"/>
      <c r="S25" s="2312"/>
      <c r="T25" s="2312"/>
      <c r="U25" s="2312"/>
      <c r="V25" s="2312"/>
      <c r="W25" s="2312"/>
      <c r="X25" s="2312"/>
      <c r="Y25" s="2312"/>
      <c r="Z25" s="2312"/>
      <c r="AA25" s="2312"/>
      <c r="AB25" s="2312"/>
      <c r="AC25" s="2312"/>
      <c r="AD25" s="2312"/>
      <c r="AE25" s="2312"/>
      <c r="AF25" s="2312"/>
      <c r="AG25" s="2312"/>
      <c r="AH25" s="2312"/>
      <c r="AI25" s="2313"/>
      <c r="AJ25" s="2313"/>
      <c r="AK25" s="2313"/>
      <c r="AL25" s="2313"/>
      <c r="AM25" s="2313"/>
      <c r="AN25" s="2313"/>
      <c r="AO25" s="2314"/>
    </row>
    <row r="26" spans="2:41" ht="12.15" customHeight="1" x14ac:dyDescent="0.3">
      <c r="B26" s="2315"/>
      <c r="C26" s="2316"/>
      <c r="D26" s="2316"/>
      <c r="E26" s="2316"/>
      <c r="F26" s="2316"/>
      <c r="G26" s="2316"/>
      <c r="H26" s="2316"/>
      <c r="I26" s="2316"/>
      <c r="J26" s="2316"/>
      <c r="K26" s="2316"/>
      <c r="L26" s="2316"/>
      <c r="M26" s="2316"/>
      <c r="N26" s="2316"/>
      <c r="O26" s="2316"/>
      <c r="P26" s="2316"/>
      <c r="Q26" s="2316"/>
      <c r="R26" s="2316"/>
      <c r="S26" s="2316"/>
      <c r="T26" s="2316"/>
      <c r="U26" s="2316"/>
      <c r="V26" s="2316"/>
      <c r="W26" s="2316"/>
      <c r="X26" s="2316"/>
      <c r="Y26" s="2316"/>
      <c r="Z26" s="2316"/>
      <c r="AA26" s="2316"/>
      <c r="AB26" s="2316"/>
      <c r="AC26" s="2316"/>
      <c r="AD26" s="2316"/>
      <c r="AE26" s="2316"/>
      <c r="AF26" s="2316"/>
      <c r="AG26" s="2316"/>
      <c r="AH26" s="2316"/>
      <c r="AI26" s="2317"/>
      <c r="AJ26" s="2317"/>
      <c r="AK26" s="2317"/>
      <c r="AL26" s="2317"/>
      <c r="AM26" s="2317"/>
      <c r="AN26" s="2317"/>
      <c r="AO26" s="2318"/>
    </row>
    <row r="27" spans="2:41" ht="12.15" customHeight="1" x14ac:dyDescent="0.3">
      <c r="B27" s="2315"/>
      <c r="C27" s="2316"/>
      <c r="D27" s="2316"/>
      <c r="E27" s="2316"/>
      <c r="F27" s="2316"/>
      <c r="G27" s="2316"/>
      <c r="H27" s="2316"/>
      <c r="I27" s="2316"/>
      <c r="J27" s="2316"/>
      <c r="K27" s="2316"/>
      <c r="L27" s="2316"/>
      <c r="M27" s="2316"/>
      <c r="N27" s="2316"/>
      <c r="O27" s="2316"/>
      <c r="P27" s="2316"/>
      <c r="Q27" s="2316"/>
      <c r="R27" s="2316"/>
      <c r="S27" s="2316"/>
      <c r="T27" s="2316"/>
      <c r="U27" s="2316"/>
      <c r="V27" s="2316"/>
      <c r="W27" s="2316"/>
      <c r="X27" s="2316"/>
      <c r="Y27" s="2316"/>
      <c r="Z27" s="2316"/>
      <c r="AA27" s="2316"/>
      <c r="AB27" s="2316"/>
      <c r="AC27" s="2316"/>
      <c r="AD27" s="2316"/>
      <c r="AE27" s="2316"/>
      <c r="AF27" s="2316"/>
      <c r="AG27" s="2316"/>
      <c r="AH27" s="2316"/>
      <c r="AI27" s="2317"/>
      <c r="AJ27" s="2317"/>
      <c r="AK27" s="2317"/>
      <c r="AL27" s="2317"/>
      <c r="AM27" s="2317"/>
      <c r="AN27" s="2317"/>
      <c r="AO27" s="2318"/>
    </row>
    <row r="28" spans="2:41" ht="12.15" customHeight="1" x14ac:dyDescent="0.3">
      <c r="B28" s="2315"/>
      <c r="C28" s="2316"/>
      <c r="D28" s="2316"/>
      <c r="E28" s="2316"/>
      <c r="F28" s="2316"/>
      <c r="G28" s="2316"/>
      <c r="H28" s="2316"/>
      <c r="I28" s="2316"/>
      <c r="J28" s="2316"/>
      <c r="K28" s="2316"/>
      <c r="L28" s="2316"/>
      <c r="M28" s="2316"/>
      <c r="N28" s="2316"/>
      <c r="O28" s="2316"/>
      <c r="P28" s="2316"/>
      <c r="Q28" s="2316"/>
      <c r="R28" s="2316"/>
      <c r="S28" s="2316"/>
      <c r="T28" s="2316"/>
      <c r="U28" s="2316"/>
      <c r="V28" s="2316"/>
      <c r="W28" s="2316"/>
      <c r="X28" s="2316"/>
      <c r="Y28" s="2316"/>
      <c r="Z28" s="2316"/>
      <c r="AA28" s="2316"/>
      <c r="AB28" s="2316"/>
      <c r="AC28" s="2316"/>
      <c r="AD28" s="2316"/>
      <c r="AE28" s="2316"/>
      <c r="AF28" s="2316"/>
      <c r="AG28" s="2316"/>
      <c r="AH28" s="2316"/>
      <c r="AI28" s="2317"/>
      <c r="AJ28" s="2317"/>
      <c r="AK28" s="2317"/>
      <c r="AL28" s="2317"/>
      <c r="AM28" s="2317"/>
      <c r="AN28" s="2317"/>
      <c r="AO28" s="2318"/>
    </row>
    <row r="29" spans="2:41" ht="12.15" customHeight="1" x14ac:dyDescent="0.3">
      <c r="B29" s="2315"/>
      <c r="C29" s="2316"/>
      <c r="D29" s="2316"/>
      <c r="E29" s="2316"/>
      <c r="F29" s="2316"/>
      <c r="G29" s="2316"/>
      <c r="H29" s="2316"/>
      <c r="I29" s="2316"/>
      <c r="J29" s="2316"/>
      <c r="K29" s="2316"/>
      <c r="L29" s="2316"/>
      <c r="M29" s="2316"/>
      <c r="N29" s="2316"/>
      <c r="O29" s="2316"/>
      <c r="P29" s="2316"/>
      <c r="Q29" s="2316"/>
      <c r="R29" s="2316"/>
      <c r="S29" s="2316"/>
      <c r="T29" s="2316"/>
      <c r="U29" s="2316"/>
      <c r="V29" s="2316"/>
      <c r="W29" s="2316"/>
      <c r="X29" s="2316"/>
      <c r="Y29" s="2316"/>
      <c r="Z29" s="2316"/>
      <c r="AA29" s="2316"/>
      <c r="AB29" s="2316"/>
      <c r="AC29" s="2316"/>
      <c r="AD29" s="2316"/>
      <c r="AE29" s="2316"/>
      <c r="AF29" s="2316"/>
      <c r="AG29" s="2316"/>
      <c r="AH29" s="2316"/>
      <c r="AI29" s="2317"/>
      <c r="AJ29" s="2317"/>
      <c r="AK29" s="2317"/>
      <c r="AL29" s="2317"/>
      <c r="AM29" s="2317"/>
      <c r="AN29" s="2317"/>
      <c r="AO29" s="2318"/>
    </row>
    <row r="30" spans="2:41" ht="12.15" customHeight="1" x14ac:dyDescent="0.3">
      <c r="B30" s="2315"/>
      <c r="C30" s="2316"/>
      <c r="D30" s="2316"/>
      <c r="E30" s="2316"/>
      <c r="F30" s="2316"/>
      <c r="G30" s="2316"/>
      <c r="H30" s="2316"/>
      <c r="I30" s="2316"/>
      <c r="J30" s="2316"/>
      <c r="K30" s="2316"/>
      <c r="L30" s="2316"/>
      <c r="M30" s="2316"/>
      <c r="N30" s="2316"/>
      <c r="O30" s="2316"/>
      <c r="P30" s="2316"/>
      <c r="Q30" s="2316"/>
      <c r="R30" s="2316"/>
      <c r="S30" s="2316"/>
      <c r="T30" s="2316"/>
      <c r="U30" s="2316"/>
      <c r="V30" s="2316"/>
      <c r="W30" s="2316"/>
      <c r="X30" s="2316"/>
      <c r="Y30" s="2316"/>
      <c r="Z30" s="2316"/>
      <c r="AA30" s="2316"/>
      <c r="AB30" s="2316"/>
      <c r="AC30" s="2316"/>
      <c r="AD30" s="2316"/>
      <c r="AE30" s="2316"/>
      <c r="AF30" s="2316"/>
      <c r="AG30" s="2316"/>
      <c r="AH30" s="2316"/>
      <c r="AI30" s="2317"/>
      <c r="AJ30" s="2317"/>
      <c r="AK30" s="2317"/>
      <c r="AL30" s="2317"/>
      <c r="AM30" s="2317"/>
      <c r="AN30" s="2317"/>
      <c r="AO30" s="2318"/>
    </row>
    <row r="31" spans="2:41" ht="12.15" customHeight="1" x14ac:dyDescent="0.3">
      <c r="B31" s="2315"/>
      <c r="C31" s="2316"/>
      <c r="D31" s="2316"/>
      <c r="E31" s="2316"/>
      <c r="F31" s="2316"/>
      <c r="G31" s="2316"/>
      <c r="H31" s="2316"/>
      <c r="I31" s="2316"/>
      <c r="J31" s="2316"/>
      <c r="K31" s="2316"/>
      <c r="L31" s="2316"/>
      <c r="M31" s="2316"/>
      <c r="N31" s="2316"/>
      <c r="O31" s="2316"/>
      <c r="P31" s="2316"/>
      <c r="Q31" s="2316"/>
      <c r="R31" s="2316"/>
      <c r="S31" s="2316"/>
      <c r="T31" s="2316"/>
      <c r="U31" s="2316"/>
      <c r="V31" s="2316"/>
      <c r="W31" s="2316"/>
      <c r="X31" s="2316"/>
      <c r="Y31" s="2316"/>
      <c r="Z31" s="2316"/>
      <c r="AA31" s="2316"/>
      <c r="AB31" s="2316"/>
      <c r="AC31" s="2316"/>
      <c r="AD31" s="2316"/>
      <c r="AE31" s="2316"/>
      <c r="AF31" s="2316"/>
      <c r="AG31" s="2316"/>
      <c r="AH31" s="2316"/>
      <c r="AI31" s="2317"/>
      <c r="AJ31" s="2317"/>
      <c r="AK31" s="2317"/>
      <c r="AL31" s="2317"/>
      <c r="AM31" s="2317"/>
      <c r="AN31" s="2317"/>
      <c r="AO31" s="2318"/>
    </row>
    <row r="32" spans="2:41" ht="12.15" customHeight="1" x14ac:dyDescent="0.3">
      <c r="B32" s="2315"/>
      <c r="C32" s="2316"/>
      <c r="D32" s="2316"/>
      <c r="E32" s="2316"/>
      <c r="F32" s="2316"/>
      <c r="G32" s="2316"/>
      <c r="H32" s="2316"/>
      <c r="I32" s="2316"/>
      <c r="J32" s="2316"/>
      <c r="K32" s="2316"/>
      <c r="L32" s="2316"/>
      <c r="M32" s="2316"/>
      <c r="N32" s="2316"/>
      <c r="O32" s="2316"/>
      <c r="P32" s="2316"/>
      <c r="Q32" s="2316"/>
      <c r="R32" s="2316"/>
      <c r="S32" s="2316"/>
      <c r="T32" s="2316"/>
      <c r="U32" s="2316"/>
      <c r="V32" s="2316"/>
      <c r="W32" s="2316"/>
      <c r="X32" s="2316"/>
      <c r="Y32" s="2316"/>
      <c r="Z32" s="2316"/>
      <c r="AA32" s="2316"/>
      <c r="AB32" s="2316"/>
      <c r="AC32" s="2316"/>
      <c r="AD32" s="2316"/>
      <c r="AE32" s="2316"/>
      <c r="AF32" s="2316"/>
      <c r="AG32" s="2316"/>
      <c r="AH32" s="2316"/>
      <c r="AI32" s="2317"/>
      <c r="AJ32" s="2317"/>
      <c r="AK32" s="2317"/>
      <c r="AL32" s="2317"/>
      <c r="AM32" s="2317"/>
      <c r="AN32" s="2317"/>
      <c r="AO32" s="2318"/>
    </row>
    <row r="33" spans="1:41" ht="12.15" customHeight="1" x14ac:dyDescent="0.3">
      <c r="B33" s="2315"/>
      <c r="C33" s="2316"/>
      <c r="D33" s="2316"/>
      <c r="E33" s="2316"/>
      <c r="F33" s="2316"/>
      <c r="G33" s="2316"/>
      <c r="H33" s="2316"/>
      <c r="I33" s="2316"/>
      <c r="J33" s="2316"/>
      <c r="K33" s="2316"/>
      <c r="L33" s="2316"/>
      <c r="M33" s="2316"/>
      <c r="N33" s="2316"/>
      <c r="O33" s="2316"/>
      <c r="P33" s="2316"/>
      <c r="Q33" s="2316"/>
      <c r="R33" s="2316"/>
      <c r="S33" s="2316"/>
      <c r="T33" s="2316"/>
      <c r="U33" s="2316"/>
      <c r="V33" s="2316"/>
      <c r="W33" s="2316"/>
      <c r="X33" s="2316"/>
      <c r="Y33" s="2316"/>
      <c r="Z33" s="2316"/>
      <c r="AA33" s="2316"/>
      <c r="AB33" s="2316"/>
      <c r="AC33" s="2316"/>
      <c r="AD33" s="2316"/>
      <c r="AE33" s="2316"/>
      <c r="AF33" s="2316"/>
      <c r="AG33" s="2316"/>
      <c r="AH33" s="2316"/>
      <c r="AI33" s="2317"/>
      <c r="AJ33" s="2317"/>
      <c r="AK33" s="2317"/>
      <c r="AL33" s="2317"/>
      <c r="AM33" s="2317"/>
      <c r="AN33" s="2317"/>
      <c r="AO33" s="2318"/>
    </row>
    <row r="34" spans="1:41" ht="12.15" customHeight="1" x14ac:dyDescent="0.3">
      <c r="B34" s="2315"/>
      <c r="C34" s="2316"/>
      <c r="D34" s="2316"/>
      <c r="E34" s="2316"/>
      <c r="F34" s="2316"/>
      <c r="G34" s="2316"/>
      <c r="H34" s="2316"/>
      <c r="I34" s="2316"/>
      <c r="J34" s="2316"/>
      <c r="K34" s="2316"/>
      <c r="L34" s="2316"/>
      <c r="M34" s="2316"/>
      <c r="N34" s="2316"/>
      <c r="O34" s="2316"/>
      <c r="P34" s="2316"/>
      <c r="Q34" s="2316"/>
      <c r="R34" s="2316"/>
      <c r="S34" s="2316"/>
      <c r="T34" s="2316"/>
      <c r="U34" s="2316"/>
      <c r="V34" s="2316"/>
      <c r="W34" s="2316"/>
      <c r="X34" s="2316"/>
      <c r="Y34" s="2316"/>
      <c r="Z34" s="2316"/>
      <c r="AA34" s="2316"/>
      <c r="AB34" s="2316"/>
      <c r="AC34" s="2316"/>
      <c r="AD34" s="2316"/>
      <c r="AE34" s="2316"/>
      <c r="AF34" s="2316"/>
      <c r="AG34" s="2316"/>
      <c r="AH34" s="2316"/>
      <c r="AI34" s="2317"/>
      <c r="AJ34" s="2317"/>
      <c r="AK34" s="2317"/>
      <c r="AL34" s="2317"/>
      <c r="AM34" s="2317"/>
      <c r="AN34" s="2317"/>
      <c r="AO34" s="2318"/>
    </row>
    <row r="35" spans="1:41" ht="12.15" customHeight="1" x14ac:dyDescent="0.3">
      <c r="B35" s="2315"/>
      <c r="C35" s="2316"/>
      <c r="D35" s="2316"/>
      <c r="E35" s="2316"/>
      <c r="F35" s="2316"/>
      <c r="G35" s="2316"/>
      <c r="H35" s="2316"/>
      <c r="I35" s="2316"/>
      <c r="J35" s="2316"/>
      <c r="K35" s="2316"/>
      <c r="L35" s="2316"/>
      <c r="M35" s="2316"/>
      <c r="N35" s="2316"/>
      <c r="O35" s="2316"/>
      <c r="P35" s="2316"/>
      <c r="Q35" s="2316"/>
      <c r="R35" s="2316"/>
      <c r="S35" s="2316"/>
      <c r="T35" s="2316"/>
      <c r="U35" s="2316"/>
      <c r="V35" s="2316"/>
      <c r="W35" s="2316"/>
      <c r="X35" s="2316"/>
      <c r="Y35" s="2316"/>
      <c r="Z35" s="2316"/>
      <c r="AA35" s="2316"/>
      <c r="AB35" s="2316"/>
      <c r="AC35" s="2316"/>
      <c r="AD35" s="2316"/>
      <c r="AE35" s="2316"/>
      <c r="AF35" s="2316"/>
      <c r="AG35" s="2316"/>
      <c r="AH35" s="2316"/>
      <c r="AI35" s="2317"/>
      <c r="AJ35" s="2317"/>
      <c r="AK35" s="2317"/>
      <c r="AL35" s="2317"/>
      <c r="AM35" s="2317"/>
      <c r="AN35" s="2317"/>
      <c r="AO35" s="2318"/>
    </row>
    <row r="36" spans="1:41" ht="12.15" customHeight="1" x14ac:dyDescent="0.3">
      <c r="B36" s="2315"/>
      <c r="C36" s="2316"/>
      <c r="D36" s="2316"/>
      <c r="E36" s="2316"/>
      <c r="F36" s="2316"/>
      <c r="G36" s="2316"/>
      <c r="H36" s="2316"/>
      <c r="I36" s="2316"/>
      <c r="J36" s="2316"/>
      <c r="K36" s="2316"/>
      <c r="L36" s="2316"/>
      <c r="M36" s="2316"/>
      <c r="N36" s="2316"/>
      <c r="O36" s="2316"/>
      <c r="P36" s="2316"/>
      <c r="Q36" s="2316"/>
      <c r="R36" s="2316"/>
      <c r="S36" s="2316"/>
      <c r="T36" s="2316"/>
      <c r="U36" s="2316"/>
      <c r="V36" s="2316"/>
      <c r="W36" s="2316"/>
      <c r="X36" s="2316"/>
      <c r="Y36" s="2316"/>
      <c r="Z36" s="2316"/>
      <c r="AA36" s="2316"/>
      <c r="AB36" s="2316"/>
      <c r="AC36" s="2316"/>
      <c r="AD36" s="2316"/>
      <c r="AE36" s="2316"/>
      <c r="AF36" s="2316"/>
      <c r="AG36" s="2316"/>
      <c r="AH36" s="2316"/>
      <c r="AI36" s="2317"/>
      <c r="AJ36" s="2317"/>
      <c r="AK36" s="2317"/>
      <c r="AL36" s="2317"/>
      <c r="AM36" s="2317"/>
      <c r="AN36" s="2317"/>
      <c r="AO36" s="2318"/>
    </row>
    <row r="37" spans="1:41" ht="12.15" customHeight="1" thickBot="1" x14ac:dyDescent="0.35">
      <c r="B37" s="2325"/>
      <c r="C37" s="2326"/>
      <c r="D37" s="2326"/>
      <c r="E37" s="2326"/>
      <c r="F37" s="2326"/>
      <c r="G37" s="2326"/>
      <c r="H37" s="2326"/>
      <c r="I37" s="2326"/>
      <c r="J37" s="2326"/>
      <c r="K37" s="2326"/>
      <c r="L37" s="2326"/>
      <c r="M37" s="2326"/>
      <c r="N37" s="2326"/>
      <c r="O37" s="2326"/>
      <c r="P37" s="2326"/>
      <c r="Q37" s="2326"/>
      <c r="R37" s="2326"/>
      <c r="S37" s="2326"/>
      <c r="T37" s="2326"/>
      <c r="U37" s="2326"/>
      <c r="V37" s="2326"/>
      <c r="W37" s="2326"/>
      <c r="X37" s="2326"/>
      <c r="Y37" s="2326"/>
      <c r="Z37" s="2326"/>
      <c r="AA37" s="2326"/>
      <c r="AB37" s="2326"/>
      <c r="AC37" s="2326"/>
      <c r="AD37" s="2326"/>
      <c r="AE37" s="2326"/>
      <c r="AF37" s="2326"/>
      <c r="AG37" s="2326"/>
      <c r="AH37" s="2326"/>
      <c r="AI37" s="2327"/>
      <c r="AJ37" s="2327"/>
      <c r="AK37" s="2327"/>
      <c r="AL37" s="2327"/>
      <c r="AM37" s="2327"/>
      <c r="AN37" s="2327"/>
      <c r="AO37" s="2328"/>
    </row>
    <row r="38" spans="1:41" ht="6.6" customHeight="1" thickBot="1" x14ac:dyDescent="0.35">
      <c r="B38" s="561"/>
      <c r="C38" s="561"/>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row>
    <row r="39" spans="1:41" s="79" customFormat="1" ht="30.15" customHeight="1" thickBot="1" x14ac:dyDescent="0.35">
      <c r="B39" s="2329" t="s">
        <v>704</v>
      </c>
      <c r="C39" s="2330"/>
      <c r="D39" s="2330"/>
      <c r="E39" s="2330"/>
      <c r="F39" s="2330"/>
      <c r="G39" s="2330"/>
      <c r="H39" s="2330"/>
      <c r="I39" s="2330"/>
      <c r="J39" s="2330"/>
      <c r="K39" s="2330"/>
      <c r="L39" s="2330"/>
      <c r="M39" s="2330"/>
      <c r="N39" s="2330"/>
      <c r="O39" s="2330"/>
      <c r="P39" s="2330"/>
      <c r="Q39" s="2330"/>
      <c r="R39" s="2330"/>
      <c r="S39" s="2330"/>
      <c r="T39" s="2330"/>
      <c r="U39" s="2330"/>
      <c r="V39" s="2330"/>
      <c r="W39" s="2330"/>
      <c r="X39" s="2330"/>
      <c r="Y39" s="2330"/>
      <c r="Z39" s="2330"/>
      <c r="AA39" s="2330"/>
      <c r="AB39" s="2330"/>
      <c r="AC39" s="2330"/>
      <c r="AD39" s="2330"/>
      <c r="AE39" s="2330"/>
      <c r="AF39" s="2330"/>
      <c r="AG39" s="2330"/>
      <c r="AH39" s="2330"/>
      <c r="AI39" s="2330"/>
      <c r="AJ39" s="2330"/>
      <c r="AK39" s="2330"/>
      <c r="AL39" s="2330"/>
      <c r="AM39" s="2330"/>
      <c r="AN39" s="2330"/>
      <c r="AO39" s="2331"/>
    </row>
    <row r="40" spans="1:41" s="79" customFormat="1" ht="30.15" customHeight="1" x14ac:dyDescent="0.3">
      <c r="B40" s="2332"/>
      <c r="C40" s="2333"/>
      <c r="D40" s="2333"/>
      <c r="E40" s="2333"/>
      <c r="F40" s="2333"/>
      <c r="G40" s="2333"/>
      <c r="H40" s="2333"/>
      <c r="I40" s="2333"/>
      <c r="J40" s="2333"/>
      <c r="K40" s="2333"/>
      <c r="L40" s="2333"/>
      <c r="M40" s="2333"/>
      <c r="N40" s="2333"/>
      <c r="O40" s="2333"/>
      <c r="P40" s="2333"/>
      <c r="Q40" s="2333"/>
      <c r="R40" s="2333"/>
      <c r="S40" s="2333"/>
      <c r="T40" s="2333"/>
      <c r="U40" s="2333"/>
      <c r="V40" s="2333"/>
      <c r="W40" s="2333"/>
      <c r="X40" s="2333"/>
      <c r="Y40" s="2333"/>
      <c r="Z40" s="2333"/>
      <c r="AA40" s="2333"/>
      <c r="AB40" s="2333"/>
      <c r="AC40" s="2333"/>
      <c r="AD40" s="2333"/>
      <c r="AE40" s="2333"/>
      <c r="AF40" s="2333"/>
      <c r="AG40" s="2333"/>
      <c r="AH40" s="2333"/>
      <c r="AI40" s="2333"/>
      <c r="AJ40" s="2333"/>
      <c r="AK40" s="2333"/>
      <c r="AL40" s="2333"/>
      <c r="AM40" s="2333"/>
      <c r="AN40" s="2333"/>
      <c r="AO40" s="2334"/>
    </row>
    <row r="41" spans="1:41" s="79" customFormat="1" ht="15" customHeight="1" x14ac:dyDescent="0.3">
      <c r="A41"/>
      <c r="B41" s="2298"/>
      <c r="C41" s="2335"/>
      <c r="D41" s="2335"/>
      <c r="E41" s="2335"/>
      <c r="F41" s="2335"/>
      <c r="G41" s="2335"/>
      <c r="H41" s="2335"/>
      <c r="I41" s="2335"/>
      <c r="J41" s="2335"/>
      <c r="K41" s="2335"/>
      <c r="L41" s="2335"/>
      <c r="M41" s="2335"/>
      <c r="N41" s="2335"/>
      <c r="O41" s="2335"/>
      <c r="P41" s="2335"/>
      <c r="Q41" s="2335"/>
      <c r="R41" s="2335"/>
      <c r="S41" s="2335"/>
      <c r="T41" s="2335"/>
      <c r="U41" s="2335"/>
      <c r="V41" s="2335"/>
      <c r="W41" s="2335"/>
      <c r="X41" s="2335"/>
      <c r="Y41" s="2335"/>
      <c r="Z41" s="2335"/>
      <c r="AA41" s="2335"/>
      <c r="AB41" s="2335"/>
      <c r="AC41" s="2335"/>
      <c r="AD41" s="2335"/>
      <c r="AE41" s="2335"/>
      <c r="AF41" s="2335"/>
      <c r="AG41" s="2335"/>
      <c r="AH41" s="2335"/>
      <c r="AI41" s="2335"/>
      <c r="AJ41" s="2335"/>
      <c r="AK41" s="2335"/>
      <c r="AL41" s="2335"/>
      <c r="AM41" s="2335"/>
      <c r="AN41" s="2335"/>
      <c r="AO41" s="2336"/>
    </row>
    <row r="42" spans="1:41" s="79" customFormat="1" ht="15" customHeight="1" x14ac:dyDescent="0.3">
      <c r="A42"/>
      <c r="B42" s="2298"/>
      <c r="C42" s="2335"/>
      <c r="D42" s="2335"/>
      <c r="E42" s="2335"/>
      <c r="F42" s="2335"/>
      <c r="G42" s="2335"/>
      <c r="H42" s="2335"/>
      <c r="I42" s="2335"/>
      <c r="J42" s="2335"/>
      <c r="K42" s="2335"/>
      <c r="L42" s="2335"/>
      <c r="M42" s="2335"/>
      <c r="N42" s="2335"/>
      <c r="O42" s="2335"/>
      <c r="P42" s="2335"/>
      <c r="Q42" s="2335"/>
      <c r="R42" s="2335"/>
      <c r="S42" s="2335"/>
      <c r="T42" s="2335"/>
      <c r="U42" s="2335"/>
      <c r="V42" s="2335"/>
      <c r="W42" s="2335"/>
      <c r="X42" s="2335"/>
      <c r="Y42" s="2335"/>
      <c r="Z42" s="2335"/>
      <c r="AA42" s="2335"/>
      <c r="AB42" s="2335"/>
      <c r="AC42" s="2335"/>
      <c r="AD42" s="2335"/>
      <c r="AE42" s="2335"/>
      <c r="AF42" s="2335"/>
      <c r="AG42" s="2335"/>
      <c r="AH42" s="2335"/>
      <c r="AI42" s="2335"/>
      <c r="AJ42" s="2335"/>
      <c r="AK42" s="2335"/>
      <c r="AL42" s="2335"/>
      <c r="AM42" s="2335"/>
      <c r="AN42" s="2335"/>
      <c r="AO42" s="2336"/>
    </row>
    <row r="43" spans="1:41" s="79" customFormat="1" ht="15" customHeight="1" thickBot="1" x14ac:dyDescent="0.35">
      <c r="A43"/>
      <c r="B43" s="2337"/>
      <c r="C43" s="2338"/>
      <c r="D43" s="2338"/>
      <c r="E43" s="2338"/>
      <c r="F43" s="2338"/>
      <c r="G43" s="2338"/>
      <c r="H43" s="2338"/>
      <c r="I43" s="2338"/>
      <c r="J43" s="2338"/>
      <c r="K43" s="2338"/>
      <c r="L43" s="2338"/>
      <c r="M43" s="2338"/>
      <c r="N43" s="2338"/>
      <c r="O43" s="2338"/>
      <c r="P43" s="2338"/>
      <c r="Q43" s="2338"/>
      <c r="R43" s="2338"/>
      <c r="S43" s="2338"/>
      <c r="T43" s="2338"/>
      <c r="U43" s="2338"/>
      <c r="V43" s="2338"/>
      <c r="W43" s="2338"/>
      <c r="X43" s="2338"/>
      <c r="Y43" s="2338"/>
      <c r="Z43" s="2338"/>
      <c r="AA43" s="2338"/>
      <c r="AB43" s="2338"/>
      <c r="AC43" s="2338"/>
      <c r="AD43" s="2338"/>
      <c r="AE43" s="2338"/>
      <c r="AF43" s="2338"/>
      <c r="AG43" s="2338"/>
      <c r="AH43" s="2338"/>
      <c r="AI43" s="2338"/>
      <c r="AJ43" s="2338"/>
      <c r="AK43" s="2338"/>
      <c r="AL43" s="2338"/>
      <c r="AM43" s="2338"/>
      <c r="AN43" s="2338"/>
      <c r="AO43" s="2339"/>
    </row>
    <row r="44" spans="1:41" ht="6.6" customHeight="1" x14ac:dyDescent="0.3">
      <c r="B44" s="561"/>
      <c r="C44" s="561"/>
      <c r="D44" s="561"/>
      <c r="E44" s="561"/>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1"/>
      <c r="AL44" s="561"/>
      <c r="AM44" s="561"/>
      <c r="AN44" s="561"/>
      <c r="AO44" s="561"/>
    </row>
    <row r="45" spans="1:41" ht="12.15" customHeight="1" x14ac:dyDescent="0.3">
      <c r="B45" s="2319" t="s">
        <v>50</v>
      </c>
      <c r="C45" s="2319"/>
      <c r="D45" s="2319"/>
      <c r="E45" s="2319"/>
      <c r="F45" s="2319"/>
      <c r="G45" s="2319"/>
      <c r="H45" s="2319"/>
      <c r="I45" s="2319"/>
      <c r="J45" s="2319"/>
      <c r="K45" s="2319"/>
      <c r="L45" s="2273"/>
      <c r="M45" s="2274"/>
      <c r="N45" s="2274"/>
      <c r="O45" s="2274"/>
      <c r="P45" s="2274"/>
      <c r="Q45" s="2274"/>
      <c r="R45" s="2274"/>
      <c r="S45" s="2274"/>
      <c r="T45" s="2274"/>
      <c r="U45" s="2274"/>
      <c r="V45" s="2274"/>
      <c r="W45" s="2274"/>
      <c r="X45" s="2274"/>
      <c r="Y45" s="2274"/>
      <c r="Z45" s="2274"/>
      <c r="AA45" s="2274"/>
      <c r="AB45" s="2274"/>
      <c r="AC45" s="2274"/>
      <c r="AD45" s="2274"/>
      <c r="AE45" s="2274"/>
      <c r="AF45" s="2274"/>
      <c r="AG45" s="2320"/>
      <c r="AH45" s="1165"/>
      <c r="AI45" s="2321" t="s">
        <v>53</v>
      </c>
      <c r="AJ45" s="2321"/>
      <c r="AK45" s="2322"/>
      <c r="AL45" s="2323"/>
      <c r="AM45" s="2323"/>
      <c r="AN45" s="2323"/>
      <c r="AO45" s="2324"/>
    </row>
    <row r="46" spans="1:41" ht="6.45" customHeight="1" x14ac:dyDescent="0.3">
      <c r="B46" s="1166"/>
      <c r="C46" s="1165"/>
      <c r="D46" s="1165"/>
      <c r="E46" s="1165"/>
      <c r="F46" s="1165"/>
      <c r="G46" s="1165"/>
      <c r="H46" s="1165"/>
      <c r="I46" s="1165"/>
      <c r="J46" s="1165"/>
      <c r="K46" s="1165"/>
      <c r="L46" s="1165"/>
      <c r="M46" s="1165"/>
      <c r="N46" s="1165"/>
      <c r="O46" s="1165"/>
      <c r="P46" s="1165"/>
      <c r="Q46" s="1165"/>
      <c r="R46" s="1165"/>
      <c r="S46" s="1165"/>
      <c r="T46" s="1165"/>
      <c r="U46" s="1165"/>
      <c r="V46" s="1165"/>
      <c r="W46" s="1165"/>
      <c r="X46" s="1165"/>
      <c r="Y46" s="1165"/>
      <c r="Z46" s="1165"/>
      <c r="AA46" s="1165"/>
      <c r="AB46" s="1165"/>
      <c r="AC46" s="1165"/>
      <c r="AD46" s="1165"/>
      <c r="AE46" s="1165"/>
      <c r="AF46" s="1165"/>
      <c r="AG46" s="1165"/>
      <c r="AH46" s="1165"/>
      <c r="AI46" s="1165"/>
      <c r="AJ46" s="1165"/>
      <c r="AK46" s="1165"/>
      <c r="AL46" s="1165"/>
      <c r="AM46" s="1165"/>
      <c r="AN46" s="1165"/>
      <c r="AO46" s="1165"/>
    </row>
    <row r="47" spans="1:41" ht="12.15" customHeight="1" x14ac:dyDescent="0.3">
      <c r="B47" s="2319" t="s">
        <v>51</v>
      </c>
      <c r="C47" s="2319"/>
      <c r="D47" s="2319"/>
      <c r="E47" s="2319"/>
      <c r="F47" s="2273" t="str">
        <f>IF(ISBLANK([25]Information!D11),"",[25]Information!D11)</f>
        <v/>
      </c>
      <c r="G47" s="2274"/>
      <c r="H47" s="2274"/>
      <c r="I47" s="2274"/>
      <c r="J47" s="2274"/>
      <c r="K47" s="2274"/>
      <c r="L47" s="2274"/>
      <c r="M47" s="2274"/>
      <c r="N47" s="2274"/>
      <c r="O47" s="2274"/>
      <c r="P47" s="2274"/>
      <c r="Q47" s="2320"/>
      <c r="R47" s="1165"/>
      <c r="S47" s="2321" t="s">
        <v>54</v>
      </c>
      <c r="T47" s="2321"/>
      <c r="U47" s="2321"/>
      <c r="V47" s="2273" t="str">
        <f>IF(ISBLANK([25]Information!D13),"",[25]Information!D13)</f>
        <v/>
      </c>
      <c r="W47" s="2274"/>
      <c r="X47" s="2274"/>
      <c r="Y47" s="2274"/>
      <c r="Z47" s="2274"/>
      <c r="AA47" s="2274"/>
      <c r="AB47" s="2274"/>
      <c r="AC47" s="2274"/>
      <c r="AD47" s="2274"/>
      <c r="AE47" s="2274"/>
      <c r="AF47" s="2274"/>
      <c r="AG47" s="2320"/>
      <c r="AH47" s="1165"/>
      <c r="AI47" s="2321" t="s">
        <v>56</v>
      </c>
      <c r="AJ47" s="2321"/>
      <c r="AK47" s="2273" t="str">
        <f>IF(ISBLANK([25]Information!D14),"",[25]Information!D14)</f>
        <v/>
      </c>
      <c r="AL47" s="2274"/>
      <c r="AM47" s="2274"/>
      <c r="AN47" s="2274"/>
      <c r="AO47" s="2320"/>
    </row>
    <row r="48" spans="1:41" ht="6.45" customHeight="1" x14ac:dyDescent="0.3">
      <c r="B48" s="1166"/>
      <c r="C48" s="1165"/>
      <c r="D48" s="1165"/>
      <c r="E48" s="1165"/>
      <c r="F48" s="1165"/>
      <c r="G48" s="1165"/>
      <c r="H48" s="1165"/>
      <c r="I48" s="1165"/>
      <c r="J48" s="1165"/>
      <c r="K48" s="1165"/>
      <c r="L48" s="1165"/>
      <c r="M48" s="1165"/>
      <c r="N48" s="1165"/>
      <c r="O48" s="1165"/>
      <c r="P48" s="1165"/>
      <c r="Q48" s="1165"/>
      <c r="R48" s="1165"/>
      <c r="S48" s="1165"/>
      <c r="T48" s="1165"/>
      <c r="U48" s="1165"/>
      <c r="V48" s="1165"/>
      <c r="W48" s="1165"/>
      <c r="X48" s="1165"/>
      <c r="Y48" s="1165"/>
      <c r="Z48" s="1165"/>
      <c r="AA48" s="1165"/>
      <c r="AB48" s="1165"/>
      <c r="AC48" s="1165"/>
      <c r="AD48" s="1165"/>
      <c r="AE48" s="1165"/>
      <c r="AF48" s="1165"/>
      <c r="AG48" s="1165"/>
      <c r="AH48" s="1165"/>
      <c r="AI48" s="1165"/>
      <c r="AJ48" s="1165"/>
      <c r="AK48" s="1165"/>
      <c r="AL48" s="1165"/>
      <c r="AM48" s="1165"/>
      <c r="AN48" s="1165"/>
      <c r="AO48" s="1165"/>
    </row>
    <row r="49" spans="2:41" ht="12.15" customHeight="1" x14ac:dyDescent="0.3">
      <c r="B49" s="2319" t="s">
        <v>52</v>
      </c>
      <c r="C49" s="2319"/>
      <c r="D49" s="2319"/>
      <c r="E49" s="2319"/>
      <c r="F49" s="2273" t="str">
        <f>IF(ISBLANK([25]Information!D12),"",[25]Information!D12)</f>
        <v/>
      </c>
      <c r="G49" s="2274"/>
      <c r="H49" s="2274"/>
      <c r="I49" s="2274"/>
      <c r="J49" s="2274"/>
      <c r="K49" s="2274"/>
      <c r="L49" s="2274"/>
      <c r="M49" s="2274"/>
      <c r="N49" s="2274"/>
      <c r="O49" s="2274"/>
      <c r="P49" s="2274"/>
      <c r="Q49" s="2274"/>
      <c r="R49" s="1167"/>
      <c r="S49" s="2321" t="s">
        <v>55</v>
      </c>
      <c r="T49" s="2321"/>
      <c r="U49" s="2321"/>
      <c r="V49" s="2273" t="str">
        <f>IF(ISBLANK([25]Information!D15),"",[25]Information!D15)</f>
        <v/>
      </c>
      <c r="W49" s="2274"/>
      <c r="X49" s="2274"/>
      <c r="Y49" s="2274"/>
      <c r="Z49" s="2274"/>
      <c r="AA49" s="2274"/>
      <c r="AB49" s="2274"/>
      <c r="AC49" s="2274"/>
      <c r="AD49" s="2274"/>
      <c r="AE49" s="2274"/>
      <c r="AF49" s="2274"/>
      <c r="AG49" s="2320"/>
      <c r="AH49" s="1165"/>
      <c r="AI49" s="1165"/>
      <c r="AJ49" s="1165"/>
      <c r="AK49" s="1165"/>
      <c r="AL49" s="1165"/>
      <c r="AM49" s="1165"/>
      <c r="AN49" s="1165"/>
      <c r="AO49" s="1165"/>
    </row>
    <row r="50" spans="2:41" ht="6.45" customHeight="1" x14ac:dyDescent="0.3">
      <c r="B50" s="561"/>
      <c r="C50" s="561"/>
      <c r="D50" s="561"/>
      <c r="E50" s="561"/>
      <c r="F50" s="561"/>
      <c r="G50" s="561"/>
      <c r="H50" s="561"/>
      <c r="I50" s="561"/>
      <c r="J50" s="561"/>
      <c r="K50" s="561"/>
      <c r="L50" s="561"/>
      <c r="M50" s="561"/>
      <c r="N50" s="561"/>
      <c r="O50" s="561"/>
      <c r="P50" s="561"/>
      <c r="Q50" s="561"/>
      <c r="R50" s="561"/>
      <c r="S50" s="561"/>
      <c r="T50" s="561"/>
      <c r="U50" s="561"/>
      <c r="V50" s="561"/>
      <c r="W50" s="561"/>
      <c r="X50" s="561"/>
      <c r="Y50" s="561"/>
      <c r="Z50" s="561"/>
      <c r="AA50" s="561"/>
      <c r="AB50" s="561"/>
      <c r="AC50" s="561"/>
      <c r="AD50" s="561"/>
      <c r="AE50" s="561"/>
      <c r="AF50" s="561"/>
      <c r="AG50" s="561"/>
      <c r="AH50" s="561"/>
      <c r="AI50" s="561"/>
      <c r="AJ50" s="561"/>
      <c r="AK50" s="561"/>
      <c r="AL50" s="561"/>
      <c r="AM50" s="561"/>
      <c r="AN50" s="561"/>
      <c r="AO50" s="561"/>
    </row>
    <row r="51" spans="2:41" ht="12.15" customHeight="1" x14ac:dyDescent="0.3">
      <c r="B51" s="2343" t="s">
        <v>57</v>
      </c>
      <c r="C51" s="2343"/>
      <c r="D51" s="2343"/>
      <c r="E51" s="2343"/>
      <c r="F51" s="2343"/>
      <c r="G51" s="2343"/>
      <c r="H51" s="2343"/>
      <c r="I51" s="2343"/>
      <c r="J51" s="2343"/>
      <c r="K51" s="2343"/>
      <c r="L51" s="2343"/>
      <c r="M51" s="2343"/>
      <c r="N51" s="2343"/>
      <c r="O51" s="2343"/>
      <c r="P51" s="2343"/>
      <c r="Q51" s="2343"/>
      <c r="R51" s="2343"/>
      <c r="S51" s="2343"/>
      <c r="T51" s="2343"/>
      <c r="U51" s="2343"/>
      <c r="V51" s="2343"/>
      <c r="W51" s="2343"/>
      <c r="X51" s="2343"/>
      <c r="Y51" s="2343"/>
      <c r="Z51" s="2343"/>
      <c r="AA51" s="2343"/>
      <c r="AB51" s="2343"/>
      <c r="AC51" s="2343"/>
      <c r="AD51" s="2343"/>
      <c r="AE51" s="2343"/>
      <c r="AF51" s="2343"/>
      <c r="AG51" s="2343"/>
      <c r="AH51" s="2343"/>
      <c r="AI51" s="2343"/>
      <c r="AJ51" s="2343"/>
      <c r="AK51" s="2343"/>
      <c r="AL51" s="2343"/>
      <c r="AM51" s="2343"/>
      <c r="AN51" s="2343"/>
      <c r="AO51" s="2343"/>
    </row>
    <row r="52" spans="2:41" ht="12.15" customHeight="1" x14ac:dyDescent="0.3">
      <c r="B52" s="2340" t="s">
        <v>705</v>
      </c>
      <c r="C52" s="2340"/>
      <c r="D52" s="2340"/>
      <c r="E52" s="2340"/>
      <c r="F52" s="2340"/>
      <c r="G52" s="2340"/>
      <c r="H52" s="2340"/>
      <c r="I52" s="2340"/>
      <c r="J52" s="2340"/>
      <c r="K52" s="2340"/>
      <c r="L52" s="2340"/>
      <c r="M52" s="561"/>
      <c r="N52" s="1168"/>
      <c r="O52" s="2341" t="s">
        <v>59</v>
      </c>
      <c r="P52" s="2342"/>
      <c r="Q52" s="2342"/>
      <c r="R52" s="2342"/>
      <c r="S52" s="2342"/>
      <c r="T52" s="1168"/>
      <c r="U52" s="2341" t="s">
        <v>61</v>
      </c>
      <c r="V52" s="2342"/>
      <c r="W52" s="2342"/>
      <c r="X52" s="2342"/>
      <c r="Y52" s="2342"/>
      <c r="Z52" s="561"/>
      <c r="AA52" s="561"/>
      <c r="AB52" s="561"/>
      <c r="AC52" s="561"/>
      <c r="AD52" s="561"/>
      <c r="AE52" s="561"/>
      <c r="AF52" s="561"/>
      <c r="AG52" s="561"/>
      <c r="AH52" s="561"/>
      <c r="AI52" s="561"/>
      <c r="AJ52" s="561"/>
      <c r="AK52" s="561"/>
      <c r="AL52" s="561"/>
      <c r="AM52" s="561"/>
      <c r="AN52" s="561"/>
      <c r="AO52" s="561"/>
    </row>
    <row r="53" spans="2:41" ht="12.15" customHeight="1" x14ac:dyDescent="0.3">
      <c r="B53" s="561"/>
      <c r="C53" s="561"/>
      <c r="D53" s="561"/>
      <c r="E53" s="561"/>
      <c r="F53" s="561"/>
      <c r="G53" s="561"/>
      <c r="H53" s="561"/>
      <c r="I53" s="561"/>
      <c r="J53" s="561"/>
      <c r="K53" s="561"/>
      <c r="L53" s="561"/>
      <c r="M53" s="561"/>
      <c r="N53" s="1169"/>
      <c r="O53" s="1165"/>
      <c r="P53" s="1165"/>
      <c r="Q53" s="1165"/>
      <c r="R53" s="1165"/>
      <c r="S53" s="1165"/>
      <c r="T53" s="561"/>
      <c r="U53" s="561"/>
      <c r="V53" s="561"/>
      <c r="W53" s="561"/>
      <c r="X53" s="561"/>
      <c r="Y53" s="561"/>
      <c r="Z53" s="561"/>
      <c r="AA53" s="2340" t="s">
        <v>62</v>
      </c>
      <c r="AB53" s="2340"/>
      <c r="AC53" s="2340"/>
      <c r="AD53" s="2340"/>
      <c r="AE53" s="2340"/>
      <c r="AF53" s="561"/>
      <c r="AG53" s="561"/>
      <c r="AH53" s="561"/>
      <c r="AI53" s="561"/>
      <c r="AJ53" s="561"/>
      <c r="AK53" s="561"/>
      <c r="AL53" s="561"/>
      <c r="AM53" s="561"/>
      <c r="AN53" s="561"/>
      <c r="AO53" s="561"/>
    </row>
    <row r="54" spans="2:41" ht="12.15" customHeight="1" x14ac:dyDescent="0.3">
      <c r="B54" s="2344" t="s">
        <v>449</v>
      </c>
      <c r="C54" s="2344"/>
      <c r="D54" s="2344"/>
      <c r="E54" s="2344"/>
      <c r="F54" s="2344"/>
      <c r="G54" s="2344"/>
      <c r="H54" s="2344"/>
      <c r="I54" s="2344"/>
      <c r="J54" s="2344"/>
      <c r="K54" s="2344"/>
      <c r="L54" s="2344"/>
      <c r="M54" s="2344"/>
      <c r="N54" s="2278"/>
      <c r="O54" s="2278"/>
      <c r="P54" s="2278"/>
      <c r="Q54" s="2278"/>
      <c r="R54" s="2278"/>
      <c r="S54" s="2278"/>
      <c r="T54" s="2278"/>
      <c r="U54" s="2278"/>
      <c r="V54" s="2278"/>
      <c r="W54" s="2278"/>
      <c r="X54" s="2278"/>
      <c r="Y54" s="2278"/>
      <c r="Z54" s="561"/>
      <c r="AA54" s="2345"/>
      <c r="AB54" s="2346"/>
      <c r="AC54" s="2346"/>
      <c r="AD54" s="2346"/>
      <c r="AE54" s="2346"/>
      <c r="AF54" s="2346"/>
      <c r="AG54" s="2346"/>
      <c r="AH54" s="2346"/>
      <c r="AI54" s="2346"/>
      <c r="AJ54" s="2346"/>
      <c r="AK54" s="2346"/>
      <c r="AL54" s="2346"/>
      <c r="AM54" s="2346"/>
      <c r="AN54" s="2346"/>
      <c r="AO54" s="2347"/>
    </row>
    <row r="55" spans="2:41" ht="12.15" customHeight="1" x14ac:dyDescent="0.3">
      <c r="B55" s="2340" t="s">
        <v>51</v>
      </c>
      <c r="C55" s="2340"/>
      <c r="D55" s="2340"/>
      <c r="E55" s="2340"/>
      <c r="F55" s="2340"/>
      <c r="G55" s="2340"/>
      <c r="H55" s="2340"/>
      <c r="I55" s="2340"/>
      <c r="J55" s="2340"/>
      <c r="K55" s="1170"/>
      <c r="L55" s="1170"/>
      <c r="M55" s="1170"/>
      <c r="N55" s="2278" t="str">
        <f>IF(ISBLANK([25]Information!D39),"",[25]Information!D39)</f>
        <v/>
      </c>
      <c r="O55" s="2278"/>
      <c r="P55" s="2278"/>
      <c r="Q55" s="2278"/>
      <c r="R55" s="2278"/>
      <c r="S55" s="2278"/>
      <c r="T55" s="2278"/>
      <c r="U55" s="2278"/>
      <c r="V55" s="2278"/>
      <c r="W55" s="2278"/>
      <c r="X55" s="2278"/>
      <c r="Y55" s="2278"/>
      <c r="Z55" s="561"/>
      <c r="AA55" s="2348"/>
      <c r="AB55" s="2349"/>
      <c r="AC55" s="2349"/>
      <c r="AD55" s="2349"/>
      <c r="AE55" s="2349"/>
      <c r="AF55" s="2349"/>
      <c r="AG55" s="2349"/>
      <c r="AH55" s="2349"/>
      <c r="AI55" s="2349"/>
      <c r="AJ55" s="2349"/>
      <c r="AK55" s="2349"/>
      <c r="AL55" s="2349"/>
      <c r="AM55" s="2349"/>
      <c r="AN55" s="2349"/>
      <c r="AO55" s="2350"/>
    </row>
    <row r="56" spans="2:41" ht="6.6" customHeight="1" x14ac:dyDescent="0.3">
      <c r="B56" s="561"/>
      <c r="C56" s="561"/>
      <c r="D56" s="561"/>
      <c r="E56" s="561"/>
      <c r="F56" s="561"/>
      <c r="G56" s="561"/>
      <c r="H56" s="561"/>
      <c r="I56" s="561"/>
      <c r="J56" s="561"/>
      <c r="K56" s="561"/>
      <c r="L56" s="561"/>
      <c r="M56" s="561"/>
      <c r="N56" s="561"/>
      <c r="O56" s="561"/>
      <c r="P56" s="561"/>
      <c r="Q56" s="561"/>
      <c r="R56" s="561"/>
      <c r="S56" s="561"/>
      <c r="T56" s="561"/>
      <c r="U56" s="561"/>
      <c r="V56" s="561"/>
      <c r="W56" s="561"/>
      <c r="X56" s="561"/>
      <c r="Y56" s="561"/>
      <c r="Z56" s="561"/>
      <c r="AA56" s="561"/>
      <c r="AB56" s="561"/>
      <c r="AC56" s="561"/>
      <c r="AD56" s="561"/>
      <c r="AE56" s="561"/>
      <c r="AF56" s="561"/>
      <c r="AG56" s="561"/>
      <c r="AH56" s="561"/>
      <c r="AI56" s="561"/>
      <c r="AJ56" s="561"/>
      <c r="AK56" s="561"/>
      <c r="AL56" s="561"/>
      <c r="AM56" s="561"/>
      <c r="AN56" s="561"/>
      <c r="AO56" s="561"/>
    </row>
    <row r="57" spans="2:41" ht="12.15" customHeight="1" x14ac:dyDescent="0.3"/>
    <row r="58" spans="2:41" ht="6.6" customHeight="1" x14ac:dyDescent="0.3"/>
  </sheetData>
  <sheetProtection selectLockedCells="1"/>
  <mergeCells count="91">
    <mergeCell ref="AA53:AE53"/>
    <mergeCell ref="B54:M54"/>
    <mergeCell ref="N54:Y54"/>
    <mergeCell ref="AA54:AO55"/>
    <mergeCell ref="B55:J55"/>
    <mergeCell ref="N55:Y55"/>
    <mergeCell ref="B52:L52"/>
    <mergeCell ref="O52:S52"/>
    <mergeCell ref="U52:Y52"/>
    <mergeCell ref="B47:E47"/>
    <mergeCell ref="F47:Q47"/>
    <mergeCell ref="S47:U47"/>
    <mergeCell ref="V47:AG47"/>
    <mergeCell ref="B49:E49"/>
    <mergeCell ref="F49:Q49"/>
    <mergeCell ref="S49:U49"/>
    <mergeCell ref="V49:AG49"/>
    <mergeCell ref="B51:AO51"/>
    <mergeCell ref="AI47:AJ47"/>
    <mergeCell ref="AK47:AO47"/>
    <mergeCell ref="B45:K45"/>
    <mergeCell ref="L45:AG45"/>
    <mergeCell ref="AI45:AJ45"/>
    <mergeCell ref="AK45:AO45"/>
    <mergeCell ref="B35:S35"/>
    <mergeCell ref="T35:AH35"/>
    <mergeCell ref="AI35:AO35"/>
    <mergeCell ref="B36:S36"/>
    <mergeCell ref="T36:AH36"/>
    <mergeCell ref="AI36:AO36"/>
    <mergeCell ref="B37:S37"/>
    <mergeCell ref="T37:AH37"/>
    <mergeCell ref="AI37:AO37"/>
    <mergeCell ref="B39:AO39"/>
    <mergeCell ref="B40:AO43"/>
    <mergeCell ref="B33:S33"/>
    <mergeCell ref="T33:AH33"/>
    <mergeCell ref="AI33:AO33"/>
    <mergeCell ref="B34:S34"/>
    <mergeCell ref="T34:AH34"/>
    <mergeCell ref="AI34:AO34"/>
    <mergeCell ref="B31:S31"/>
    <mergeCell ref="T31:AH31"/>
    <mergeCell ref="AI31:AO31"/>
    <mergeCell ref="B32:S32"/>
    <mergeCell ref="T32:AH32"/>
    <mergeCell ref="AI32:AO32"/>
    <mergeCell ref="B29:S29"/>
    <mergeCell ref="T29:AH29"/>
    <mergeCell ref="AI29:AO29"/>
    <mergeCell ref="B30:S30"/>
    <mergeCell ref="T30:AH30"/>
    <mergeCell ref="AI30:AO30"/>
    <mergeCell ref="B27:S27"/>
    <mergeCell ref="T27:AH27"/>
    <mergeCell ref="AI27:AO27"/>
    <mergeCell ref="B28:S28"/>
    <mergeCell ref="T28:AH28"/>
    <mergeCell ref="AI28:AO28"/>
    <mergeCell ref="B25:S25"/>
    <mergeCell ref="T25:AH25"/>
    <mergeCell ref="AI25:AO25"/>
    <mergeCell ref="B26:S26"/>
    <mergeCell ref="T26:AH26"/>
    <mergeCell ref="AI26:AO26"/>
    <mergeCell ref="B8:AO8"/>
    <mergeCell ref="B9:AO21"/>
    <mergeCell ref="B23:AO23"/>
    <mergeCell ref="B24:S24"/>
    <mergeCell ref="T24:AH24"/>
    <mergeCell ref="AI24:AO24"/>
    <mergeCell ref="B5:H5"/>
    <mergeCell ref="I5:W5"/>
    <mergeCell ref="Y5:AE5"/>
    <mergeCell ref="AF5:AO5"/>
    <mergeCell ref="B6:H6"/>
    <mergeCell ref="I6:W6"/>
    <mergeCell ref="AK4:AO4"/>
    <mergeCell ref="B2:H2"/>
    <mergeCell ref="I2:W2"/>
    <mergeCell ref="Y2:AB2"/>
    <mergeCell ref="AC2:AO2"/>
    <mergeCell ref="B3:H3"/>
    <mergeCell ref="I3:W3"/>
    <mergeCell ref="Y3:AB3"/>
    <mergeCell ref="AC3:AO3"/>
    <mergeCell ref="B4:H4"/>
    <mergeCell ref="I4:W4"/>
    <mergeCell ref="Y4:AB4"/>
    <mergeCell ref="AC4:AF4"/>
    <mergeCell ref="AG4:AJ4"/>
  </mergeCells>
  <printOptions horizontalCentered="1"/>
  <pageMargins left="0.6" right="0.6" top="0.75" bottom="0.75" header="0.3" footer="0.3"/>
  <pageSetup orientation="portrait" verticalDpi="1200" r:id="rId1"/>
  <headerFooter>
    <oddHeader>&amp;L&amp;G&amp;C&amp;"-,Bold"Interim Approval Worksheet</oddHeader>
    <oddFooter>&amp;L&amp;9 1AF0003 &amp;A&amp;C&amp;"-,Bold"&amp;9&amp;KFF0000Printed Copy Uncontrolled.  
Latest Edition on AMG Intranet Site (http://home.amgeneral.com)&amp;R&amp;9Rev &amp;D</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8">
    <pageSetUpPr fitToPage="1"/>
  </sheetPr>
  <dimension ref="A1:J40"/>
  <sheetViews>
    <sheetView windowProtection="1" showGridLines="0" zoomScaleNormal="100" workbookViewId="0">
      <selection activeCell="C7" sqref="C7"/>
    </sheetView>
  </sheetViews>
  <sheetFormatPr defaultColWidth="9.109375" defaultRowHeight="14.4" x14ac:dyDescent="0.3"/>
  <cols>
    <col min="1" max="1" width="44.88671875" customWidth="1"/>
    <col min="2" max="3" width="19.109375" customWidth="1"/>
    <col min="11" max="11" width="8.5546875" customWidth="1"/>
  </cols>
  <sheetData>
    <row r="1" spans="1:10" x14ac:dyDescent="0.3">
      <c r="A1" s="126" t="s">
        <v>460</v>
      </c>
      <c r="B1" s="127" t="s">
        <v>461</v>
      </c>
      <c r="C1" s="127" t="s">
        <v>53</v>
      </c>
    </row>
    <row r="2" spans="1:10" ht="18" x14ac:dyDescent="0.3">
      <c r="A2" s="232" t="s">
        <v>681</v>
      </c>
      <c r="B2" s="894" t="s">
        <v>682</v>
      </c>
      <c r="C2" s="895">
        <v>45055</v>
      </c>
      <c r="D2" s="32"/>
      <c r="E2" s="32"/>
      <c r="F2" s="32"/>
      <c r="G2" s="32"/>
      <c r="H2" s="32"/>
      <c r="I2" s="32"/>
      <c r="J2" s="32"/>
    </row>
    <row r="3" spans="1:10" ht="31.2" x14ac:dyDescent="0.3">
      <c r="A3" s="197" t="s">
        <v>686</v>
      </c>
      <c r="B3" s="225" t="s">
        <v>687</v>
      </c>
      <c r="C3" s="228">
        <v>45161</v>
      </c>
    </row>
    <row r="4" spans="1:10" ht="43.2" x14ac:dyDescent="0.3">
      <c r="A4" s="197" t="s">
        <v>749</v>
      </c>
      <c r="B4" s="227" t="s">
        <v>483</v>
      </c>
      <c r="C4" s="228">
        <v>45251</v>
      </c>
      <c r="D4" s="64"/>
      <c r="E4" s="64"/>
      <c r="F4" s="64"/>
      <c r="G4" s="64"/>
      <c r="H4" s="64"/>
      <c r="I4" s="64"/>
      <c r="J4" s="64"/>
    </row>
    <row r="5" spans="1:10" ht="15.6" x14ac:dyDescent="0.3">
      <c r="A5" s="197"/>
      <c r="B5" s="227"/>
      <c r="C5" s="228"/>
    </row>
    <row r="6" spans="1:10" ht="15.6" x14ac:dyDescent="0.3">
      <c r="A6" s="197"/>
      <c r="B6" s="227"/>
      <c r="C6" s="228"/>
    </row>
    <row r="7" spans="1:10" ht="15.6" x14ac:dyDescent="0.3">
      <c r="A7" s="224"/>
      <c r="B7" s="225"/>
      <c r="C7" s="226"/>
      <c r="D7" s="33"/>
      <c r="E7" s="33"/>
      <c r="F7" s="33"/>
      <c r="G7" s="33"/>
      <c r="H7" s="33"/>
      <c r="I7" s="33"/>
      <c r="J7" s="33"/>
    </row>
    <row r="8" spans="1:10" x14ac:dyDescent="0.3">
      <c r="A8" s="232"/>
      <c r="B8" s="233"/>
      <c r="C8" s="234"/>
    </row>
    <row r="9" spans="1:10" x14ac:dyDescent="0.3">
      <c r="A9" s="197"/>
      <c r="B9" s="303"/>
      <c r="C9" s="304"/>
      <c r="D9" s="33"/>
      <c r="E9" s="33"/>
      <c r="F9" s="33"/>
      <c r="G9" s="33"/>
      <c r="H9" s="33"/>
      <c r="I9" s="33"/>
      <c r="J9" s="33"/>
    </row>
    <row r="10" spans="1:10" x14ac:dyDescent="0.3">
      <c r="A10" s="197"/>
      <c r="B10" s="305"/>
      <c r="C10" s="306"/>
    </row>
    <row r="11" spans="1:10" x14ac:dyDescent="0.3">
      <c r="A11" s="316"/>
      <c r="B11" s="318"/>
      <c r="C11" s="317"/>
    </row>
    <row r="12" spans="1:10" x14ac:dyDescent="0.3">
      <c r="A12" s="799"/>
      <c r="B12" s="892"/>
      <c r="C12" s="317"/>
    </row>
    <row r="13" spans="1:10" x14ac:dyDescent="0.3">
      <c r="A13" s="125"/>
      <c r="B13" s="125"/>
      <c r="C13" s="125"/>
    </row>
    <row r="14" spans="1:10" x14ac:dyDescent="0.3">
      <c r="A14" s="125"/>
      <c r="B14" s="125"/>
      <c r="C14" s="125"/>
    </row>
    <row r="15" spans="1:10" x14ac:dyDescent="0.3">
      <c r="A15" s="125"/>
      <c r="B15" s="125"/>
      <c r="C15" s="125"/>
    </row>
    <row r="16" spans="1:10" x14ac:dyDescent="0.3">
      <c r="A16" s="125"/>
      <c r="B16" s="125"/>
      <c r="C16" s="125"/>
    </row>
    <row r="17" spans="1:3" x14ac:dyDescent="0.3">
      <c r="A17" s="125"/>
      <c r="B17" s="125"/>
      <c r="C17" s="125"/>
    </row>
    <row r="18" spans="1:3" x14ac:dyDescent="0.3">
      <c r="A18" s="125"/>
      <c r="B18" s="125"/>
      <c r="C18" s="125"/>
    </row>
    <row r="19" spans="1:3" x14ac:dyDescent="0.3">
      <c r="A19" s="125"/>
      <c r="B19" s="125"/>
      <c r="C19" s="125"/>
    </row>
    <row r="20" spans="1:3" x14ac:dyDescent="0.3">
      <c r="A20" s="125"/>
      <c r="B20" s="125"/>
      <c r="C20" s="125"/>
    </row>
    <row r="21" spans="1:3" x14ac:dyDescent="0.3">
      <c r="A21" s="125"/>
      <c r="B21" s="125"/>
      <c r="C21" s="125"/>
    </row>
    <row r="22" spans="1:3" x14ac:dyDescent="0.3">
      <c r="A22" s="125"/>
      <c r="B22" s="125"/>
      <c r="C22" s="125"/>
    </row>
    <row r="23" spans="1:3" x14ac:dyDescent="0.3">
      <c r="A23" s="125"/>
      <c r="B23" s="125"/>
      <c r="C23" s="125"/>
    </row>
    <row r="24" spans="1:3" x14ac:dyDescent="0.3">
      <c r="A24" s="125"/>
      <c r="B24" s="125"/>
      <c r="C24" s="125"/>
    </row>
    <row r="25" spans="1:3" x14ac:dyDescent="0.3">
      <c r="A25" s="125"/>
      <c r="B25" s="125"/>
      <c r="C25" s="125"/>
    </row>
    <row r="26" spans="1:3" x14ac:dyDescent="0.3">
      <c r="A26" s="125"/>
      <c r="B26" s="125"/>
      <c r="C26" s="125"/>
    </row>
    <row r="27" spans="1:3" x14ac:dyDescent="0.3">
      <c r="A27" s="125"/>
      <c r="B27" s="125"/>
      <c r="C27" s="125"/>
    </row>
    <row r="28" spans="1:3" x14ac:dyDescent="0.3">
      <c r="A28" s="125"/>
      <c r="B28" s="125"/>
      <c r="C28" s="125"/>
    </row>
    <row r="29" spans="1:3" x14ac:dyDescent="0.3">
      <c r="A29" s="125"/>
      <c r="B29" s="125"/>
      <c r="C29" s="125"/>
    </row>
    <row r="30" spans="1:3" x14ac:dyDescent="0.3">
      <c r="A30" s="125"/>
      <c r="B30" s="125"/>
      <c r="C30" s="125"/>
    </row>
    <row r="31" spans="1:3" x14ac:dyDescent="0.3">
      <c r="A31" s="125"/>
      <c r="B31" s="125"/>
      <c r="C31" s="125"/>
    </row>
    <row r="32" spans="1:3" x14ac:dyDescent="0.3">
      <c r="A32" s="125"/>
      <c r="B32" s="125"/>
      <c r="C32" s="125"/>
    </row>
    <row r="33" spans="1:3" x14ac:dyDescent="0.3">
      <c r="A33" s="125"/>
      <c r="B33" s="125"/>
      <c r="C33" s="125"/>
    </row>
    <row r="34" spans="1:3" x14ac:dyDescent="0.3">
      <c r="A34" s="125"/>
      <c r="B34" s="125"/>
      <c r="C34" s="125"/>
    </row>
    <row r="35" spans="1:3" x14ac:dyDescent="0.3">
      <c r="A35" s="125"/>
      <c r="B35" s="125"/>
      <c r="C35" s="125"/>
    </row>
    <row r="36" spans="1:3" x14ac:dyDescent="0.3">
      <c r="A36" s="125"/>
      <c r="B36" s="125"/>
      <c r="C36" s="125"/>
    </row>
    <row r="37" spans="1:3" x14ac:dyDescent="0.3">
      <c r="A37" s="125"/>
      <c r="B37" s="125"/>
      <c r="C37" s="125"/>
    </row>
    <row r="38" spans="1:3" x14ac:dyDescent="0.3">
      <c r="A38" s="125"/>
      <c r="B38" s="125"/>
      <c r="C38" s="125"/>
    </row>
    <row r="39" spans="1:3" x14ac:dyDescent="0.3">
      <c r="A39" s="125"/>
      <c r="B39" s="125"/>
      <c r="C39" s="125"/>
    </row>
    <row r="40" spans="1:3" x14ac:dyDescent="0.3">
      <c r="A40" s="125"/>
      <c r="B40" s="125"/>
      <c r="C40" s="125"/>
    </row>
  </sheetData>
  <sheetProtection selectLockedCells="1" selectUnlockedCells="1"/>
  <printOptions horizontalCentered="1"/>
  <pageMargins left="0.7" right="0.7" top="0.75" bottom="0.75" header="0.3" footer="0.3"/>
  <pageSetup scale="58" fitToHeight="2" orientation="portrait" r:id="rId1"/>
  <headerFooter>
    <oddHeader>&amp;L&amp;G&amp;C&amp;"-,Bold"&amp;12Revision History</oddHeader>
    <oddFooter>&amp;L&amp;9 1AF0003 &amp;A&amp;C&amp;"-,Bold"&amp;8&amp;KFF0000Printed Copy Uncontrolled.  
Latest Edition on AMG Intranet Site (http://home.amgeneral.com)&amp;R&amp;9Rev &amp;D</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pageSetUpPr fitToPage="1"/>
  </sheetPr>
  <dimension ref="B2:J10"/>
  <sheetViews>
    <sheetView windowProtection="1" view="pageLayout" zoomScale="80" zoomScaleNormal="100" zoomScalePageLayoutView="80" workbookViewId="0">
      <selection activeCell="F14" sqref="F14"/>
    </sheetView>
  </sheetViews>
  <sheetFormatPr defaultColWidth="9.109375" defaultRowHeight="14.4" x14ac:dyDescent="0.3"/>
  <cols>
    <col min="1" max="1" width="9.44140625" customWidth="1"/>
    <col min="11" max="11" width="8.5546875" customWidth="1"/>
  </cols>
  <sheetData>
    <row r="2" spans="2:10" ht="20.399999999999999" customHeight="1" x14ac:dyDescent="0.3">
      <c r="B2" s="32"/>
      <c r="C2" s="32"/>
      <c r="D2" s="32"/>
      <c r="E2" s="32"/>
      <c r="F2" s="32"/>
      <c r="G2" s="32"/>
      <c r="H2" s="32"/>
      <c r="I2" s="32"/>
      <c r="J2" s="32"/>
    </row>
    <row r="4" spans="2:10" x14ac:dyDescent="0.3">
      <c r="B4" s="64"/>
      <c r="C4" s="64"/>
      <c r="D4" s="64"/>
      <c r="E4" s="64"/>
      <c r="F4" s="64"/>
      <c r="G4" s="64"/>
      <c r="H4" s="64"/>
      <c r="I4" s="64"/>
      <c r="J4" s="64"/>
    </row>
    <row r="6" spans="2:10" ht="17.399999999999999" customHeight="1" x14ac:dyDescent="0.3">
      <c r="B6" s="33"/>
      <c r="C6" s="64"/>
      <c r="D6" s="64"/>
      <c r="E6" s="64"/>
      <c r="F6" s="64"/>
      <c r="G6" s="64"/>
      <c r="H6" s="64"/>
      <c r="I6" s="64"/>
      <c r="J6" s="64"/>
    </row>
    <row r="8" spans="2:10" ht="16.2" customHeight="1" x14ac:dyDescent="0.3">
      <c r="B8" s="33"/>
      <c r="C8" s="33"/>
      <c r="D8" s="33"/>
      <c r="E8" s="33"/>
      <c r="F8" s="33"/>
      <c r="G8" s="33"/>
      <c r="H8" s="33"/>
      <c r="I8" s="33"/>
      <c r="J8" s="33"/>
    </row>
    <row r="10" spans="2:10" ht="13.2" customHeight="1" x14ac:dyDescent="0.3">
      <c r="B10" s="33"/>
      <c r="C10" s="33"/>
      <c r="D10" s="33"/>
      <c r="E10" s="33"/>
      <c r="F10" s="33"/>
      <c r="G10" s="33"/>
      <c r="H10" s="33"/>
      <c r="I10" s="33"/>
      <c r="J10" s="33"/>
    </row>
  </sheetData>
  <sheetProtection selectLockedCells="1"/>
  <printOptions horizontalCentered="1"/>
  <pageMargins left="0.7" right="0.7" top="0.75" bottom="0.75" header="0.3" footer="0.3"/>
  <pageSetup scale="91" fitToHeight="2" orientation="portrait" verticalDpi="1200" r:id="rId1"/>
  <headerFooter>
    <oddHeader>&amp;L&amp;G&amp;C&amp;"-,Bold"&amp;12Initial Process Studies</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QMS Form" ma:contentTypeID="0x01010008DB2D3032FE6F4C929B7FF706CE6DC30100BD4FDF5732DADB419067EEC3EABEC204" ma:contentTypeVersion="14" ma:contentTypeDescription="" ma:contentTypeScope="" ma:versionID="aba1aabe54a77eef2287921ba065613f">
  <xsd:schema xmlns:xsd="http://www.w3.org/2001/XMLSchema" xmlns:xs="http://www.w3.org/2001/XMLSchema" xmlns:p="http://schemas.microsoft.com/office/2006/metadata/properties" xmlns:ns3="ce1ec610-5e41-4138-9a2c-3d25161ca6d5" xmlns:ns4="c3f20b02-a387-4279-b8c9-d21901f6ac39" targetNamespace="http://schemas.microsoft.com/office/2006/metadata/properties" ma:root="true" ma:fieldsID="a51628e95f24b8f46d5a7fb758e21f89" ns3:_="" ns4:_="">
    <xsd:import namespace="ce1ec610-5e41-4138-9a2c-3d25161ca6d5"/>
    <xsd:import namespace="c3f20b02-a387-4279-b8c9-d21901f6ac39"/>
    <xsd:element name="properties">
      <xsd:complexType>
        <xsd:sequence>
          <xsd:element name="documentManagement">
            <xsd:complexType>
              <xsd:all>
                <xsd:element ref="ns3:Facility"/>
                <xsd:element ref="ns3:Date_x0020_Revised"/>
                <xsd:element ref="ns3:Document_x0020_Status"/>
                <xsd:element ref="ns3:Document_x0020_Control_x0020_Library_x0020_Name" minOccurs="0"/>
                <xsd:element ref="ns3:Document_x0020_Owner"/>
                <xsd:element ref="ns3:Approvers_x0020_Prior_x0020_to_x0020_Owner" minOccurs="0"/>
                <xsd:element ref="ns3:QMS_x0020_Record"/>
                <xsd:element ref="ns3:Disposal_x0020_Method" minOccurs="0"/>
                <xsd:element ref="ns3:Document_x0020_Access" minOccurs="0"/>
                <xsd:element ref="ns3:Retention_x0020_Period" minOccurs="0"/>
                <xsd:element ref="ns3:Document_x0020_Storage_x0020_Access_x0020_Keys" minOccurs="0"/>
                <xsd:element ref="ns3:Storage_x0020_Method" minOccurs="0"/>
                <xsd:element ref="ns3:Technical_x0020_Contact" minOccurs="0"/>
                <xsd:element ref="ns3:Referenced_x0020_By" minOccurs="0"/>
                <xsd:element ref="ns4:Document_x0020_Storage_x0020_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1ec610-5e41-4138-9a2c-3d25161ca6d5" elementFormDefault="qualified">
    <xsd:import namespace="http://schemas.microsoft.com/office/2006/documentManagement/types"/>
    <xsd:import namespace="http://schemas.microsoft.com/office/infopath/2007/PartnerControls"/>
    <xsd:element name="Facility" ma:index="3" ma:displayName="Facility" ma:default="CAP" ma:description="Facility name used for grouping." ma:format="Dropdown" ma:internalName="Facility">
      <xsd:simpleType>
        <xsd:restriction base="dms:Choice">
          <xsd:enumeration value="CAP"/>
          <xsd:enumeration value="Corporate"/>
          <xsd:enumeration value="MAP"/>
          <xsd:enumeration value="AFTC Commercial"/>
          <xsd:enumeration value="AFTC Military"/>
          <xsd:enumeration value="TEC"/>
        </xsd:restriction>
      </xsd:simpleType>
    </xsd:element>
    <xsd:element name="Date_x0020_Revised" ma:index="4" ma:displayName="Date Revised" ma:description="Date document was last revised" ma:format="DateOnly" ma:internalName="Date_x0020_Revised">
      <xsd:simpleType>
        <xsd:restriction base="dms:DateTime"/>
      </xsd:simpleType>
    </xsd:element>
    <xsd:element name="Document_x0020_Status" ma:index="5" ma:displayName="Document Status" ma:default="Active" ma:description="Status used to determine whether document is displayed" ma:format="RadioButtons" ma:internalName="Document_x0020_Status">
      <xsd:simpleType>
        <xsd:restriction base="dms:Choice">
          <xsd:enumeration value="Active"/>
          <xsd:enumeration value="Inactive"/>
        </xsd:restriction>
      </xsd:simpleType>
    </xsd:element>
    <xsd:element name="Document_x0020_Control_x0020_Library_x0020_Name" ma:index="6" nillable="true" ma:displayName="Document Control Library Name" ma:default="Human Resources Controlled Documents" ma:description="Used to group documents. This will be filled in automatically for new documents." ma:internalName="Document_x0020_Control_x0020_Library_x0020_Name">
      <xsd:simpleType>
        <xsd:restriction base="dms:Text">
          <xsd:maxLength value="255"/>
        </xsd:restriction>
      </xsd:simpleType>
    </xsd:element>
    <xsd:element name="Document_x0020_Owner" ma:index="7" ma:displayName="Document Owner" ma:list="UserInfo" ma:SharePointGroup="0" ma:internalName="Document_x0020_Owne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Approvers_x0020_Prior_x0020_to_x0020_Owner" ma:index="8" nillable="true" ma:displayName="Approvers Prior to Owner" ma:list="UserInfo" ma:SharePointGroup="0" ma:internalName="Approvers_x0020_Prior_x0020_to_x0020_Ow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MS_x0020_Record" ma:index="9" ma:displayName="QMS Record" ma:format="RadioButtons" ma:internalName="QMS_x0020_Record">
      <xsd:simpleType>
        <xsd:restriction base="dms:Choice">
          <xsd:enumeration value="No"/>
          <xsd:enumeration value="Yes"/>
        </xsd:restriction>
      </xsd:simpleType>
    </xsd:element>
    <xsd:element name="Disposal_x0020_Method" ma:index="10" nillable="true" ma:displayName="Disposal Method" ma:default="Delete" ma:format="Dropdown" ma:internalName="Disposal_x0020_Method">
      <xsd:simpleType>
        <xsd:restriction base="dms:Choice">
          <xsd:enumeration value="Delete"/>
          <xsd:enumeration value="Shred"/>
          <xsd:enumeration value="Trash"/>
        </xsd:restriction>
      </xsd:simpleType>
    </xsd:element>
    <xsd:element name="Document_x0020_Access" ma:index="11" nillable="true" ma:displayName="Document Access" ma:default="Departmental" ma:description="Indicator of storage approach used for the records." ma:format="Dropdown" ma:internalName="Document_x0020_Access">
      <xsd:simpleType>
        <xsd:restriction base="dms:Choice">
          <xsd:enumeration value="Departmental"/>
          <xsd:enumeration value="Electronic"/>
          <xsd:enumeration value="General"/>
        </xsd:restriction>
      </xsd:simpleType>
    </xsd:element>
    <xsd:element name="Retention_x0020_Period" ma:index="12" nillable="true" ma:displayName="Retention Period" ma:internalName="Retention_x0020_Period">
      <xsd:simpleType>
        <xsd:restriction base="dms:Text">
          <xsd:maxLength value="255"/>
        </xsd:restriction>
      </xsd:simpleType>
    </xsd:element>
    <xsd:element name="Document_x0020_Storage_x0020_Access_x0020_Keys" ma:index="13" nillable="true" ma:displayName="Document Storage Sort Order" ma:description="Indicate the sort order the records used to store the documents. Required field if the form is a QMS record." ma:internalName="Document_x0020_Storage_x0020_Access_x0020_Keys">
      <xsd:simpleType>
        <xsd:restriction base="dms:Text">
          <xsd:maxLength value="255"/>
        </xsd:restriction>
      </xsd:simpleType>
    </xsd:element>
    <xsd:element name="Storage_x0020_Method" ma:index="14" nillable="true" ma:displayName="Storage Method" ma:default="Electronic" ma:format="Dropdown" ma:internalName="Storage_x0020_Method">
      <xsd:simpleType>
        <xsd:restriction base="dms:Choice">
          <xsd:enumeration value="Electronic"/>
          <xsd:enumeration value="Manual"/>
        </xsd:restriction>
      </xsd:simpleType>
    </xsd:element>
    <xsd:element name="Technical_x0020_Contact" ma:index="15" nillable="true" ma:displayName="Technical Contact" ma:list="UserInfo" ma:SharePointGroup="0" ma:internalName="Technical_x0020_Contact"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ferenced_x0020_By" ma:index="16" nillable="true" ma:displayName="Referenced By" ma:description="Start typing in the dropdown list to scroll to your selection. Multiple" ma:list="{c3f20b02-a387-4279-b8c9-d21901f6ac39}" ma:internalName="Referenced_x0020_By" ma:showField="Document_x0020_Name" ma:web="ce1ec610-5e41-4138-9a2c-3d25161ca6d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f20b02-a387-4279-b8c9-d21901f6ac39" elementFormDefault="qualified">
    <xsd:import namespace="http://schemas.microsoft.com/office/2006/documentManagement/types"/>
    <xsd:import namespace="http://schemas.microsoft.com/office/infopath/2007/PartnerControls"/>
    <xsd:element name="Document_x0020_Storage_x0020_Location" ma:index="23" nillable="true" ma:displayName="Document Storage Location" ma:description="Where the documents which are considered records are stored until the retention period has expired. Required field if the form is a QMS record." ma:internalName="Document_x0020_Storage_x0020_Locatio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ma:index="2"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ferenced_x0020_By xmlns="ce1ec610-5e41-4138-9a2c-3d25161ca6d5"/>
    <Document_x0020_Control_x0020_Library_x0020_Name xmlns="ce1ec610-5e41-4138-9a2c-3d25161ca6d5">Quality Assurance Controlled Documents</Document_x0020_Control_x0020_Library_x0020_Name>
    <Document_x0020_Owner xmlns="ce1ec610-5e41-4138-9a2c-3d25161ca6d5">
      <UserInfo>
        <DisplayName>Fillio, Matthew</DisplayName>
        <AccountId>923</AccountId>
        <AccountType/>
      </UserInfo>
    </Document_x0020_Owner>
    <Document_x0020_Access xmlns="ce1ec610-5e41-4138-9a2c-3d25161ca6d5">Departmental</Document_x0020_Access>
    <QMS_x0020_Record xmlns="ce1ec610-5e41-4138-9a2c-3d25161ca6d5">Yes</QMS_x0020_Record>
    <Approvers_x0020_Prior_x0020_to_x0020_Owner xmlns="ce1ec610-5e41-4138-9a2c-3d25161ca6d5">
      <UserInfo>
        <DisplayName/>
        <AccountId xsi:nil="true"/>
        <AccountType/>
      </UserInfo>
    </Approvers_x0020_Prior_x0020_to_x0020_Owner>
    <Document_x0020_Storage_x0020_Access_x0020_Keys xmlns="ce1ec610-5e41-4138-9a2c-3d25161ca6d5">Material Number</Document_x0020_Storage_x0020_Access_x0020_Keys>
    <Disposal_x0020_Method xmlns="ce1ec610-5e41-4138-9a2c-3d25161ca6d5">Delete</Disposal_x0020_Method>
    <Document_x0020_Storage_x0020_Location xmlns="c3f20b02-a387-4279-b8c9-d21901f6ac39">Sharepoint</Document_x0020_Storage_x0020_Location>
    <Storage_x0020_Method xmlns="ce1ec610-5e41-4138-9a2c-3d25161ca6d5">Electronic</Storage_x0020_Method>
    <Date_x0020_Revised xmlns="ce1ec610-5e41-4138-9a2c-3d25161ca6d5">2023-11-21T05:00:00+00:00</Date_x0020_Revised>
    <Technical_x0020_Contact xmlns="ce1ec610-5e41-4138-9a2c-3d25161ca6d5">
      <UserInfo>
        <DisplayName/>
        <AccountId xsi:nil="true"/>
        <AccountType/>
      </UserInfo>
    </Technical_x0020_Contact>
    <Facility xmlns="ce1ec610-5e41-4138-9a2c-3d25161ca6d5">MAP</Facility>
    <Document_x0020_Status xmlns="ce1ec610-5e41-4138-9a2c-3d25161ca6d5">Active</Document_x0020_Status>
    <Retention_x0020_Period xmlns="ce1ec610-5e41-4138-9a2c-3d25161ca6d5">4 years after contract completion</Retention_x0020_Period>
  </documentManagement>
</p:properties>
</file>

<file path=customXml/itemProps1.xml><?xml version="1.0" encoding="utf-8"?>
<ds:datastoreItem xmlns:ds="http://schemas.openxmlformats.org/officeDocument/2006/customXml" ds:itemID="{E119B7C4-E7D3-411A-9FFE-F0F7134D6F4F}">
  <ds:schemaRefs>
    <ds:schemaRef ds:uri="http://schemas.microsoft.com/sharepoint/v3/contenttype/forms"/>
  </ds:schemaRefs>
</ds:datastoreItem>
</file>

<file path=customXml/itemProps2.xml><?xml version="1.0" encoding="utf-8"?>
<ds:datastoreItem xmlns:ds="http://schemas.openxmlformats.org/officeDocument/2006/customXml" ds:itemID="{5E188F58-FA7D-4AD8-B384-21B47C93AD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1ec610-5e41-4138-9a2c-3d25161ca6d5"/>
    <ds:schemaRef ds:uri="c3f20b02-a387-4279-b8c9-d21901f6ac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3ADD71-6E7F-4CB0-9FD6-18358B93A0F4}">
  <ds:schemaRef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ce1ec610-5e41-4138-9a2c-3d25161ca6d5"/>
    <ds:schemaRef ds:uri="ccff8b10-ead9-4d1c-a2b8-7a331e95e4e9"/>
    <ds:schemaRef ds:uri="http://www.w3.org/XML/1998/namespace"/>
    <ds:schemaRef ds:uri="c3f20b02-a387-4279-b8c9-d21901f6ac39"/>
  </ds:schemaRefs>
</ds:datastoreItem>
</file>

<file path=docMetadata/LabelInfo.xml><?xml version="1.0" encoding="utf-8"?>
<clbl:labelList xmlns:clbl="http://schemas.microsoft.com/office/2020/mipLabelMetadata">
  <clbl:label id="{c5a6ae2a-8b13-4263-a20e-d3e397f43839}" enabled="0" method="" siteId="{c5a6ae2a-8b13-4263-a20e-d3e397f4383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39</vt:i4>
      </vt:variant>
    </vt:vector>
  </HeadingPairs>
  <TitlesOfParts>
    <vt:vector size="79" baseType="lpstr">
      <vt:lpstr>Information</vt:lpstr>
      <vt:lpstr>Submission Requirements</vt:lpstr>
      <vt:lpstr>0a. PPAP Cover Sheet</vt:lpstr>
      <vt:lpstr>0b. Table of Contents</vt:lpstr>
      <vt:lpstr>1. Design Record</vt:lpstr>
      <vt:lpstr>2. Engineering Change Doc - NA</vt:lpstr>
      <vt:lpstr>3. Engineering Approval - NA</vt:lpstr>
      <vt:lpstr>4a. DFMEA</vt:lpstr>
      <vt:lpstr>4c DFMEA Ratings</vt:lpstr>
      <vt:lpstr>4b. DFMEA - NA</vt:lpstr>
      <vt:lpstr>5. Process Flow Diagram</vt:lpstr>
      <vt:lpstr>6a. PFMEA</vt:lpstr>
      <vt:lpstr>6b PFMEA Ratings</vt:lpstr>
      <vt:lpstr>7. CPLAN</vt:lpstr>
      <vt:lpstr>8a. GR&amp;R</vt:lpstr>
      <vt:lpstr>8b. GR&amp;R Requirements</vt:lpstr>
      <vt:lpstr>8c. ANOVA GR&amp;R</vt:lpstr>
      <vt:lpstr>8d. GR&amp;R Att Agr</vt:lpstr>
      <vt:lpstr>9a Dimensional Test Results</vt:lpstr>
      <vt:lpstr>9b Dim. Test Results - Welds</vt:lpstr>
      <vt:lpstr>10a Material-Perf Test Results</vt:lpstr>
      <vt:lpstr>10a. Materials Testing</vt:lpstr>
      <vt:lpstr>10b. Performance Testing</vt:lpstr>
      <vt:lpstr>10b. FAT Report</vt:lpstr>
      <vt:lpstr>11. IPS - .5455</vt:lpstr>
      <vt:lpstr>11. IPS - .000 TP</vt:lpstr>
      <vt:lpstr>12. Qualified Lab Doc - NA</vt:lpstr>
      <vt:lpstr>13a Appearance Approval</vt:lpstr>
      <vt:lpstr>13a. Appearance Approval Report</vt:lpstr>
      <vt:lpstr>13b. Appearance Approval - NA</vt:lpstr>
      <vt:lpstr>14a. Sample Parts</vt:lpstr>
      <vt:lpstr>14b. Sample Parts-PTR Label</vt:lpstr>
      <vt:lpstr>15. Master Sample Photo</vt:lpstr>
      <vt:lpstr>16. Checking Aids</vt:lpstr>
      <vt:lpstr>17. Records of Compliance - NA</vt:lpstr>
      <vt:lpstr>17b Welding WPS-PQR Legend</vt:lpstr>
      <vt:lpstr>18a. PSW</vt:lpstr>
      <vt:lpstr>18b. Interim Approval</vt:lpstr>
      <vt:lpstr>Revision</vt:lpstr>
      <vt:lpstr>Blank</vt:lpstr>
      <vt:lpstr>'17b Welding WPS-PQR Legend'!_Hlk138836725</vt:lpstr>
      <vt:lpstr>'0a. PPAP Cover Sheet'!Print_Area</vt:lpstr>
      <vt:lpstr>'0b. Table of Contents'!Print_Area</vt:lpstr>
      <vt:lpstr>'1. Design Record'!Print_Area</vt:lpstr>
      <vt:lpstr>'10a Material-Perf Test Results'!Print_Area</vt:lpstr>
      <vt:lpstr>'10a. Materials Testing'!Print_Area</vt:lpstr>
      <vt:lpstr>'10b. FAT Report'!Print_Area</vt:lpstr>
      <vt:lpstr>'10b. Performance Testing'!Print_Area</vt:lpstr>
      <vt:lpstr>'11. IPS - .000 TP'!Print_Area</vt:lpstr>
      <vt:lpstr>'11. IPS - .5455'!Print_Area</vt:lpstr>
      <vt:lpstr>'12. Qualified Lab Doc - NA'!Print_Area</vt:lpstr>
      <vt:lpstr>'13a Appearance Approval'!Print_Area</vt:lpstr>
      <vt:lpstr>'13b. Appearance Approval - NA'!Print_Area</vt:lpstr>
      <vt:lpstr>'14a. Sample Parts'!Print_Area</vt:lpstr>
      <vt:lpstr>'15. Master Sample Photo'!Print_Area</vt:lpstr>
      <vt:lpstr>'16. Checking Aids'!Print_Area</vt:lpstr>
      <vt:lpstr>'17. Records of Compliance - NA'!Print_Area</vt:lpstr>
      <vt:lpstr>'18a. PSW'!Print_Area</vt:lpstr>
      <vt:lpstr>'18b. Interim Approval'!Print_Area</vt:lpstr>
      <vt:lpstr>'2. Engineering Change Doc - NA'!Print_Area</vt:lpstr>
      <vt:lpstr>'3. Engineering Approval - NA'!Print_Area</vt:lpstr>
      <vt:lpstr>'4a. DFMEA'!Print_Area</vt:lpstr>
      <vt:lpstr>'4b. DFMEA - NA'!Print_Area</vt:lpstr>
      <vt:lpstr>'5. Process Flow Diagram'!Print_Area</vt:lpstr>
      <vt:lpstr>'6a. PFMEA'!Print_Area</vt:lpstr>
      <vt:lpstr>'6b PFMEA Ratings'!Print_Area</vt:lpstr>
      <vt:lpstr>'7. CPLAN'!Print_Area</vt:lpstr>
      <vt:lpstr>'8a. GR&amp;R'!Print_Area</vt:lpstr>
      <vt:lpstr>'8b. GR&amp;R Requirements'!Print_Area</vt:lpstr>
      <vt:lpstr>'8c. ANOVA GR&amp;R'!Print_Area</vt:lpstr>
      <vt:lpstr>'8d. GR&amp;R Att Agr'!Print_Area</vt:lpstr>
      <vt:lpstr>'9a Dimensional Test Results'!Print_Area</vt:lpstr>
      <vt:lpstr>'9b Dim. Test Results - Welds'!Print_Area</vt:lpstr>
      <vt:lpstr>Blank!Print_Area</vt:lpstr>
      <vt:lpstr>Information!Print_Area</vt:lpstr>
      <vt:lpstr>Revision!Print_Area</vt:lpstr>
      <vt:lpstr>'Submission Requirements'!Print_Area</vt:lpstr>
      <vt:lpstr>'10a Material-Perf Test Results'!Print_Titles</vt:lpstr>
      <vt:lpstr>'9b Dim. Test Results - Welds'!Print_Titles</vt:lpstr>
    </vt:vector>
  </TitlesOfParts>
  <Company>AM General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PPAP Workbook</dc:title>
  <dc:creator>Milbrath, Terrence</dc:creator>
  <cp:lastModifiedBy>Carpenter, Lizbeth</cp:lastModifiedBy>
  <cp:lastPrinted>2023-10-27T14:49:44Z</cp:lastPrinted>
  <dcterms:created xsi:type="dcterms:W3CDTF">2019-01-08T19:56:40Z</dcterms:created>
  <dcterms:modified xsi:type="dcterms:W3CDTF">2023-12-05T21:30:21Z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0x01010008DB2D3032FE6F4C929B7FF706CE6DC30100BD4FDF5732DADB419067EEC3EABEC204</vt:lpwstr>
  </property>
  <property fmtid="{D5CDD505-2E9C-101B-9397-08002B2CF9AE}" pid="3" name="Order">
    <vt:r8>49200</vt:r8>
  </property>
  <property fmtid="{D5CDD505-2E9C-101B-9397-08002B2CF9AE}" pid="4" name="Document Name">
    <vt:lpwstr>1AF0003.xlsx</vt:lpwstr>
  </property>
  <property fmtid="{D5CDD505-2E9C-101B-9397-08002B2CF9AE}" pid="5" name="References">
    <vt:lpwstr/>
  </property>
  <property fmtid="{D5CDD505-2E9C-101B-9397-08002B2CF9AE}" pid="6" name="xd_ProgID">
    <vt:lpwstr/>
  </property>
  <property fmtid="{D5CDD505-2E9C-101B-9397-08002B2CF9AE}" pid="7" name="WorkflowChangePath">
    <vt:lpwstr>b96647d5-138a-4a3c-b34d-c16a0bcffa2a,2;b96647d5-138a-4a3c-b34d-c16a0bcffa2a,4;4623cd4d-b073-4c7f-bca6-1ef200aa6a2f,9;4623cd4d-b073-4c7f-bca6-1ef200aa6a2f,17;</vt:lpwstr>
  </property>
  <property fmtid="{D5CDD505-2E9C-101B-9397-08002B2CF9AE}" pid="8" name="ISO Clause">
    <vt:lpwstr/>
  </property>
  <property fmtid="{D5CDD505-2E9C-101B-9397-08002B2CF9AE}" pid="9" name="Document Storage Location">
    <vt:lpwstr>Sharepoint</vt:lpwstr>
  </property>
  <property fmtid="{D5CDD505-2E9C-101B-9397-08002B2CF9AE}" pid="10" name="TemplateUrl">
    <vt:lpwstr/>
  </property>
  <property fmtid="{D5CDD505-2E9C-101B-9397-08002B2CF9AE}" pid="11" name="Document Owner">
    <vt:i4>298</vt:i4>
  </property>
  <property fmtid="{D5CDD505-2E9C-101B-9397-08002B2CF9AE}" pid="12" name="Document Access">
    <vt:lpwstr>Departmental</vt:lpwstr>
  </property>
  <property fmtid="{D5CDD505-2E9C-101B-9397-08002B2CF9AE}" pid="13" name="Contractually Controlled">
    <vt:bool>false</vt:bool>
  </property>
  <property fmtid="{D5CDD505-2E9C-101B-9397-08002B2CF9AE}" pid="14" name="Referenced By">
    <vt:lpwstr/>
  </property>
  <property fmtid="{D5CDD505-2E9C-101B-9397-08002B2CF9AE}" pid="15" name="QMS Record">
    <vt:lpwstr>Yes</vt:lpwstr>
  </property>
  <property fmtid="{D5CDD505-2E9C-101B-9397-08002B2CF9AE}" pid="16" name="Control Dept">
    <vt:lpwstr/>
  </property>
  <property fmtid="{D5CDD505-2E9C-101B-9397-08002B2CF9AE}" pid="17" name="Approvers Prior to Owner">
    <vt:lpwstr/>
  </property>
  <property fmtid="{D5CDD505-2E9C-101B-9397-08002B2CF9AE}" pid="18" name="Document Storage Access Keys">
    <vt:lpwstr>Material Number</vt:lpwstr>
  </property>
  <property fmtid="{D5CDD505-2E9C-101B-9397-08002B2CF9AE}" pid="19" name="Disposal Method">
    <vt:lpwstr>Delete</vt:lpwstr>
  </property>
  <property fmtid="{D5CDD505-2E9C-101B-9397-08002B2CF9AE}" pid="20" name="Storage Method">
    <vt:lpwstr>Electronic</vt:lpwstr>
  </property>
  <property fmtid="{D5CDD505-2E9C-101B-9397-08002B2CF9AE}" pid="21" name="Date Revised">
    <vt:filetime>2022-02-15T00:00:00Z</vt:filetime>
  </property>
  <property fmtid="{D5CDD505-2E9C-101B-9397-08002B2CF9AE}" pid="22" name="Facility">
    <vt:lpwstr>MAP</vt:lpwstr>
  </property>
  <property fmtid="{D5CDD505-2E9C-101B-9397-08002B2CF9AE}" pid="23" name="Document Status">
    <vt:lpwstr>Active</vt:lpwstr>
  </property>
  <property fmtid="{D5CDD505-2E9C-101B-9397-08002B2CF9AE}" pid="24" name="Retention Period">
    <vt:lpwstr>4 years after contract completion</vt:lpwstr>
  </property>
  <property fmtid="{D5CDD505-2E9C-101B-9397-08002B2CF9AE}" pid="25" name="Policy Number">
    <vt:lpwstr/>
  </property>
  <property fmtid="{D5CDD505-2E9C-101B-9397-08002B2CF9AE}" pid="26" name="Document Storage Location0">
    <vt:lpwstr>Sharepoint</vt:lpwstr>
  </property>
  <property fmtid="{D5CDD505-2E9C-101B-9397-08002B2CF9AE}" pid="27" name="Policy Category">
    <vt:lpwstr/>
  </property>
  <property fmtid="{D5CDD505-2E9C-101B-9397-08002B2CF9AE}" pid="28" name="MediaServiceImageTags">
    <vt:lpwstr/>
  </property>
  <property fmtid="{D5CDD505-2E9C-101B-9397-08002B2CF9AE}" pid="29" name="Technical Contact">
    <vt:lpwstr/>
  </property>
</Properties>
</file>