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tables/table1.xml" ContentType="application/vnd.openxmlformats-officedocument.spreadsheetml.table+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https://amgeneralllc-my.sharepoint.com/personal/lizbeth_carpenter_amgeneral_com/Documents/Website &amp; Intranet/Website &amp; Intranet/Website/Supply Chain Forms/"/>
    </mc:Choice>
  </mc:AlternateContent>
  <xr:revisionPtr revIDLastSave="0" documentId="8_{3C4DC440-346B-44A3-B8E3-E65AD685B6AD}" xr6:coauthVersionLast="47" xr6:coauthVersionMax="47" xr10:uidLastSave="{00000000-0000-0000-0000-000000000000}"/>
  <workbookProtection lockWindows="1"/>
  <bookViews>
    <workbookView xWindow="-120" yWindow="-120" windowWidth="29040" windowHeight="15840" tabRatio="882" activeTab="2" xr2:uid="{00000000-000D-0000-FFFF-FFFF00000000}"/>
  </bookViews>
  <sheets>
    <sheet name="Revision" sheetId="56" r:id="rId1"/>
    <sheet name="APQP Timing Gantt Chart" sheetId="63" r:id="rId2"/>
    <sheet name="Information" sheetId="2" r:id="rId3"/>
    <sheet name="When to PPAP" sheetId="8" r:id="rId4"/>
    <sheet name="Deviation Request" sheetId="69" r:id="rId5"/>
    <sheet name="0a. Feasibility Form" sheetId="4" r:id="rId6"/>
    <sheet name="0b. Submission Requirements" sheetId="7" r:id="rId7"/>
    <sheet name="0c. PSW" sheetId="1" r:id="rId8"/>
    <sheet name="0d. Interim Recovery" sheetId="3" r:id="rId9"/>
    <sheet name="4 DFMEA" sheetId="9" r:id="rId10"/>
    <sheet name="4 DFMEA Ratings" sheetId="13" r:id="rId11"/>
    <sheet name="5 FLOW" sheetId="14" r:id="rId12"/>
    <sheet name="6 PFMEA" sheetId="38" r:id="rId13"/>
    <sheet name="6 PFMEA Ratings" sheetId="37" r:id="rId14"/>
    <sheet name="7 CPLAN" sheetId="39" r:id="rId15"/>
    <sheet name="8 GR&amp;R Requirements" sheetId="18" r:id="rId16"/>
    <sheet name="8 ANOVA GR&amp;R" sheetId="40" r:id="rId17"/>
    <sheet name="8 GR&amp;R Att Agr" sheetId="42" r:id="rId18"/>
    <sheet name="9 Dimensional Test Results" sheetId="35" r:id="rId19"/>
    <sheet name="10a Blank_FAT_Report" sheetId="66" r:id="rId20"/>
    <sheet name="10b EXAMPLE_FAT_REPORT" sheetId="68" r:id="rId21"/>
    <sheet name="10c Performance Test Results" sheetId="62" r:id="rId22"/>
    <sheet name="10d Material Test Results" sheetId="54" r:id="rId23"/>
    <sheet name="10e Print Notes-Paint &amp; Coating" sheetId="45" r:id="rId24"/>
    <sheet name="10f Paint Performance Approval" sheetId="46" r:id="rId25"/>
    <sheet name="10g Print Notes-Welding" sheetId="47" r:id="rId26"/>
    <sheet name="10h JOINT WELD PROCEDURE SPECS" sheetId="57" r:id="rId27"/>
    <sheet name="10i JOINT WELD PROCEDURE RESIST" sheetId="59" r:id="rId28"/>
    <sheet name="10j Print Notes-Plating" sheetId="48" r:id="rId29"/>
    <sheet name="11 Initial Process Studies" sheetId="49" r:id="rId30"/>
    <sheet name="14 NON-PPAP Approved Label" sheetId="61" r:id="rId31"/>
    <sheet name="14 Sample PPAP Label" sheetId="33" r:id="rId32"/>
    <sheet name="15 Master Sample Photo" sheetId="50" r:id="rId33"/>
    <sheet name="18 Tooling &amp; Fixtures" sheetId="51" r:id="rId34"/>
    <sheet name="Blank" sheetId="41" state="hidden" r:id="rId35"/>
  </sheets>
  <externalReferences>
    <externalReference r:id="rId36"/>
  </externalReferences>
  <definedNames>
    <definedName name="Milestone_Marker" localSheetId="1">'APQP Timing Gantt Chart'!$E$4</definedName>
    <definedName name="Milestone_Marker">#REF!</definedName>
    <definedName name="_xlnm.Print_Area" localSheetId="5">'0a. Feasibility Form'!$A$1:$AZ$44</definedName>
    <definedName name="_xlnm.Print_Area" localSheetId="6">'0b. Submission Requirements'!$A$1:$AR$86</definedName>
    <definedName name="_xlnm.Print_Area" localSheetId="7">'0c. PSW'!$A$1:$AP$65</definedName>
    <definedName name="_xlnm.Print_Area" localSheetId="8">'0d. Interim Recovery'!$A$1:$AP$56</definedName>
    <definedName name="_xlnm.Print_Area" localSheetId="19">'10a Blank_FAT_Report'!$A$1:$AU$75</definedName>
    <definedName name="_xlnm.Print_Area" localSheetId="21">'10c Performance Test Results'!$A$1:$P$49</definedName>
    <definedName name="_xlnm.Print_Area" localSheetId="22">'10d Material Test Results'!$A$1:$P$49</definedName>
    <definedName name="_xlnm.Print_Area" localSheetId="23">'10e Print Notes-Paint &amp; Coating'!$A$1:$L$37</definedName>
    <definedName name="_xlnm.Print_Area" localSheetId="24">'10f Paint Performance Approval'!$A$1:$V$48</definedName>
    <definedName name="_xlnm.Print_Area" localSheetId="25">'10g Print Notes-Welding'!$A$1:$L$47</definedName>
    <definedName name="_xlnm.Print_Area" localSheetId="28">'10j Print Notes-Plating'!$A$1:$K$43</definedName>
    <definedName name="_xlnm.Print_Area" localSheetId="29">'11 Initial Process Studies'!$A$2:$M$114</definedName>
    <definedName name="_xlnm.Print_Area" localSheetId="30">'14 NON-PPAP Approved Label'!$A$1:$BO$20</definedName>
    <definedName name="_xlnm.Print_Area" localSheetId="31">'14 Sample PPAP Label'!$A$1:$AS$15</definedName>
    <definedName name="_xlnm.Print_Area" localSheetId="32">'15 Master Sample Photo'!$A$1:$L$48</definedName>
    <definedName name="_xlnm.Print_Area" localSheetId="33">'18 Tooling &amp; Fixtures'!$A$1:$L$47</definedName>
    <definedName name="_xlnm.Print_Area" localSheetId="9">'4 DFMEA'!$A$1:$P$38</definedName>
    <definedName name="_xlnm.Print_Area" localSheetId="11">'5 FLOW'!$A$1:$M$49</definedName>
    <definedName name="_xlnm.Print_Area" localSheetId="12">'6 PFMEA'!$A$1:$P$38</definedName>
    <definedName name="_xlnm.Print_Area" localSheetId="13">'6 PFMEA Ratings'!$A$1:$AE$11</definedName>
    <definedName name="_xlnm.Print_Area" localSheetId="14">'7 CPLAN'!$A$1:$M$38</definedName>
    <definedName name="_xlnm.Print_Area" localSheetId="16">'8 ANOVA GR&amp;R'!$A$1:$AA$60</definedName>
    <definedName name="_xlnm.Print_Area" localSheetId="17">'8 GR&amp;R Att Agr'!$A$1:$M$112</definedName>
    <definedName name="_xlnm.Print_Area" localSheetId="15">'8 GR&amp;R Requirements'!$A$1:$AO$5</definedName>
    <definedName name="_xlnm.Print_Area" localSheetId="18">'9 Dimensional Test Results'!$A$1:$P$46</definedName>
    <definedName name="_xlnm.Print_Area" localSheetId="34">Blank!$A$1:$K$11</definedName>
    <definedName name="_xlnm.Print_Area" localSheetId="4">'Deviation Request'!$A$1:$M$51</definedName>
    <definedName name="_xlnm.Print_Area" localSheetId="2">Information!$A$1:$E$38</definedName>
    <definedName name="_xlnm.Print_Area" localSheetId="0">Revision!$A$1:$K$10</definedName>
    <definedName name="_xlnm.Print_Area" localSheetId="3">'When to PPAP'!$A$1:$K$10</definedName>
    <definedName name="_xlnm.Print_Titles" localSheetId="1">'APQP Timing Gantt Chart'!$4:$6</definedName>
    <definedName name="Project_Start" localSheetId="1">'APQP Timing Gantt Chart'!$E$2</definedName>
    <definedName name="Project_Start">#REF!</definedName>
    <definedName name="Scrolling_Increment" localSheetId="1">'APQP Timing Gantt Chart'!$E$3</definedName>
    <definedName name="Scrolling_Increment">#REF!</definedName>
    <definedName name="Today" localSheetId="1">TODAY()</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6" i="69" l="1"/>
  <c r="I6" i="69"/>
  <c r="C6" i="69"/>
  <c r="I5" i="69"/>
  <c r="C5" i="69"/>
  <c r="I4" i="7"/>
  <c r="AG14" i="61"/>
  <c r="BK44" i="63"/>
  <c r="BJ44" i="63"/>
  <c r="BI44" i="63"/>
  <c r="BH44" i="63"/>
  <c r="BG44" i="63"/>
  <c r="BF44" i="63"/>
  <c r="BE44" i="63"/>
  <c r="BD44" i="63"/>
  <c r="BC44" i="63"/>
  <c r="BB44" i="63"/>
  <c r="BA44" i="63"/>
  <c r="AZ44" i="63"/>
  <c r="AY44" i="63"/>
  <c r="AX44" i="63"/>
  <c r="AW44" i="63"/>
  <c r="AV44" i="63"/>
  <c r="AU44" i="63"/>
  <c r="AT44" i="63"/>
  <c r="AS44" i="63"/>
  <c r="AR44" i="63"/>
  <c r="AQ44" i="63"/>
  <c r="AP44" i="63"/>
  <c r="AO44" i="63"/>
  <c r="AN44" i="63"/>
  <c r="AM44" i="63"/>
  <c r="AL44" i="63"/>
  <c r="AK44" i="63"/>
  <c r="AJ44" i="63"/>
  <c r="AI44" i="63"/>
  <c r="AH44" i="63"/>
  <c r="AG44" i="63"/>
  <c r="AF44" i="63"/>
  <c r="AE44" i="63"/>
  <c r="AD44" i="63"/>
  <c r="AC44" i="63"/>
  <c r="AB44" i="63"/>
  <c r="AA44" i="63"/>
  <c r="Z44" i="63"/>
  <c r="Y44" i="63"/>
  <c r="X44" i="63"/>
  <c r="W44" i="63"/>
  <c r="V44" i="63"/>
  <c r="U44" i="63"/>
  <c r="T44" i="63"/>
  <c r="S44" i="63"/>
  <c r="R44" i="63"/>
  <c r="Q44" i="63"/>
  <c r="P44" i="63"/>
  <c r="O44" i="63"/>
  <c r="N44" i="63"/>
  <c r="M44" i="63"/>
  <c r="L44" i="63"/>
  <c r="K44" i="63"/>
  <c r="J44" i="63"/>
  <c r="I44" i="63"/>
  <c r="H44" i="63"/>
  <c r="BK43" i="63"/>
  <c r="BJ43" i="63"/>
  <c r="BI43" i="63"/>
  <c r="BH43" i="63"/>
  <c r="BG43" i="63"/>
  <c r="BF43" i="63"/>
  <c r="BE43" i="63"/>
  <c r="BD43" i="63"/>
  <c r="BC43" i="63"/>
  <c r="BB43" i="63"/>
  <c r="BA43" i="63"/>
  <c r="AZ43" i="63"/>
  <c r="AY43" i="63"/>
  <c r="AX43" i="63"/>
  <c r="AW43" i="63"/>
  <c r="AV43" i="63"/>
  <c r="AU43" i="63"/>
  <c r="AT43" i="63"/>
  <c r="AS43" i="63"/>
  <c r="AR43" i="63"/>
  <c r="AQ43" i="63"/>
  <c r="AP43" i="63"/>
  <c r="AO43" i="63"/>
  <c r="AN43" i="63"/>
  <c r="AM43" i="63"/>
  <c r="AL43" i="63"/>
  <c r="AK43" i="63"/>
  <c r="AJ43" i="63"/>
  <c r="AI43" i="63"/>
  <c r="AH43" i="63"/>
  <c r="AG43" i="63"/>
  <c r="AF43" i="63"/>
  <c r="AE43" i="63"/>
  <c r="AD43" i="63"/>
  <c r="AC43" i="63"/>
  <c r="AB43" i="63"/>
  <c r="AA43" i="63"/>
  <c r="Z43" i="63"/>
  <c r="Y43" i="63"/>
  <c r="X43" i="63"/>
  <c r="W43" i="63"/>
  <c r="V43" i="63"/>
  <c r="U43" i="63"/>
  <c r="T43" i="63"/>
  <c r="S43" i="63"/>
  <c r="R43" i="63"/>
  <c r="Q43" i="63"/>
  <c r="P43" i="63"/>
  <c r="O43" i="63"/>
  <c r="N43" i="63"/>
  <c r="M43" i="63"/>
  <c r="L43" i="63"/>
  <c r="K43" i="63"/>
  <c r="J43" i="63"/>
  <c r="I43" i="63"/>
  <c r="H43" i="63"/>
  <c r="BK42" i="63"/>
  <c r="BJ42" i="63"/>
  <c r="BI42" i="63"/>
  <c r="BH42" i="63"/>
  <c r="BG42" i="63"/>
  <c r="BF42" i="63"/>
  <c r="BE42" i="63"/>
  <c r="BD42" i="63"/>
  <c r="BC42" i="63"/>
  <c r="BB42" i="63"/>
  <c r="BA42" i="63"/>
  <c r="AZ42" i="63"/>
  <c r="AY42" i="63"/>
  <c r="AX42" i="63"/>
  <c r="AW42" i="63"/>
  <c r="AV42" i="63"/>
  <c r="AU42" i="63"/>
  <c r="AT42" i="63"/>
  <c r="AS42" i="63"/>
  <c r="AR42" i="63"/>
  <c r="AQ42" i="63"/>
  <c r="AP42" i="63"/>
  <c r="AO42" i="63"/>
  <c r="AN42" i="63"/>
  <c r="AM42" i="63"/>
  <c r="AL42" i="63"/>
  <c r="AK42" i="63"/>
  <c r="AJ42" i="63"/>
  <c r="AI42" i="63"/>
  <c r="AH42" i="63"/>
  <c r="AG42" i="63"/>
  <c r="AF42" i="63"/>
  <c r="AE42" i="63"/>
  <c r="AD42" i="63"/>
  <c r="AC42" i="63"/>
  <c r="AB42" i="63"/>
  <c r="AA42" i="63"/>
  <c r="Z42" i="63"/>
  <c r="Y42" i="63"/>
  <c r="X42" i="63"/>
  <c r="W42" i="63"/>
  <c r="V42" i="63"/>
  <c r="U42" i="63"/>
  <c r="T42" i="63"/>
  <c r="S42" i="63"/>
  <c r="R42" i="63"/>
  <c r="Q42" i="63"/>
  <c r="P42" i="63"/>
  <c r="O42" i="63"/>
  <c r="N42" i="63"/>
  <c r="M42" i="63"/>
  <c r="L42" i="63"/>
  <c r="K42" i="63"/>
  <c r="J42" i="63"/>
  <c r="I42" i="63"/>
  <c r="H42" i="63"/>
  <c r="BK41" i="63"/>
  <c r="BJ41" i="63"/>
  <c r="BI41" i="63"/>
  <c r="BH41" i="63"/>
  <c r="BG41" i="63"/>
  <c r="BF41" i="63"/>
  <c r="BE41" i="63"/>
  <c r="BD41" i="63"/>
  <c r="BC41" i="63"/>
  <c r="BB41" i="63"/>
  <c r="BA41" i="63"/>
  <c r="AZ41" i="63"/>
  <c r="AY41" i="63"/>
  <c r="AX41" i="63"/>
  <c r="AW41" i="63"/>
  <c r="AV41" i="63"/>
  <c r="AU41" i="63"/>
  <c r="AT41" i="63"/>
  <c r="AS41" i="63"/>
  <c r="AR41" i="63"/>
  <c r="AQ41" i="63"/>
  <c r="AP41" i="63"/>
  <c r="AO41" i="63"/>
  <c r="AN41" i="63"/>
  <c r="AM41" i="63"/>
  <c r="AL41" i="63"/>
  <c r="AK41" i="63"/>
  <c r="AJ41" i="63"/>
  <c r="AI41" i="63"/>
  <c r="AH41" i="63"/>
  <c r="AG41" i="63"/>
  <c r="AF41" i="63"/>
  <c r="AE41" i="63"/>
  <c r="AD41" i="63"/>
  <c r="AC41" i="63"/>
  <c r="AB41" i="63"/>
  <c r="AA41" i="63"/>
  <c r="Z41" i="63"/>
  <c r="Y41" i="63"/>
  <c r="X41" i="63"/>
  <c r="W41" i="63"/>
  <c r="V41" i="63"/>
  <c r="U41" i="63"/>
  <c r="T41" i="63"/>
  <c r="S41" i="63"/>
  <c r="R41" i="63"/>
  <c r="Q41" i="63"/>
  <c r="P41" i="63"/>
  <c r="O41" i="63"/>
  <c r="N41" i="63"/>
  <c r="M41" i="63"/>
  <c r="L41" i="63"/>
  <c r="K41" i="63"/>
  <c r="J41" i="63"/>
  <c r="I41" i="63"/>
  <c r="H41" i="63"/>
  <c r="BK40" i="63"/>
  <c r="BJ40" i="63"/>
  <c r="BI40" i="63"/>
  <c r="BH40" i="63"/>
  <c r="BG40" i="63"/>
  <c r="BF40" i="63"/>
  <c r="BE40" i="63"/>
  <c r="BD40" i="63"/>
  <c r="BC40" i="63"/>
  <c r="BB40" i="63"/>
  <c r="BA40" i="63"/>
  <c r="AZ40" i="63"/>
  <c r="AY40" i="63"/>
  <c r="AX40" i="63"/>
  <c r="AW40" i="63"/>
  <c r="AV40" i="63"/>
  <c r="AU40" i="63"/>
  <c r="AT40" i="63"/>
  <c r="AS40" i="63"/>
  <c r="AR40" i="63"/>
  <c r="AQ40" i="63"/>
  <c r="AP40" i="63"/>
  <c r="AO40" i="63"/>
  <c r="AN40" i="63"/>
  <c r="AM40" i="63"/>
  <c r="AL40" i="63"/>
  <c r="AK40" i="63"/>
  <c r="AJ40" i="63"/>
  <c r="AI40" i="63"/>
  <c r="AH40" i="63"/>
  <c r="AG40" i="63"/>
  <c r="AF40" i="63"/>
  <c r="AE40" i="63"/>
  <c r="AD40" i="63"/>
  <c r="AC40" i="63"/>
  <c r="AB40" i="63"/>
  <c r="AA40" i="63"/>
  <c r="Z40" i="63"/>
  <c r="Y40" i="63"/>
  <c r="X40" i="63"/>
  <c r="W40" i="63"/>
  <c r="V40" i="63"/>
  <c r="U40" i="63"/>
  <c r="T40" i="63"/>
  <c r="S40" i="63"/>
  <c r="R40" i="63"/>
  <c r="Q40" i="63"/>
  <c r="P40" i="63"/>
  <c r="O40" i="63"/>
  <c r="N40" i="63"/>
  <c r="M40" i="63"/>
  <c r="L40" i="63"/>
  <c r="K40" i="63"/>
  <c r="J40" i="63"/>
  <c r="I40" i="63"/>
  <c r="H40" i="63"/>
  <c r="BK39" i="63"/>
  <c r="BJ39" i="63"/>
  <c r="BI39" i="63"/>
  <c r="BH39" i="63"/>
  <c r="BG39" i="63"/>
  <c r="BF39" i="63"/>
  <c r="BE39" i="63"/>
  <c r="BD39" i="63"/>
  <c r="BC39" i="63"/>
  <c r="BB39" i="63"/>
  <c r="BA39" i="63"/>
  <c r="AZ39" i="63"/>
  <c r="AY39" i="63"/>
  <c r="AX39" i="63"/>
  <c r="AW39" i="63"/>
  <c r="AV39" i="63"/>
  <c r="AU39" i="63"/>
  <c r="AT39" i="63"/>
  <c r="AS39" i="63"/>
  <c r="AR39" i="63"/>
  <c r="AQ39" i="63"/>
  <c r="AP39" i="63"/>
  <c r="AO39" i="63"/>
  <c r="AN39" i="63"/>
  <c r="AM39" i="63"/>
  <c r="AL39" i="63"/>
  <c r="AK39" i="63"/>
  <c r="AJ39" i="63"/>
  <c r="AI39" i="63"/>
  <c r="AH39" i="63"/>
  <c r="AG39" i="63"/>
  <c r="AF39" i="63"/>
  <c r="AE39" i="63"/>
  <c r="AD39" i="63"/>
  <c r="AC39" i="63"/>
  <c r="AB39" i="63"/>
  <c r="AA39" i="63"/>
  <c r="Z39" i="63"/>
  <c r="Y39" i="63"/>
  <c r="X39" i="63"/>
  <c r="W39" i="63"/>
  <c r="V39" i="63"/>
  <c r="U39" i="63"/>
  <c r="T39" i="63"/>
  <c r="S39" i="63"/>
  <c r="R39" i="63"/>
  <c r="Q39" i="63"/>
  <c r="P39" i="63"/>
  <c r="O39" i="63"/>
  <c r="N39" i="63"/>
  <c r="M39" i="63"/>
  <c r="L39" i="63"/>
  <c r="K39" i="63"/>
  <c r="J39" i="63"/>
  <c r="I39" i="63"/>
  <c r="H39" i="63"/>
  <c r="BK38" i="63"/>
  <c r="BJ38" i="63"/>
  <c r="BI38" i="63"/>
  <c r="BH38" i="63"/>
  <c r="BG38" i="63"/>
  <c r="BF38" i="63"/>
  <c r="BE38" i="63"/>
  <c r="BD38" i="63"/>
  <c r="BC38" i="63"/>
  <c r="BB38" i="63"/>
  <c r="BA38" i="63"/>
  <c r="AZ38" i="63"/>
  <c r="AY38" i="63"/>
  <c r="AX38" i="63"/>
  <c r="AW38" i="63"/>
  <c r="AV38" i="63"/>
  <c r="AU38" i="63"/>
  <c r="AT38" i="63"/>
  <c r="AS38" i="63"/>
  <c r="AR38" i="63"/>
  <c r="AQ38" i="63"/>
  <c r="AP38" i="63"/>
  <c r="AO38" i="63"/>
  <c r="AN38" i="63"/>
  <c r="AM38" i="63"/>
  <c r="AL38" i="63"/>
  <c r="AK38" i="63"/>
  <c r="AJ38" i="63"/>
  <c r="AI38" i="63"/>
  <c r="AH38" i="63"/>
  <c r="AG38" i="63"/>
  <c r="AF38" i="63"/>
  <c r="AE38" i="63"/>
  <c r="AD38" i="63"/>
  <c r="AC38" i="63"/>
  <c r="AB38" i="63"/>
  <c r="AA38" i="63"/>
  <c r="Z38" i="63"/>
  <c r="Y38" i="63"/>
  <c r="X38" i="63"/>
  <c r="W38" i="63"/>
  <c r="V38" i="63"/>
  <c r="U38" i="63"/>
  <c r="T38" i="63"/>
  <c r="S38" i="63"/>
  <c r="R38" i="63"/>
  <c r="Q38" i="63"/>
  <c r="P38" i="63"/>
  <c r="O38" i="63"/>
  <c r="N38" i="63"/>
  <c r="M38" i="63"/>
  <c r="L38" i="63"/>
  <c r="K38" i="63"/>
  <c r="J38" i="63"/>
  <c r="I38" i="63"/>
  <c r="H38" i="63"/>
  <c r="BK37" i="63"/>
  <c r="BJ37" i="63"/>
  <c r="BI37" i="63"/>
  <c r="BH37" i="63"/>
  <c r="BG37" i="63"/>
  <c r="BF37" i="63"/>
  <c r="BE37" i="63"/>
  <c r="BD37" i="63"/>
  <c r="BC37" i="63"/>
  <c r="BB37" i="63"/>
  <c r="BA37" i="63"/>
  <c r="AZ37" i="63"/>
  <c r="AY37" i="63"/>
  <c r="AX37" i="63"/>
  <c r="AW37" i="63"/>
  <c r="AV37" i="63"/>
  <c r="AU37" i="63"/>
  <c r="AT37" i="63"/>
  <c r="AS37" i="63"/>
  <c r="AR37" i="63"/>
  <c r="AQ37" i="63"/>
  <c r="AP37" i="63"/>
  <c r="AO37" i="63"/>
  <c r="AN37" i="63"/>
  <c r="AM37" i="63"/>
  <c r="AL37" i="63"/>
  <c r="AK37" i="63"/>
  <c r="AJ37" i="63"/>
  <c r="AI37" i="63"/>
  <c r="AH37" i="63"/>
  <c r="AG37" i="63"/>
  <c r="AF37" i="63"/>
  <c r="AE37" i="63"/>
  <c r="AD37" i="63"/>
  <c r="AC37" i="63"/>
  <c r="AB37" i="63"/>
  <c r="AA37" i="63"/>
  <c r="Z37" i="63"/>
  <c r="Y37" i="63"/>
  <c r="X37" i="63"/>
  <c r="W37" i="63"/>
  <c r="V37" i="63"/>
  <c r="U37" i="63"/>
  <c r="T37" i="63"/>
  <c r="S37" i="63"/>
  <c r="R37" i="63"/>
  <c r="Q37" i="63"/>
  <c r="P37" i="63"/>
  <c r="O37" i="63"/>
  <c r="N37" i="63"/>
  <c r="M37" i="63"/>
  <c r="L37" i="63"/>
  <c r="K37" i="63"/>
  <c r="J37" i="63"/>
  <c r="I37" i="63"/>
  <c r="H37" i="63"/>
  <c r="BK36" i="63"/>
  <c r="BJ36" i="63"/>
  <c r="BI36" i="63"/>
  <c r="BH36" i="63"/>
  <c r="BG36" i="63"/>
  <c r="BF36" i="63"/>
  <c r="BE36" i="63"/>
  <c r="BD36" i="63"/>
  <c r="BC36" i="63"/>
  <c r="BB36" i="63"/>
  <c r="BA36" i="63"/>
  <c r="AZ36" i="63"/>
  <c r="AY36" i="63"/>
  <c r="AX36" i="63"/>
  <c r="AW36" i="63"/>
  <c r="AV36" i="63"/>
  <c r="AU36" i="63"/>
  <c r="AT36" i="63"/>
  <c r="AS36" i="63"/>
  <c r="AR36" i="63"/>
  <c r="AQ36" i="63"/>
  <c r="AP36" i="63"/>
  <c r="AO36" i="63"/>
  <c r="AN36" i="63"/>
  <c r="AM36" i="63"/>
  <c r="AL36" i="63"/>
  <c r="AK36" i="63"/>
  <c r="AJ36" i="63"/>
  <c r="AI36" i="63"/>
  <c r="AH36" i="63"/>
  <c r="AG36" i="63"/>
  <c r="AF36" i="63"/>
  <c r="AE36" i="63"/>
  <c r="AD36" i="63"/>
  <c r="AC36" i="63"/>
  <c r="AB36" i="63"/>
  <c r="AA36" i="63"/>
  <c r="Z36" i="63"/>
  <c r="Y36" i="63"/>
  <c r="X36" i="63"/>
  <c r="W36" i="63"/>
  <c r="V36" i="63"/>
  <c r="U36" i="63"/>
  <c r="T36" i="63"/>
  <c r="S36" i="63"/>
  <c r="R36" i="63"/>
  <c r="Q36" i="63"/>
  <c r="P36" i="63"/>
  <c r="O36" i="63"/>
  <c r="N36" i="63"/>
  <c r="M36" i="63"/>
  <c r="L36" i="63"/>
  <c r="K36" i="63"/>
  <c r="J36" i="63"/>
  <c r="I36" i="63"/>
  <c r="H36" i="63"/>
  <c r="BK35" i="63"/>
  <c r="BJ35" i="63"/>
  <c r="BI35" i="63"/>
  <c r="BH35" i="63"/>
  <c r="BG35" i="63"/>
  <c r="BF35" i="63"/>
  <c r="BE35" i="63"/>
  <c r="BD35" i="63"/>
  <c r="BC35" i="63"/>
  <c r="BB35" i="63"/>
  <c r="BA35" i="63"/>
  <c r="AZ35" i="63"/>
  <c r="AY35" i="63"/>
  <c r="AX35" i="63"/>
  <c r="AW35" i="63"/>
  <c r="AV35" i="63"/>
  <c r="AU35" i="63"/>
  <c r="AT35" i="63"/>
  <c r="AS35" i="63"/>
  <c r="AR35" i="63"/>
  <c r="AQ35" i="63"/>
  <c r="AP35" i="63"/>
  <c r="AO35" i="63"/>
  <c r="AN35" i="63"/>
  <c r="AM35" i="63"/>
  <c r="AL35" i="63"/>
  <c r="AK35" i="63"/>
  <c r="AJ35" i="63"/>
  <c r="AI35" i="63"/>
  <c r="AH35" i="63"/>
  <c r="AG35" i="63"/>
  <c r="AF35" i="63"/>
  <c r="AE35" i="63"/>
  <c r="AD35" i="63"/>
  <c r="AC35" i="63"/>
  <c r="AB35" i="63"/>
  <c r="AA35" i="63"/>
  <c r="Z35" i="63"/>
  <c r="Y35" i="63"/>
  <c r="X35" i="63"/>
  <c r="W35" i="63"/>
  <c r="V35" i="63"/>
  <c r="U35" i="63"/>
  <c r="T35" i="63"/>
  <c r="S35" i="63"/>
  <c r="R35" i="63"/>
  <c r="Q35" i="63"/>
  <c r="P35" i="63"/>
  <c r="O35" i="63"/>
  <c r="N35" i="63"/>
  <c r="M35" i="63"/>
  <c r="L35" i="63"/>
  <c r="K35" i="63"/>
  <c r="J35" i="63"/>
  <c r="I35" i="63"/>
  <c r="H35" i="63"/>
  <c r="BK34" i="63"/>
  <c r="BJ34" i="63"/>
  <c r="BI34" i="63"/>
  <c r="BH34" i="63"/>
  <c r="BG34" i="63"/>
  <c r="BF34" i="63"/>
  <c r="BE34" i="63"/>
  <c r="BD34" i="63"/>
  <c r="BC34" i="63"/>
  <c r="BB34" i="63"/>
  <c r="BA34" i="63"/>
  <c r="AZ34" i="63"/>
  <c r="AY34" i="63"/>
  <c r="AX34" i="63"/>
  <c r="AW34" i="63"/>
  <c r="AV34" i="63"/>
  <c r="AU34" i="63"/>
  <c r="AT34" i="63"/>
  <c r="AS34" i="63"/>
  <c r="AR34" i="63"/>
  <c r="AQ34" i="63"/>
  <c r="AP34" i="63"/>
  <c r="AO34" i="63"/>
  <c r="AN34" i="63"/>
  <c r="AM34" i="63"/>
  <c r="AL34" i="63"/>
  <c r="AK34" i="63"/>
  <c r="AJ34" i="63"/>
  <c r="AI34" i="63"/>
  <c r="AH34" i="63"/>
  <c r="AG34" i="63"/>
  <c r="AF34" i="63"/>
  <c r="AE34" i="63"/>
  <c r="AD34" i="63"/>
  <c r="AC34" i="63"/>
  <c r="AB34" i="63"/>
  <c r="AA34" i="63"/>
  <c r="Z34" i="63"/>
  <c r="Y34" i="63"/>
  <c r="X34" i="63"/>
  <c r="W34" i="63"/>
  <c r="V34" i="63"/>
  <c r="U34" i="63"/>
  <c r="T34" i="63"/>
  <c r="S34" i="63"/>
  <c r="R34" i="63"/>
  <c r="Q34" i="63"/>
  <c r="P34" i="63"/>
  <c r="O34" i="63"/>
  <c r="N34" i="63"/>
  <c r="M34" i="63"/>
  <c r="L34" i="63"/>
  <c r="K34" i="63"/>
  <c r="J34" i="63"/>
  <c r="I34" i="63"/>
  <c r="H34" i="63"/>
  <c r="BK33" i="63"/>
  <c r="BJ33" i="63"/>
  <c r="BI33" i="63"/>
  <c r="BH33" i="63"/>
  <c r="BG33" i="63"/>
  <c r="BF33" i="63"/>
  <c r="BE33" i="63"/>
  <c r="BD33" i="63"/>
  <c r="BC33" i="63"/>
  <c r="BB33" i="63"/>
  <c r="BA33" i="63"/>
  <c r="AZ33" i="63"/>
  <c r="AY33" i="63"/>
  <c r="AX33" i="63"/>
  <c r="AW33" i="63"/>
  <c r="AV33" i="63"/>
  <c r="AU33" i="63"/>
  <c r="AT33" i="63"/>
  <c r="AS33" i="63"/>
  <c r="AR33" i="63"/>
  <c r="AQ33" i="63"/>
  <c r="AP33" i="63"/>
  <c r="AO33" i="63"/>
  <c r="AN33" i="63"/>
  <c r="AM33" i="63"/>
  <c r="AL33" i="63"/>
  <c r="AK33" i="63"/>
  <c r="AJ33" i="63"/>
  <c r="AI33" i="63"/>
  <c r="AH33" i="63"/>
  <c r="AG33" i="63"/>
  <c r="AF33" i="63"/>
  <c r="AE33" i="63"/>
  <c r="AD33" i="63"/>
  <c r="AC33" i="63"/>
  <c r="AB33" i="63"/>
  <c r="AA33" i="63"/>
  <c r="Z33" i="63"/>
  <c r="Y33" i="63"/>
  <c r="X33" i="63"/>
  <c r="W33" i="63"/>
  <c r="V33" i="63"/>
  <c r="U33" i="63"/>
  <c r="T33" i="63"/>
  <c r="S33" i="63"/>
  <c r="R33" i="63"/>
  <c r="Q33" i="63"/>
  <c r="P33" i="63"/>
  <c r="O33" i="63"/>
  <c r="N33" i="63"/>
  <c r="M33" i="63"/>
  <c r="L33" i="63"/>
  <c r="K33" i="63"/>
  <c r="J33" i="63"/>
  <c r="I33" i="63"/>
  <c r="H33" i="63"/>
  <c r="BK32" i="63"/>
  <c r="BJ32" i="63"/>
  <c r="BI32" i="63"/>
  <c r="BH32" i="63"/>
  <c r="BG32" i="63"/>
  <c r="BF32" i="63"/>
  <c r="BE32" i="63"/>
  <c r="BD32" i="63"/>
  <c r="BC32" i="63"/>
  <c r="BB32" i="63"/>
  <c r="BA32" i="63"/>
  <c r="AZ32" i="63"/>
  <c r="AY32" i="63"/>
  <c r="AX32" i="63"/>
  <c r="AW32" i="63"/>
  <c r="AV32" i="63"/>
  <c r="AU32" i="63"/>
  <c r="AT32" i="63"/>
  <c r="AS32" i="63"/>
  <c r="AR32" i="63"/>
  <c r="AQ32" i="63"/>
  <c r="AP32" i="63"/>
  <c r="AO32" i="63"/>
  <c r="AN32" i="63"/>
  <c r="AM32" i="63"/>
  <c r="AL32" i="63"/>
  <c r="AK32" i="63"/>
  <c r="AJ32" i="63"/>
  <c r="AI32" i="63"/>
  <c r="AH32" i="63"/>
  <c r="AG32" i="63"/>
  <c r="AF32" i="63"/>
  <c r="AE32" i="63"/>
  <c r="AD32" i="63"/>
  <c r="AC32" i="63"/>
  <c r="AB32" i="63"/>
  <c r="AA32" i="63"/>
  <c r="Z32" i="63"/>
  <c r="Y32" i="63"/>
  <c r="X32" i="63"/>
  <c r="W32" i="63"/>
  <c r="V32" i="63"/>
  <c r="U32" i="63"/>
  <c r="T32" i="63"/>
  <c r="S32" i="63"/>
  <c r="R32" i="63"/>
  <c r="Q32" i="63"/>
  <c r="P32" i="63"/>
  <c r="O32" i="63"/>
  <c r="N32" i="63"/>
  <c r="M32" i="63"/>
  <c r="L32" i="63"/>
  <c r="K32" i="63"/>
  <c r="J32" i="63"/>
  <c r="I32" i="63"/>
  <c r="H32" i="63"/>
  <c r="BK31" i="63"/>
  <c r="BJ31" i="63"/>
  <c r="BI31" i="63"/>
  <c r="BH31" i="63"/>
  <c r="BG31" i="63"/>
  <c r="BF31" i="63"/>
  <c r="BE31" i="63"/>
  <c r="BD31" i="63"/>
  <c r="BC31" i="63"/>
  <c r="BB31" i="63"/>
  <c r="BA31" i="63"/>
  <c r="AZ31" i="63"/>
  <c r="AY31" i="63"/>
  <c r="AX31" i="63"/>
  <c r="AW31" i="63"/>
  <c r="AV31" i="63"/>
  <c r="AU31" i="63"/>
  <c r="AT31" i="63"/>
  <c r="AS31" i="63"/>
  <c r="AR31" i="63"/>
  <c r="AQ31" i="63"/>
  <c r="AP31" i="63"/>
  <c r="AO31" i="63"/>
  <c r="AN31" i="63"/>
  <c r="AM31" i="63"/>
  <c r="AL31" i="63"/>
  <c r="AK31" i="63"/>
  <c r="AJ31" i="63"/>
  <c r="AI31" i="63"/>
  <c r="AH31" i="63"/>
  <c r="AG31" i="63"/>
  <c r="AF31" i="63"/>
  <c r="AE31" i="63"/>
  <c r="AD31" i="63"/>
  <c r="AC31" i="63"/>
  <c r="AB31" i="63"/>
  <c r="AA31" i="63"/>
  <c r="Z31" i="63"/>
  <c r="Y31" i="63"/>
  <c r="X31" i="63"/>
  <c r="W31" i="63"/>
  <c r="V31" i="63"/>
  <c r="U31" i="63"/>
  <c r="T31" i="63"/>
  <c r="S31" i="63"/>
  <c r="R31" i="63"/>
  <c r="Q31" i="63"/>
  <c r="P31" i="63"/>
  <c r="O31" i="63"/>
  <c r="N31" i="63"/>
  <c r="M31" i="63"/>
  <c r="L31" i="63"/>
  <c r="K31" i="63"/>
  <c r="J31" i="63"/>
  <c r="I31" i="63"/>
  <c r="H31" i="63"/>
  <c r="BK30" i="63"/>
  <c r="BJ30" i="63"/>
  <c r="BI30" i="63"/>
  <c r="BH30" i="63"/>
  <c r="BG30" i="63"/>
  <c r="BF30" i="63"/>
  <c r="BE30" i="63"/>
  <c r="BD30" i="63"/>
  <c r="BC30" i="63"/>
  <c r="BB30" i="63"/>
  <c r="BA30" i="63"/>
  <c r="AZ30" i="63"/>
  <c r="AY30" i="63"/>
  <c r="AX30" i="63"/>
  <c r="AW30" i="63"/>
  <c r="AV30" i="63"/>
  <c r="AU30" i="63"/>
  <c r="AT30" i="63"/>
  <c r="AS30" i="63"/>
  <c r="AR30" i="63"/>
  <c r="AQ30" i="63"/>
  <c r="AP30" i="63"/>
  <c r="AO30" i="63"/>
  <c r="AN30" i="63"/>
  <c r="AM30" i="63"/>
  <c r="AL30" i="63"/>
  <c r="AK30" i="63"/>
  <c r="AJ30" i="63"/>
  <c r="AI30" i="63"/>
  <c r="AH30" i="63"/>
  <c r="AG30" i="63"/>
  <c r="AF30" i="63"/>
  <c r="AE30" i="63"/>
  <c r="AD30" i="63"/>
  <c r="AC30" i="63"/>
  <c r="AB30" i="63"/>
  <c r="AA30" i="63"/>
  <c r="Z30" i="63"/>
  <c r="Y30" i="63"/>
  <c r="X30" i="63"/>
  <c r="W30" i="63"/>
  <c r="V30" i="63"/>
  <c r="U30" i="63"/>
  <c r="T30" i="63"/>
  <c r="S30" i="63"/>
  <c r="R30" i="63"/>
  <c r="Q30" i="63"/>
  <c r="P30" i="63"/>
  <c r="O30" i="63"/>
  <c r="N30" i="63"/>
  <c r="M30" i="63"/>
  <c r="L30" i="63"/>
  <c r="K30" i="63"/>
  <c r="J30" i="63"/>
  <c r="I30" i="63"/>
  <c r="H30" i="63"/>
  <c r="BK29" i="63"/>
  <c r="BJ29" i="63"/>
  <c r="BI29" i="63"/>
  <c r="BH29" i="63"/>
  <c r="BG29" i="63"/>
  <c r="BF29" i="63"/>
  <c r="BE29" i="63"/>
  <c r="BD29" i="63"/>
  <c r="BC29" i="63"/>
  <c r="BB29" i="63"/>
  <c r="BA29" i="63"/>
  <c r="AZ29" i="63"/>
  <c r="AY29" i="63"/>
  <c r="AX29" i="63"/>
  <c r="AW29" i="63"/>
  <c r="AV29" i="63"/>
  <c r="AU29" i="63"/>
  <c r="AT29" i="63"/>
  <c r="AS29" i="63"/>
  <c r="AR29" i="63"/>
  <c r="AQ29" i="63"/>
  <c r="AP29" i="63"/>
  <c r="AO29" i="63"/>
  <c r="AN29" i="63"/>
  <c r="AM29" i="63"/>
  <c r="AL29" i="63"/>
  <c r="AK29" i="63"/>
  <c r="AJ29" i="63"/>
  <c r="AI29" i="63"/>
  <c r="AH29" i="63"/>
  <c r="AG29" i="63"/>
  <c r="AF29" i="63"/>
  <c r="AE29" i="63"/>
  <c r="AD29" i="63"/>
  <c r="AC29" i="63"/>
  <c r="AB29" i="63"/>
  <c r="AA29" i="63"/>
  <c r="Z29" i="63"/>
  <c r="Y29" i="63"/>
  <c r="X29" i="63"/>
  <c r="W29" i="63"/>
  <c r="V29" i="63"/>
  <c r="U29" i="63"/>
  <c r="T29" i="63"/>
  <c r="S29" i="63"/>
  <c r="R29" i="63"/>
  <c r="Q29" i="63"/>
  <c r="P29" i="63"/>
  <c r="O29" i="63"/>
  <c r="N29" i="63"/>
  <c r="M29" i="63"/>
  <c r="L29" i="63"/>
  <c r="K29" i="63"/>
  <c r="J29" i="63"/>
  <c r="I29" i="63"/>
  <c r="H29" i="63"/>
  <c r="BK28" i="63"/>
  <c r="BJ28" i="63"/>
  <c r="BI28" i="63"/>
  <c r="BH28" i="63"/>
  <c r="BG28" i="63"/>
  <c r="BF28" i="63"/>
  <c r="BE28" i="63"/>
  <c r="BD28" i="63"/>
  <c r="BC28" i="63"/>
  <c r="BB28" i="63"/>
  <c r="BA28" i="63"/>
  <c r="AZ28" i="63"/>
  <c r="AY28" i="63"/>
  <c r="AX28" i="63"/>
  <c r="AW28" i="63"/>
  <c r="AV28" i="63"/>
  <c r="AU28" i="63"/>
  <c r="AT28" i="63"/>
  <c r="AS28" i="63"/>
  <c r="AR28" i="63"/>
  <c r="AQ28" i="63"/>
  <c r="AP28" i="63"/>
  <c r="AO28" i="63"/>
  <c r="AN28" i="63"/>
  <c r="AM28" i="63"/>
  <c r="AL28" i="63"/>
  <c r="AK28" i="63"/>
  <c r="AJ28" i="63"/>
  <c r="AI28" i="63"/>
  <c r="AH28" i="63"/>
  <c r="AG28" i="63"/>
  <c r="AF28" i="63"/>
  <c r="AE28" i="63"/>
  <c r="AD28" i="63"/>
  <c r="AC28" i="63"/>
  <c r="AB28" i="63"/>
  <c r="AA28" i="63"/>
  <c r="Z28" i="63"/>
  <c r="Y28" i="63"/>
  <c r="X28" i="63"/>
  <c r="W28" i="63"/>
  <c r="V28" i="63"/>
  <c r="U28" i="63"/>
  <c r="T28" i="63"/>
  <c r="S28" i="63"/>
  <c r="R28" i="63"/>
  <c r="Q28" i="63"/>
  <c r="P28" i="63"/>
  <c r="O28" i="63"/>
  <c r="N28" i="63"/>
  <c r="M28" i="63"/>
  <c r="L28" i="63"/>
  <c r="K28" i="63"/>
  <c r="J28" i="63"/>
  <c r="I28" i="63"/>
  <c r="H28" i="63"/>
  <c r="BK27" i="63"/>
  <c r="BJ27" i="63"/>
  <c r="BI27" i="63"/>
  <c r="BH27" i="63"/>
  <c r="BG27" i="63"/>
  <c r="BF27" i="63"/>
  <c r="BE27" i="63"/>
  <c r="BD27" i="63"/>
  <c r="BC27" i="63"/>
  <c r="BB27" i="63"/>
  <c r="BA27" i="63"/>
  <c r="AZ27" i="63"/>
  <c r="AY27" i="63"/>
  <c r="AX27" i="63"/>
  <c r="AW27" i="63"/>
  <c r="AV27" i="63"/>
  <c r="AU27" i="63"/>
  <c r="AT27" i="63"/>
  <c r="AS27" i="63"/>
  <c r="AR27" i="63"/>
  <c r="AQ27" i="63"/>
  <c r="AP27" i="63"/>
  <c r="AO27" i="63"/>
  <c r="AN27" i="63"/>
  <c r="AM27" i="63"/>
  <c r="AL27" i="63"/>
  <c r="AK27" i="63"/>
  <c r="AJ27" i="63"/>
  <c r="AI27" i="63"/>
  <c r="AH27" i="63"/>
  <c r="AG27" i="63"/>
  <c r="AF27" i="63"/>
  <c r="AE27" i="63"/>
  <c r="AD27" i="63"/>
  <c r="AC27" i="63"/>
  <c r="AB27" i="63"/>
  <c r="AA27" i="63"/>
  <c r="Z27" i="63"/>
  <c r="Y27" i="63"/>
  <c r="X27" i="63"/>
  <c r="W27" i="63"/>
  <c r="V27" i="63"/>
  <c r="U27" i="63"/>
  <c r="T27" i="63"/>
  <c r="S27" i="63"/>
  <c r="R27" i="63"/>
  <c r="Q27" i="63"/>
  <c r="P27" i="63"/>
  <c r="O27" i="63"/>
  <c r="N27" i="63"/>
  <c r="M27" i="63"/>
  <c r="L27" i="63"/>
  <c r="K27" i="63"/>
  <c r="J27" i="63"/>
  <c r="I27" i="63"/>
  <c r="H27" i="63"/>
  <c r="BK26" i="63"/>
  <c r="BJ26" i="63"/>
  <c r="BI26" i="63"/>
  <c r="BH26" i="63"/>
  <c r="BG26" i="63"/>
  <c r="BF26" i="63"/>
  <c r="BE26" i="63"/>
  <c r="BD26" i="63"/>
  <c r="BC26" i="63"/>
  <c r="BB26" i="63"/>
  <c r="BA26" i="63"/>
  <c r="AZ26" i="63"/>
  <c r="AY26" i="63"/>
  <c r="AX26" i="63"/>
  <c r="AW26" i="63"/>
  <c r="AV26" i="63"/>
  <c r="AU26" i="63"/>
  <c r="AT26" i="63"/>
  <c r="AS26" i="63"/>
  <c r="AR26" i="63"/>
  <c r="AQ26" i="63"/>
  <c r="AP26" i="63"/>
  <c r="AO26" i="63"/>
  <c r="AN26" i="63"/>
  <c r="AM26" i="63"/>
  <c r="AL26" i="63"/>
  <c r="AK26" i="63"/>
  <c r="AJ26" i="63"/>
  <c r="AI26" i="63"/>
  <c r="AH26" i="63"/>
  <c r="AG26" i="63"/>
  <c r="AF26" i="63"/>
  <c r="AE26" i="63"/>
  <c r="AD26" i="63"/>
  <c r="AC26" i="63"/>
  <c r="AB26" i="63"/>
  <c r="AA26" i="63"/>
  <c r="Z26" i="63"/>
  <c r="Y26" i="63"/>
  <c r="X26" i="63"/>
  <c r="W26" i="63"/>
  <c r="V26" i="63"/>
  <c r="U26" i="63"/>
  <c r="T26" i="63"/>
  <c r="S26" i="63"/>
  <c r="R26" i="63"/>
  <c r="Q26" i="63"/>
  <c r="P26" i="63"/>
  <c r="O26" i="63"/>
  <c r="N26" i="63"/>
  <c r="M26" i="63"/>
  <c r="L26" i="63"/>
  <c r="K26" i="63"/>
  <c r="J26" i="63"/>
  <c r="I26" i="63"/>
  <c r="H26" i="63"/>
  <c r="BK25" i="63"/>
  <c r="BJ25" i="63"/>
  <c r="BI25" i="63"/>
  <c r="BH25" i="63"/>
  <c r="BG25" i="63"/>
  <c r="BF25" i="63"/>
  <c r="BE25" i="63"/>
  <c r="BD25" i="63"/>
  <c r="BC25" i="63"/>
  <c r="BB25" i="63"/>
  <c r="BA25" i="63"/>
  <c r="AZ25" i="63"/>
  <c r="AY25" i="63"/>
  <c r="AX25" i="63"/>
  <c r="AW25" i="63"/>
  <c r="AV25" i="63"/>
  <c r="AU25" i="63"/>
  <c r="AT25" i="63"/>
  <c r="AS25" i="63"/>
  <c r="AR25" i="63"/>
  <c r="AQ25" i="63"/>
  <c r="AP25" i="63"/>
  <c r="AO25" i="63"/>
  <c r="AN25" i="63"/>
  <c r="AM25" i="63"/>
  <c r="AL25" i="63"/>
  <c r="AK25" i="63"/>
  <c r="AJ25" i="63"/>
  <c r="AI25" i="63"/>
  <c r="AH25" i="63"/>
  <c r="AG25" i="63"/>
  <c r="AF25" i="63"/>
  <c r="AE25" i="63"/>
  <c r="AD25" i="63"/>
  <c r="AC25" i="63"/>
  <c r="AB25" i="63"/>
  <c r="AA25" i="63"/>
  <c r="Z25" i="63"/>
  <c r="Y25" i="63"/>
  <c r="X25" i="63"/>
  <c r="W25" i="63"/>
  <c r="V25" i="63"/>
  <c r="U25" i="63"/>
  <c r="T25" i="63"/>
  <c r="S25" i="63"/>
  <c r="R25" i="63"/>
  <c r="Q25" i="63"/>
  <c r="P25" i="63"/>
  <c r="O25" i="63"/>
  <c r="N25" i="63"/>
  <c r="M25" i="63"/>
  <c r="L25" i="63"/>
  <c r="K25" i="63"/>
  <c r="J25" i="63"/>
  <c r="I25" i="63"/>
  <c r="H25" i="63"/>
  <c r="BK24" i="63"/>
  <c r="BJ24" i="63"/>
  <c r="BI24" i="63"/>
  <c r="BH24" i="63"/>
  <c r="BG24" i="63"/>
  <c r="BF24" i="63"/>
  <c r="BE24" i="63"/>
  <c r="BD24" i="63"/>
  <c r="BC24" i="63"/>
  <c r="BB24" i="63"/>
  <c r="BA24" i="63"/>
  <c r="AZ24" i="63"/>
  <c r="AY24" i="63"/>
  <c r="AX24" i="63"/>
  <c r="AW24" i="63"/>
  <c r="AV24" i="63"/>
  <c r="AU24" i="63"/>
  <c r="AT24" i="63"/>
  <c r="AS24" i="63"/>
  <c r="AR24" i="63"/>
  <c r="AQ24" i="63"/>
  <c r="AP24" i="63"/>
  <c r="AO24" i="63"/>
  <c r="AN24" i="63"/>
  <c r="AM24" i="63"/>
  <c r="AL24" i="63"/>
  <c r="AK24" i="63"/>
  <c r="AJ24" i="63"/>
  <c r="AI24" i="63"/>
  <c r="AH24" i="63"/>
  <c r="AG24" i="63"/>
  <c r="AF24" i="63"/>
  <c r="AE24" i="63"/>
  <c r="AD24" i="63"/>
  <c r="AC24" i="63"/>
  <c r="AB24" i="63"/>
  <c r="AA24" i="63"/>
  <c r="Z24" i="63"/>
  <c r="Y24" i="63"/>
  <c r="X24" i="63"/>
  <c r="W24" i="63"/>
  <c r="V24" i="63"/>
  <c r="U24" i="63"/>
  <c r="T24" i="63"/>
  <c r="S24" i="63"/>
  <c r="R24" i="63"/>
  <c r="Q24" i="63"/>
  <c r="P24" i="63"/>
  <c r="O24" i="63"/>
  <c r="N24" i="63"/>
  <c r="M24" i="63"/>
  <c r="L24" i="63"/>
  <c r="K24" i="63"/>
  <c r="J24" i="63"/>
  <c r="I24" i="63"/>
  <c r="H24" i="63"/>
  <c r="BK23" i="63"/>
  <c r="BJ23" i="63"/>
  <c r="BI23" i="63"/>
  <c r="BH23" i="63"/>
  <c r="BG23" i="63"/>
  <c r="BF23" i="63"/>
  <c r="BE23" i="63"/>
  <c r="BD23" i="63"/>
  <c r="BC23" i="63"/>
  <c r="BB23" i="63"/>
  <c r="BA23" i="63"/>
  <c r="AZ23" i="63"/>
  <c r="AY23" i="63"/>
  <c r="AX23" i="63"/>
  <c r="AW23" i="63"/>
  <c r="AV23" i="63"/>
  <c r="AU23" i="63"/>
  <c r="AT23" i="63"/>
  <c r="AS23" i="63"/>
  <c r="AR23" i="63"/>
  <c r="AQ23" i="63"/>
  <c r="AP23" i="63"/>
  <c r="AO23" i="63"/>
  <c r="AN23" i="63"/>
  <c r="AM23" i="63"/>
  <c r="AL23" i="63"/>
  <c r="AK23" i="63"/>
  <c r="AJ23" i="63"/>
  <c r="AI23" i="63"/>
  <c r="AH23" i="63"/>
  <c r="AG23" i="63"/>
  <c r="AF23" i="63"/>
  <c r="AE23" i="63"/>
  <c r="AD23" i="63"/>
  <c r="AC23" i="63"/>
  <c r="AB23" i="63"/>
  <c r="AA23" i="63"/>
  <c r="Z23" i="63"/>
  <c r="Y23" i="63"/>
  <c r="X23" i="63"/>
  <c r="W23" i="63"/>
  <c r="V23" i="63"/>
  <c r="U23" i="63"/>
  <c r="T23" i="63"/>
  <c r="S23" i="63"/>
  <c r="R23" i="63"/>
  <c r="Q23" i="63"/>
  <c r="P23" i="63"/>
  <c r="O23" i="63"/>
  <c r="N23" i="63"/>
  <c r="M23" i="63"/>
  <c r="L23" i="63"/>
  <c r="K23" i="63"/>
  <c r="J23" i="63"/>
  <c r="I23" i="63"/>
  <c r="H23" i="63"/>
  <c r="BK22" i="63"/>
  <c r="BJ22" i="63"/>
  <c r="BI22" i="63"/>
  <c r="BH22" i="63"/>
  <c r="BG22" i="63"/>
  <c r="BF22" i="63"/>
  <c r="BE22" i="63"/>
  <c r="BD22" i="63"/>
  <c r="BC22" i="63"/>
  <c r="BB22" i="63"/>
  <c r="BA22" i="63"/>
  <c r="AZ22" i="63"/>
  <c r="AY22" i="63"/>
  <c r="AX22" i="63"/>
  <c r="AW22" i="63"/>
  <c r="AV22" i="63"/>
  <c r="AU22" i="63"/>
  <c r="AT22" i="63"/>
  <c r="AS22" i="63"/>
  <c r="AR22" i="63"/>
  <c r="AQ22" i="63"/>
  <c r="AP22" i="63"/>
  <c r="AO22" i="63"/>
  <c r="AN22" i="63"/>
  <c r="AM22" i="63"/>
  <c r="AL22" i="63"/>
  <c r="AK22" i="63"/>
  <c r="AJ22" i="63"/>
  <c r="AI22" i="63"/>
  <c r="AH22" i="63"/>
  <c r="AG22" i="63"/>
  <c r="AF22" i="63"/>
  <c r="AE22" i="63"/>
  <c r="AD22" i="63"/>
  <c r="AC22" i="63"/>
  <c r="AB22" i="63"/>
  <c r="AA22" i="63"/>
  <c r="Z22" i="63"/>
  <c r="Y22" i="63"/>
  <c r="X22" i="63"/>
  <c r="W22" i="63"/>
  <c r="V22" i="63"/>
  <c r="U22" i="63"/>
  <c r="T22" i="63"/>
  <c r="S22" i="63"/>
  <c r="R22" i="63"/>
  <c r="Q22" i="63"/>
  <c r="P22" i="63"/>
  <c r="O22" i="63"/>
  <c r="N22" i="63"/>
  <c r="M22" i="63"/>
  <c r="L22" i="63"/>
  <c r="K22" i="63"/>
  <c r="J22" i="63"/>
  <c r="I22" i="63"/>
  <c r="H22" i="63"/>
  <c r="BK21" i="63"/>
  <c r="BJ21" i="63"/>
  <c r="BI21" i="63"/>
  <c r="BH21" i="63"/>
  <c r="BG21" i="63"/>
  <c r="BF21" i="63"/>
  <c r="BE21" i="63"/>
  <c r="BD21" i="63"/>
  <c r="BC21" i="63"/>
  <c r="BB21" i="63"/>
  <c r="BA21" i="63"/>
  <c r="AZ21" i="63"/>
  <c r="AY21" i="63"/>
  <c r="AX21" i="63"/>
  <c r="AW21" i="63"/>
  <c r="AV21" i="63"/>
  <c r="AU21" i="63"/>
  <c r="AT21" i="63"/>
  <c r="AS21" i="63"/>
  <c r="AR21" i="63"/>
  <c r="AQ21" i="63"/>
  <c r="AP21" i="63"/>
  <c r="AO21" i="63"/>
  <c r="AN21" i="63"/>
  <c r="AM21" i="63"/>
  <c r="AL21" i="63"/>
  <c r="AK21" i="63"/>
  <c r="AJ21" i="63"/>
  <c r="AI21" i="63"/>
  <c r="AH21" i="63"/>
  <c r="AG21" i="63"/>
  <c r="AF21" i="63"/>
  <c r="AE21" i="63"/>
  <c r="AD21" i="63"/>
  <c r="AC21" i="63"/>
  <c r="AB21" i="63"/>
  <c r="AA21" i="63"/>
  <c r="Z21" i="63"/>
  <c r="Y21" i="63"/>
  <c r="X21" i="63"/>
  <c r="W21" i="63"/>
  <c r="V21" i="63"/>
  <c r="U21" i="63"/>
  <c r="T21" i="63"/>
  <c r="S21" i="63"/>
  <c r="R21" i="63"/>
  <c r="Q21" i="63"/>
  <c r="P21" i="63"/>
  <c r="O21" i="63"/>
  <c r="N21" i="63"/>
  <c r="M21" i="63"/>
  <c r="L21" i="63"/>
  <c r="K21" i="63"/>
  <c r="J21" i="63"/>
  <c r="I21" i="63"/>
  <c r="H21" i="63"/>
  <c r="BK20" i="63"/>
  <c r="BJ20" i="63"/>
  <c r="BI20" i="63"/>
  <c r="BH20" i="63"/>
  <c r="BG20" i="63"/>
  <c r="BF20" i="63"/>
  <c r="BE20" i="63"/>
  <c r="BD20" i="63"/>
  <c r="BC20" i="63"/>
  <c r="BB20" i="63"/>
  <c r="BA20" i="63"/>
  <c r="AZ20" i="63"/>
  <c r="AY20" i="63"/>
  <c r="AX20" i="63"/>
  <c r="AW20" i="63"/>
  <c r="AV20" i="63"/>
  <c r="AU20" i="63"/>
  <c r="AT20" i="63"/>
  <c r="AS20" i="63"/>
  <c r="AR20" i="63"/>
  <c r="AQ20" i="63"/>
  <c r="AP20" i="63"/>
  <c r="AO20" i="63"/>
  <c r="AN20" i="63"/>
  <c r="AM20" i="63"/>
  <c r="AL20" i="63"/>
  <c r="AK20" i="63"/>
  <c r="AJ20" i="63"/>
  <c r="AI20" i="63"/>
  <c r="AH20" i="63"/>
  <c r="AG20" i="63"/>
  <c r="AF20" i="63"/>
  <c r="AE20" i="63"/>
  <c r="AD20" i="63"/>
  <c r="AC20" i="63"/>
  <c r="AB20" i="63"/>
  <c r="AA20" i="63"/>
  <c r="Z20" i="63"/>
  <c r="Y20" i="63"/>
  <c r="X20" i="63"/>
  <c r="W20" i="63"/>
  <c r="V20" i="63"/>
  <c r="U20" i="63"/>
  <c r="T20" i="63"/>
  <c r="S20" i="63"/>
  <c r="R20" i="63"/>
  <c r="Q20" i="63"/>
  <c r="P20" i="63"/>
  <c r="O20" i="63"/>
  <c r="N20" i="63"/>
  <c r="M20" i="63"/>
  <c r="L20" i="63"/>
  <c r="K20" i="63"/>
  <c r="J20" i="63"/>
  <c r="I20" i="63"/>
  <c r="H20" i="63"/>
  <c r="BK19" i="63"/>
  <c r="BJ19" i="63"/>
  <c r="BI19" i="63"/>
  <c r="BH19" i="63"/>
  <c r="BG19" i="63"/>
  <c r="BF19" i="63"/>
  <c r="BE19" i="63"/>
  <c r="BD19" i="63"/>
  <c r="BC19" i="63"/>
  <c r="BB19" i="63"/>
  <c r="BA19" i="63"/>
  <c r="AZ19" i="63"/>
  <c r="AY19" i="63"/>
  <c r="AX19" i="63"/>
  <c r="AW19" i="63"/>
  <c r="AV19" i="63"/>
  <c r="AU19" i="63"/>
  <c r="AT19" i="63"/>
  <c r="AS19" i="63"/>
  <c r="AR19" i="63"/>
  <c r="AQ19" i="63"/>
  <c r="AP19" i="63"/>
  <c r="AO19" i="63"/>
  <c r="AN19" i="63"/>
  <c r="AM19" i="63"/>
  <c r="AL19" i="63"/>
  <c r="AK19" i="63"/>
  <c r="AJ19" i="63"/>
  <c r="AI19" i="63"/>
  <c r="AH19" i="63"/>
  <c r="AG19" i="63"/>
  <c r="AF19" i="63"/>
  <c r="AE19" i="63"/>
  <c r="AD19" i="63"/>
  <c r="AC19" i="63"/>
  <c r="AB19" i="63"/>
  <c r="AA19" i="63"/>
  <c r="Z19" i="63"/>
  <c r="Y19" i="63"/>
  <c r="X19" i="63"/>
  <c r="W19" i="63"/>
  <c r="V19" i="63"/>
  <c r="U19" i="63"/>
  <c r="T19" i="63"/>
  <c r="S19" i="63"/>
  <c r="R19" i="63"/>
  <c r="Q19" i="63"/>
  <c r="P19" i="63"/>
  <c r="O19" i="63"/>
  <c r="N19" i="63"/>
  <c r="M19" i="63"/>
  <c r="L19" i="63"/>
  <c r="K19" i="63"/>
  <c r="J19" i="63"/>
  <c r="I19" i="63"/>
  <c r="H19" i="63"/>
  <c r="BK18" i="63"/>
  <c r="BJ18" i="63"/>
  <c r="BI18" i="63"/>
  <c r="BH18" i="63"/>
  <c r="BG18" i="63"/>
  <c r="BF18" i="63"/>
  <c r="BE18" i="63"/>
  <c r="BD18" i="63"/>
  <c r="BC18" i="63"/>
  <c r="BB18" i="63"/>
  <c r="BA18" i="63"/>
  <c r="AZ18" i="63"/>
  <c r="AY18" i="63"/>
  <c r="AX18" i="63"/>
  <c r="AW18" i="63"/>
  <c r="AV18" i="63"/>
  <c r="AU18" i="63"/>
  <c r="AT18" i="63"/>
  <c r="AS18" i="63"/>
  <c r="AR18" i="63"/>
  <c r="AQ18" i="63"/>
  <c r="AP18" i="63"/>
  <c r="AO18" i="63"/>
  <c r="AN18" i="63"/>
  <c r="AM18" i="63"/>
  <c r="AL18" i="63"/>
  <c r="AK18" i="63"/>
  <c r="AJ18" i="63"/>
  <c r="AI18" i="63"/>
  <c r="AH18" i="63"/>
  <c r="AG18" i="63"/>
  <c r="AF18" i="63"/>
  <c r="AE18" i="63"/>
  <c r="AD18" i="63"/>
  <c r="AC18" i="63"/>
  <c r="AB18" i="63"/>
  <c r="AA18" i="63"/>
  <c r="Z18" i="63"/>
  <c r="Y18" i="63"/>
  <c r="X18" i="63"/>
  <c r="W18" i="63"/>
  <c r="V18" i="63"/>
  <c r="U18" i="63"/>
  <c r="T18" i="63"/>
  <c r="S18" i="63"/>
  <c r="R18" i="63"/>
  <c r="Q18" i="63"/>
  <c r="P18" i="63"/>
  <c r="O18" i="63"/>
  <c r="N18" i="63"/>
  <c r="M18" i="63"/>
  <c r="L18" i="63"/>
  <c r="K18" i="63"/>
  <c r="J18" i="63"/>
  <c r="I18" i="63"/>
  <c r="H18" i="63"/>
  <c r="BK17" i="63"/>
  <c r="BJ17" i="63"/>
  <c r="BI17" i="63"/>
  <c r="BH17" i="63"/>
  <c r="BG17" i="63"/>
  <c r="BF17" i="63"/>
  <c r="BE17" i="63"/>
  <c r="BD17" i="63"/>
  <c r="BC17" i="63"/>
  <c r="BB17" i="63"/>
  <c r="BA17" i="63"/>
  <c r="AZ17" i="63"/>
  <c r="AY17" i="63"/>
  <c r="AX17" i="63"/>
  <c r="AW17" i="63"/>
  <c r="AV17" i="63"/>
  <c r="AU17" i="63"/>
  <c r="AT17" i="63"/>
  <c r="AS17" i="63"/>
  <c r="AR17" i="63"/>
  <c r="AQ17" i="63"/>
  <c r="AP17" i="63"/>
  <c r="AO17" i="63"/>
  <c r="AN17" i="63"/>
  <c r="AM17" i="63"/>
  <c r="AL17" i="63"/>
  <c r="AK17" i="63"/>
  <c r="AJ17" i="63"/>
  <c r="AI17" i="63"/>
  <c r="AH17" i="63"/>
  <c r="AG17" i="63"/>
  <c r="AF17" i="63"/>
  <c r="AE17" i="63"/>
  <c r="AD17" i="63"/>
  <c r="AC17" i="63"/>
  <c r="AB17" i="63"/>
  <c r="AA17" i="63"/>
  <c r="Z17" i="63"/>
  <c r="Y17" i="63"/>
  <c r="X17" i="63"/>
  <c r="W17" i="63"/>
  <c r="V17" i="63"/>
  <c r="U17" i="63"/>
  <c r="T17" i="63"/>
  <c r="S17" i="63"/>
  <c r="R17" i="63"/>
  <c r="Q17" i="63"/>
  <c r="P17" i="63"/>
  <c r="O17" i="63"/>
  <c r="N17" i="63"/>
  <c r="M17" i="63"/>
  <c r="L17" i="63"/>
  <c r="K17" i="63"/>
  <c r="J17" i="63"/>
  <c r="I17" i="63"/>
  <c r="H17" i="63"/>
  <c r="BK16" i="63"/>
  <c r="BJ16" i="63"/>
  <c r="BI16" i="63"/>
  <c r="BH16" i="63"/>
  <c r="BG16" i="63"/>
  <c r="BF16" i="63"/>
  <c r="BE16" i="63"/>
  <c r="BD16" i="63"/>
  <c r="BC16" i="63"/>
  <c r="BB16" i="63"/>
  <c r="BA16" i="63"/>
  <c r="AZ16" i="63"/>
  <c r="AY16" i="63"/>
  <c r="AX16" i="63"/>
  <c r="AW16" i="63"/>
  <c r="AV16" i="63"/>
  <c r="AU16" i="63"/>
  <c r="AT16" i="63"/>
  <c r="AS16" i="63"/>
  <c r="AR16" i="63"/>
  <c r="AQ16" i="63"/>
  <c r="AP16" i="63"/>
  <c r="AO16" i="63"/>
  <c r="AN16" i="63"/>
  <c r="AM16" i="63"/>
  <c r="AL16" i="63"/>
  <c r="AK16" i="63"/>
  <c r="AJ16" i="63"/>
  <c r="AI16" i="63"/>
  <c r="AH16" i="63"/>
  <c r="AG16" i="63"/>
  <c r="AF16" i="63"/>
  <c r="AE16" i="63"/>
  <c r="AD16" i="63"/>
  <c r="AC16" i="63"/>
  <c r="AB16" i="63"/>
  <c r="AA16" i="63"/>
  <c r="Z16" i="63"/>
  <c r="Y16" i="63"/>
  <c r="X16" i="63"/>
  <c r="W16" i="63"/>
  <c r="V16" i="63"/>
  <c r="U16" i="63"/>
  <c r="T16" i="63"/>
  <c r="S16" i="63"/>
  <c r="R16" i="63"/>
  <c r="Q16" i="63"/>
  <c r="P16" i="63"/>
  <c r="O16" i="63"/>
  <c r="N16" i="63"/>
  <c r="M16" i="63"/>
  <c r="L16" i="63"/>
  <c r="K16" i="63"/>
  <c r="J16" i="63"/>
  <c r="I16" i="63"/>
  <c r="H16" i="63"/>
  <c r="BK11" i="63"/>
  <c r="BJ11" i="63"/>
  <c r="BI11" i="63"/>
  <c r="BH11" i="63"/>
  <c r="BG11" i="63"/>
  <c r="BF11" i="63"/>
  <c r="BE11" i="63"/>
  <c r="BD11" i="63"/>
  <c r="BC11" i="63"/>
  <c r="BB11" i="63"/>
  <c r="BA11" i="63"/>
  <c r="AZ11" i="63"/>
  <c r="AY11" i="63"/>
  <c r="AX11" i="63"/>
  <c r="AW11" i="63"/>
  <c r="AV11" i="63"/>
  <c r="AU11" i="63"/>
  <c r="AT11" i="63"/>
  <c r="AS11" i="63"/>
  <c r="AR11" i="63"/>
  <c r="AQ11" i="63"/>
  <c r="AP11" i="63"/>
  <c r="AO11" i="63"/>
  <c r="AN11" i="63"/>
  <c r="AM11" i="63"/>
  <c r="AL11" i="63"/>
  <c r="AK11" i="63"/>
  <c r="AJ11" i="63"/>
  <c r="AI11" i="63"/>
  <c r="AH11" i="63"/>
  <c r="AG11" i="63"/>
  <c r="AF11" i="63"/>
  <c r="AE11" i="63"/>
  <c r="AD11" i="63"/>
  <c r="AC11" i="63"/>
  <c r="AB11" i="63"/>
  <c r="AA11" i="63"/>
  <c r="Z11" i="63"/>
  <c r="Y11" i="63"/>
  <c r="X11" i="63"/>
  <c r="W11" i="63"/>
  <c r="V11" i="63"/>
  <c r="U11" i="63"/>
  <c r="T11" i="63"/>
  <c r="S11" i="63"/>
  <c r="R11" i="63"/>
  <c r="Q11" i="63"/>
  <c r="P11" i="63"/>
  <c r="O11" i="63"/>
  <c r="N11" i="63"/>
  <c r="M11" i="63"/>
  <c r="L11" i="63"/>
  <c r="K11" i="63"/>
  <c r="J11" i="63"/>
  <c r="I11" i="63"/>
  <c r="H11" i="63"/>
  <c r="BK10" i="63"/>
  <c r="BJ10" i="63"/>
  <c r="BI10" i="63"/>
  <c r="BH10" i="63"/>
  <c r="BG10" i="63"/>
  <c r="BF10" i="63"/>
  <c r="BE10" i="63"/>
  <c r="BD10" i="63"/>
  <c r="BC10" i="63"/>
  <c r="BB10" i="63"/>
  <c r="BA10" i="63"/>
  <c r="AZ10" i="63"/>
  <c r="AY10" i="63"/>
  <c r="AX10" i="63"/>
  <c r="AW10" i="63"/>
  <c r="AV10" i="63"/>
  <c r="AU10" i="63"/>
  <c r="AT10" i="63"/>
  <c r="AS10" i="63"/>
  <c r="AR10" i="63"/>
  <c r="AQ10" i="63"/>
  <c r="AP10" i="63"/>
  <c r="AO10" i="63"/>
  <c r="AN10" i="63"/>
  <c r="AM10" i="63"/>
  <c r="AL10" i="63"/>
  <c r="AK10" i="63"/>
  <c r="AJ10" i="63"/>
  <c r="AI10" i="63"/>
  <c r="AH10" i="63"/>
  <c r="AG10" i="63"/>
  <c r="AF10" i="63"/>
  <c r="AE10" i="63"/>
  <c r="AD10" i="63"/>
  <c r="AC10" i="63"/>
  <c r="AB10" i="63"/>
  <c r="AA10" i="63"/>
  <c r="Z10" i="63"/>
  <c r="Y10" i="63"/>
  <c r="X10" i="63"/>
  <c r="W10" i="63"/>
  <c r="V10" i="63"/>
  <c r="U10" i="63"/>
  <c r="T10" i="63"/>
  <c r="S10" i="63"/>
  <c r="R10" i="63"/>
  <c r="Q10" i="63"/>
  <c r="P10" i="63"/>
  <c r="O10" i="63"/>
  <c r="N10" i="63"/>
  <c r="M10" i="63"/>
  <c r="L10" i="63"/>
  <c r="K10" i="63"/>
  <c r="J10" i="63"/>
  <c r="I10" i="63"/>
  <c r="H10" i="63"/>
  <c r="BK9" i="63"/>
  <c r="BJ9" i="63"/>
  <c r="BI9" i="63"/>
  <c r="BH9" i="63"/>
  <c r="BG9" i="63"/>
  <c r="BF9" i="63"/>
  <c r="BE9" i="63"/>
  <c r="BD9" i="63"/>
  <c r="BC9" i="63"/>
  <c r="BB9" i="63"/>
  <c r="BA9" i="63"/>
  <c r="AZ9" i="63"/>
  <c r="AY9" i="63"/>
  <c r="AX9" i="63"/>
  <c r="AW9" i="63"/>
  <c r="AV9" i="63"/>
  <c r="AU9" i="63"/>
  <c r="AT9" i="63"/>
  <c r="AS9" i="63"/>
  <c r="AR9" i="63"/>
  <c r="AQ9" i="63"/>
  <c r="AP9" i="63"/>
  <c r="AO9" i="63"/>
  <c r="AN9" i="63"/>
  <c r="AM9" i="63"/>
  <c r="AL9" i="63"/>
  <c r="AK9" i="63"/>
  <c r="AJ9" i="63"/>
  <c r="AI9" i="63"/>
  <c r="AH9" i="63"/>
  <c r="AG9" i="63"/>
  <c r="AF9" i="63"/>
  <c r="AE9" i="63"/>
  <c r="AD9" i="63"/>
  <c r="AC9" i="63"/>
  <c r="AB9" i="63"/>
  <c r="AA9" i="63"/>
  <c r="Z9" i="63"/>
  <c r="Y9" i="63"/>
  <c r="X9" i="63"/>
  <c r="W9" i="63"/>
  <c r="V9" i="63"/>
  <c r="U9" i="63"/>
  <c r="T9" i="63"/>
  <c r="S9" i="63"/>
  <c r="R9" i="63"/>
  <c r="Q9" i="63"/>
  <c r="P9" i="63"/>
  <c r="O9" i="63"/>
  <c r="N9" i="63"/>
  <c r="M9" i="63"/>
  <c r="L9" i="63"/>
  <c r="K9" i="63"/>
  <c r="J9" i="63"/>
  <c r="I9" i="63"/>
  <c r="H9" i="63"/>
  <c r="BK8" i="63"/>
  <c r="BJ8" i="63"/>
  <c r="BI8" i="63"/>
  <c r="BH8" i="63"/>
  <c r="BG8" i="63"/>
  <c r="BF8" i="63"/>
  <c r="BE8" i="63"/>
  <c r="BD8" i="63"/>
  <c r="BC8" i="63"/>
  <c r="BB8" i="63"/>
  <c r="BA8" i="63"/>
  <c r="AZ8" i="63"/>
  <c r="AY8" i="63"/>
  <c r="AX8" i="63"/>
  <c r="AW8" i="63"/>
  <c r="AV8" i="63"/>
  <c r="AU8" i="63"/>
  <c r="AT8" i="63"/>
  <c r="AS8" i="63"/>
  <c r="AR8" i="63"/>
  <c r="AQ8" i="63"/>
  <c r="AP8" i="63"/>
  <c r="AO8" i="63"/>
  <c r="AN8" i="63"/>
  <c r="AM8" i="63"/>
  <c r="AL8" i="63"/>
  <c r="AK8" i="63"/>
  <c r="AJ8" i="63"/>
  <c r="AI8" i="63"/>
  <c r="AH8" i="63"/>
  <c r="AG8" i="63"/>
  <c r="AF8" i="63"/>
  <c r="AE8" i="63"/>
  <c r="AD8" i="63"/>
  <c r="AC8" i="63"/>
  <c r="AB8" i="63"/>
  <c r="AA8" i="63"/>
  <c r="Z8" i="63"/>
  <c r="Y8" i="63"/>
  <c r="X8" i="63"/>
  <c r="W8" i="63"/>
  <c r="V8" i="63"/>
  <c r="U8" i="63"/>
  <c r="T8" i="63"/>
  <c r="S8" i="63"/>
  <c r="R8" i="63"/>
  <c r="Q8" i="63"/>
  <c r="P8" i="63"/>
  <c r="O8" i="63"/>
  <c r="N8" i="63"/>
  <c r="M8" i="63"/>
  <c r="L8" i="63"/>
  <c r="K8" i="63"/>
  <c r="J8" i="63"/>
  <c r="I8" i="63"/>
  <c r="H8" i="63"/>
  <c r="H5" i="63"/>
  <c r="H6" i="63" s="1"/>
  <c r="F4" i="63"/>
  <c r="B3" i="63"/>
  <c r="B2" i="63"/>
  <c r="I5" i="63" l="1"/>
  <c r="H4" i="63"/>
  <c r="X7" i="33"/>
  <c r="X13" i="33"/>
  <c r="X9" i="33"/>
  <c r="X8" i="33"/>
  <c r="X12" i="33"/>
  <c r="X11" i="33"/>
  <c r="X10" i="33"/>
  <c r="J5" i="63" l="1"/>
  <c r="I6" i="63"/>
  <c r="AD5" i="7"/>
  <c r="AD3" i="7"/>
  <c r="I3" i="7"/>
  <c r="J6" i="63" l="1"/>
  <c r="K5" i="63"/>
  <c r="O5" i="62"/>
  <c r="J3" i="62"/>
  <c r="C3" i="62"/>
  <c r="J2" i="62"/>
  <c r="C2" i="62"/>
  <c r="K6" i="63" l="1"/>
  <c r="L5" i="63"/>
  <c r="AG17" i="61"/>
  <c r="AG16" i="61"/>
  <c r="AG15" i="61"/>
  <c r="L6" i="63" l="1"/>
  <c r="M5" i="63"/>
  <c r="I10" i="59"/>
  <c r="I9" i="59"/>
  <c r="I8" i="59"/>
  <c r="C10" i="59"/>
  <c r="C9" i="59"/>
  <c r="C8" i="59"/>
  <c r="C10" i="57"/>
  <c r="J10" i="57"/>
  <c r="J8" i="57"/>
  <c r="J9" i="57"/>
  <c r="C9" i="57"/>
  <c r="C8" i="57"/>
  <c r="M6" i="63" l="1"/>
  <c r="N5" i="63"/>
  <c r="X30" i="40"/>
  <c r="X29" i="40"/>
  <c r="X28" i="40"/>
  <c r="X27" i="40"/>
  <c r="N6" i="63" l="1"/>
  <c r="O5" i="63"/>
  <c r="E4" i="39"/>
  <c r="O4" i="63" l="1"/>
  <c r="P5" i="63"/>
  <c r="O6" i="63"/>
  <c r="A37" i="4"/>
  <c r="R17" i="1"/>
  <c r="O17" i="1"/>
  <c r="Q5" i="63" l="1"/>
  <c r="P6" i="63"/>
  <c r="N9" i="40"/>
  <c r="O13" i="40" s="1"/>
  <c r="D32" i="40"/>
  <c r="E32" i="40"/>
  <c r="F32" i="40"/>
  <c r="G32" i="40"/>
  <c r="H32" i="40"/>
  <c r="I32" i="40"/>
  <c r="J32" i="40"/>
  <c r="K32" i="40"/>
  <c r="L32" i="40"/>
  <c r="C32" i="40"/>
  <c r="D31" i="40"/>
  <c r="E31" i="40"/>
  <c r="F31" i="40"/>
  <c r="G31" i="40"/>
  <c r="H31" i="40"/>
  <c r="I31" i="40"/>
  <c r="J31" i="40"/>
  <c r="K31" i="40"/>
  <c r="L31" i="40"/>
  <c r="C31" i="40"/>
  <c r="N28" i="40"/>
  <c r="N29" i="40"/>
  <c r="N27" i="40"/>
  <c r="O32" i="40" s="1"/>
  <c r="D23" i="40"/>
  <c r="E23" i="40"/>
  <c r="F23" i="40"/>
  <c r="G23" i="40"/>
  <c r="H23" i="40"/>
  <c r="I23" i="40"/>
  <c r="J23" i="40"/>
  <c r="K23" i="40"/>
  <c r="L23" i="40"/>
  <c r="C23" i="40"/>
  <c r="D22" i="40"/>
  <c r="E22" i="40"/>
  <c r="F22" i="40"/>
  <c r="G22" i="40"/>
  <c r="H22" i="40"/>
  <c r="I22" i="40"/>
  <c r="J22" i="40"/>
  <c r="K22" i="40"/>
  <c r="L22" i="40"/>
  <c r="C22" i="40"/>
  <c r="N19" i="40"/>
  <c r="N20" i="40"/>
  <c r="N18" i="40"/>
  <c r="O23" i="40" s="1"/>
  <c r="D14" i="40"/>
  <c r="E14" i="40"/>
  <c r="F14" i="40"/>
  <c r="G14" i="40"/>
  <c r="H14" i="40"/>
  <c r="I14" i="40"/>
  <c r="J14" i="40"/>
  <c r="K14" i="40"/>
  <c r="L14" i="40"/>
  <c r="C14" i="40"/>
  <c r="D13" i="40"/>
  <c r="E13" i="40"/>
  <c r="F13" i="40"/>
  <c r="G13" i="40"/>
  <c r="H13" i="40"/>
  <c r="I13" i="40"/>
  <c r="J13" i="40"/>
  <c r="K13" i="40"/>
  <c r="L13" i="40"/>
  <c r="C13" i="40"/>
  <c r="N10" i="40"/>
  <c r="N11" i="40"/>
  <c r="R5" i="63" l="1"/>
  <c r="Q6" i="63"/>
  <c r="U22" i="40"/>
  <c r="U14" i="40"/>
  <c r="U20" i="40"/>
  <c r="U18" i="40"/>
  <c r="U16" i="40"/>
  <c r="O31" i="40"/>
  <c r="O22" i="40"/>
  <c r="O14" i="40"/>
  <c r="D3" i="40"/>
  <c r="D2" i="40"/>
  <c r="S5" i="63" l="1"/>
  <c r="R6" i="63"/>
  <c r="AM20" i="4"/>
  <c r="AL20" i="4"/>
  <c r="AK20" i="4"/>
  <c r="AJ20" i="4"/>
  <c r="AI20" i="4"/>
  <c r="S6" i="63" l="1"/>
  <c r="T5" i="63"/>
  <c r="O5" i="54"/>
  <c r="J3" i="54"/>
  <c r="C3" i="54"/>
  <c r="J2" i="54"/>
  <c r="C2" i="54"/>
  <c r="O12" i="35"/>
  <c r="O13" i="35"/>
  <c r="O14" i="35"/>
  <c r="O15" i="35"/>
  <c r="O16" i="35"/>
  <c r="O17" i="35"/>
  <c r="O18" i="35"/>
  <c r="O19" i="35"/>
  <c r="O20" i="35"/>
  <c r="O21" i="35"/>
  <c r="O22" i="35"/>
  <c r="O23" i="35"/>
  <c r="O24" i="35"/>
  <c r="O25" i="35"/>
  <c r="O26" i="35"/>
  <c r="O27" i="35"/>
  <c r="O28" i="35"/>
  <c r="O29" i="35"/>
  <c r="O30" i="35"/>
  <c r="O31" i="35"/>
  <c r="O32" i="35"/>
  <c r="O33" i="35"/>
  <c r="O34" i="35"/>
  <c r="O35" i="35"/>
  <c r="O36" i="35"/>
  <c r="O37" i="35"/>
  <c r="O38" i="35"/>
  <c r="O39" i="35"/>
  <c r="O40" i="35"/>
  <c r="O41" i="35"/>
  <c r="O11"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0" i="35"/>
  <c r="E11" i="35"/>
  <c r="F11" i="35"/>
  <c r="E12" i="35"/>
  <c r="F12" i="35"/>
  <c r="E13" i="35"/>
  <c r="F13" i="35"/>
  <c r="E14" i="35"/>
  <c r="F14" i="35"/>
  <c r="E15" i="35"/>
  <c r="F15" i="35"/>
  <c r="E16" i="35"/>
  <c r="F16" i="35"/>
  <c r="E17" i="35"/>
  <c r="F17" i="35"/>
  <c r="E18" i="35"/>
  <c r="F18" i="35"/>
  <c r="E19" i="35"/>
  <c r="F19" i="35"/>
  <c r="E20" i="35"/>
  <c r="F20" i="35"/>
  <c r="E21" i="35"/>
  <c r="F21" i="35"/>
  <c r="E22" i="35"/>
  <c r="F22" i="35"/>
  <c r="E23" i="35"/>
  <c r="F23" i="35"/>
  <c r="E24" i="35"/>
  <c r="F24" i="35"/>
  <c r="E25" i="35"/>
  <c r="F25" i="35"/>
  <c r="E26" i="35"/>
  <c r="F26" i="35"/>
  <c r="E27" i="35"/>
  <c r="F27" i="35"/>
  <c r="E28" i="35"/>
  <c r="F28" i="35"/>
  <c r="E29" i="35"/>
  <c r="F29" i="35"/>
  <c r="E30" i="35"/>
  <c r="F30" i="35"/>
  <c r="E31" i="35"/>
  <c r="F31" i="35"/>
  <c r="E32" i="35"/>
  <c r="F32" i="35"/>
  <c r="E33" i="35"/>
  <c r="F33" i="35"/>
  <c r="E34" i="35"/>
  <c r="F34" i="35"/>
  <c r="E35" i="35"/>
  <c r="F35" i="35"/>
  <c r="E36" i="35"/>
  <c r="F36" i="35"/>
  <c r="E37" i="35"/>
  <c r="F37" i="35"/>
  <c r="E38" i="35"/>
  <c r="F38" i="35"/>
  <c r="E39" i="35"/>
  <c r="F39" i="35"/>
  <c r="E40" i="35"/>
  <c r="F40" i="35"/>
  <c r="E41" i="35"/>
  <c r="F41" i="35"/>
  <c r="L37" i="4"/>
  <c r="U5" i="63" l="1"/>
  <c r="T6" i="63"/>
  <c r="P11" i="35"/>
  <c r="P12" i="35"/>
  <c r="P13" i="35"/>
  <c r="P14" i="35"/>
  <c r="P15" i="35"/>
  <c r="P16" i="35"/>
  <c r="P17" i="35"/>
  <c r="P18" i="35"/>
  <c r="P19" i="35"/>
  <c r="P20" i="35"/>
  <c r="P21" i="35"/>
  <c r="P22" i="35"/>
  <c r="P23" i="35"/>
  <c r="P24" i="35"/>
  <c r="P25" i="35"/>
  <c r="P26" i="35"/>
  <c r="P27" i="35"/>
  <c r="P28" i="35"/>
  <c r="P29" i="35"/>
  <c r="P30" i="35"/>
  <c r="P31" i="35"/>
  <c r="P32" i="35"/>
  <c r="P33" i="35"/>
  <c r="P34" i="35"/>
  <c r="P35" i="35"/>
  <c r="P36" i="35"/>
  <c r="P37" i="35"/>
  <c r="P38" i="35"/>
  <c r="P39" i="35"/>
  <c r="P40" i="35"/>
  <c r="P41" i="35"/>
  <c r="V5" i="63" l="1"/>
  <c r="U6" i="63"/>
  <c r="L5" i="46"/>
  <c r="G5" i="46"/>
  <c r="V6" i="63" l="1"/>
  <c r="V4" i="63"/>
  <c r="W5" i="63"/>
  <c r="A3" i="46"/>
  <c r="D42" i="48"/>
  <c r="C2" i="48"/>
  <c r="N55" i="3"/>
  <c r="N65" i="1"/>
  <c r="W6" i="63" l="1"/>
  <c r="X5" i="63"/>
  <c r="K4" i="51"/>
  <c r="I2" i="51"/>
  <c r="I1" i="51"/>
  <c r="C2" i="51"/>
  <c r="C1" i="51"/>
  <c r="K4" i="50"/>
  <c r="I2" i="50"/>
  <c r="I1" i="50"/>
  <c r="C2" i="50"/>
  <c r="C1" i="50"/>
  <c r="C5" i="49"/>
  <c r="C22" i="49" s="1"/>
  <c r="C4" i="49"/>
  <c r="C21" i="49" s="1"/>
  <c r="C3" i="49"/>
  <c r="C20" i="49" s="1"/>
  <c r="K5" i="48"/>
  <c r="I3" i="48"/>
  <c r="I2" i="48"/>
  <c r="C3" i="48"/>
  <c r="K5" i="47"/>
  <c r="I3" i="47"/>
  <c r="I2" i="47"/>
  <c r="C3" i="47"/>
  <c r="C2" i="47"/>
  <c r="N7" i="46"/>
  <c r="O3" i="46"/>
  <c r="C2" i="45"/>
  <c r="I7" i="46"/>
  <c r="A6" i="39"/>
  <c r="G3" i="46"/>
  <c r="A7" i="46"/>
  <c r="A5" i="46"/>
  <c r="K5" i="45"/>
  <c r="I3" i="45"/>
  <c r="I2" i="45"/>
  <c r="C3" i="45"/>
  <c r="C2" i="35"/>
  <c r="A5" i="42"/>
  <c r="A3" i="42"/>
  <c r="A8" i="39"/>
  <c r="C10" i="39"/>
  <c r="A10" i="39"/>
  <c r="B2" i="38"/>
  <c r="B4" i="38"/>
  <c r="B3" i="38"/>
  <c r="K4" i="14"/>
  <c r="K3" i="14"/>
  <c r="E4" i="14"/>
  <c r="E3" i="14"/>
  <c r="E2" i="14"/>
  <c r="B2" i="9"/>
  <c r="B4" i="9"/>
  <c r="B3" i="9"/>
  <c r="F59" i="1"/>
  <c r="I5" i="1"/>
  <c r="H4" i="1"/>
  <c r="I113" i="49"/>
  <c r="E113" i="49"/>
  <c r="I92" i="49"/>
  <c r="F41" i="49" s="1"/>
  <c r="J69" i="49"/>
  <c r="J68" i="49"/>
  <c r="J43" i="49"/>
  <c r="J42" i="49"/>
  <c r="G34" i="49"/>
  <c r="F34" i="49"/>
  <c r="E34" i="49"/>
  <c r="D34" i="49"/>
  <c r="C34" i="49"/>
  <c r="G33" i="49"/>
  <c r="F33" i="49"/>
  <c r="E33" i="49"/>
  <c r="D33" i="49"/>
  <c r="C33" i="49"/>
  <c r="G32" i="49"/>
  <c r="F32" i="49"/>
  <c r="E32" i="49"/>
  <c r="D32" i="49"/>
  <c r="C32" i="49"/>
  <c r="G31" i="49"/>
  <c r="F31" i="49"/>
  <c r="E31" i="49"/>
  <c r="D31" i="49"/>
  <c r="C31" i="49"/>
  <c r="G30" i="49"/>
  <c r="F30" i="49"/>
  <c r="E30" i="49"/>
  <c r="D30" i="49"/>
  <c r="C30" i="49"/>
  <c r="G29" i="49"/>
  <c r="F29" i="49"/>
  <c r="E29" i="49"/>
  <c r="D29" i="49"/>
  <c r="C29" i="49"/>
  <c r="G25" i="49"/>
  <c r="C25" i="49"/>
  <c r="G24" i="49"/>
  <c r="C24" i="49"/>
  <c r="G23" i="49"/>
  <c r="C23" i="49"/>
  <c r="G22" i="49"/>
  <c r="G21" i="49"/>
  <c r="B20" i="49"/>
  <c r="Y5" i="63" l="1"/>
  <c r="X6" i="63"/>
  <c r="D79" i="49"/>
  <c r="D75" i="49"/>
  <c r="J64" i="49"/>
  <c r="I32" i="49"/>
  <c r="H30" i="49"/>
  <c r="H31" i="49"/>
  <c r="I34" i="49"/>
  <c r="H34" i="49"/>
  <c r="I33" i="49"/>
  <c r="I31" i="49"/>
  <c r="H29" i="49"/>
  <c r="D76" i="49"/>
  <c r="D80" i="49"/>
  <c r="I30" i="49"/>
  <c r="H33" i="49"/>
  <c r="I29" i="49"/>
  <c r="H32" i="49"/>
  <c r="J37" i="49"/>
  <c r="J63" i="49"/>
  <c r="D77" i="49"/>
  <c r="D78" i="49"/>
  <c r="D96" i="49"/>
  <c r="D97" i="49"/>
  <c r="D98" i="49"/>
  <c r="D99" i="49"/>
  <c r="D100" i="49"/>
  <c r="D101" i="49"/>
  <c r="Z5" i="63" l="1"/>
  <c r="Y6" i="63"/>
  <c r="H79" i="49"/>
  <c r="J39" i="49"/>
  <c r="H75" i="49"/>
  <c r="K78" i="49"/>
  <c r="K75" i="49"/>
  <c r="H80" i="49"/>
  <c r="H78" i="49"/>
  <c r="H76" i="49"/>
  <c r="J65" i="49"/>
  <c r="C99" i="49" s="1"/>
  <c r="H77" i="49"/>
  <c r="Z6" i="63" l="1"/>
  <c r="AA5" i="63"/>
  <c r="C79" i="49"/>
  <c r="G78" i="49"/>
  <c r="C78" i="49"/>
  <c r="G79" i="49"/>
  <c r="B79" i="49"/>
  <c r="B78" i="49"/>
  <c r="E78" i="49" s="1"/>
  <c r="B75" i="49"/>
  <c r="C38" i="49"/>
  <c r="C75" i="49"/>
  <c r="C76" i="49"/>
  <c r="B76" i="49"/>
  <c r="B77" i="49"/>
  <c r="C80" i="49"/>
  <c r="K25" i="49"/>
  <c r="F40" i="49" s="1"/>
  <c r="B98" i="49"/>
  <c r="C65" i="49"/>
  <c r="C64" i="49"/>
  <c r="C97" i="49"/>
  <c r="B97" i="49"/>
  <c r="C101" i="49"/>
  <c r="B100" i="49"/>
  <c r="C98" i="49"/>
  <c r="B96" i="49"/>
  <c r="B101" i="49"/>
  <c r="C39" i="49"/>
  <c r="B80" i="49"/>
  <c r="C77" i="49"/>
  <c r="G100" i="49"/>
  <c r="G98" i="49"/>
  <c r="G97" i="49"/>
  <c r="G101" i="49"/>
  <c r="G99" i="49"/>
  <c r="G96" i="49"/>
  <c r="C69" i="49"/>
  <c r="B99" i="49"/>
  <c r="C96" i="49"/>
  <c r="C100" i="49"/>
  <c r="G77" i="49"/>
  <c r="J38" i="49"/>
  <c r="G80" i="49"/>
  <c r="G76" i="49"/>
  <c r="G75" i="49"/>
  <c r="C43" i="49"/>
  <c r="E80" i="49" l="1"/>
  <c r="E79" i="49"/>
  <c r="AB5" i="63"/>
  <c r="AA6" i="63"/>
  <c r="E77" i="49"/>
  <c r="E75" i="49"/>
  <c r="E76" i="49"/>
  <c r="J75" i="49"/>
  <c r="J78" i="49"/>
  <c r="AC5" i="63" l="1"/>
  <c r="AB6" i="63"/>
  <c r="E92" i="49"/>
  <c r="F42" i="49" s="1"/>
  <c r="K22" i="49"/>
  <c r="F39" i="49" s="1"/>
  <c r="AD5" i="63" l="1"/>
  <c r="AC6" i="63"/>
  <c r="AC4" i="63"/>
  <c r="Y58" i="42"/>
  <c r="X58" i="42"/>
  <c r="W58" i="42"/>
  <c r="U58" i="42"/>
  <c r="T58" i="42"/>
  <c r="S58" i="42"/>
  <c r="Q58" i="42"/>
  <c r="P58" i="42"/>
  <c r="O58" i="42"/>
  <c r="M58" i="42"/>
  <c r="K58" i="42"/>
  <c r="Y57" i="42"/>
  <c r="X57" i="42"/>
  <c r="W57" i="42"/>
  <c r="U57" i="42"/>
  <c r="T57" i="42"/>
  <c r="S57" i="42"/>
  <c r="Q57" i="42"/>
  <c r="P57" i="42"/>
  <c r="O57" i="42"/>
  <c r="M57" i="42"/>
  <c r="K57" i="42"/>
  <c r="Y56" i="42"/>
  <c r="X56" i="42"/>
  <c r="W56" i="42"/>
  <c r="U56" i="42"/>
  <c r="T56" i="42"/>
  <c r="S56" i="42"/>
  <c r="Q56" i="42"/>
  <c r="P56" i="42"/>
  <c r="O56" i="42"/>
  <c r="M56" i="42"/>
  <c r="K56" i="42"/>
  <c r="Y55" i="42"/>
  <c r="X55" i="42"/>
  <c r="W55" i="42"/>
  <c r="U55" i="42"/>
  <c r="T55" i="42"/>
  <c r="S55" i="42"/>
  <c r="Q55" i="42"/>
  <c r="P55" i="42"/>
  <c r="O55" i="42"/>
  <c r="M55" i="42"/>
  <c r="K55" i="42"/>
  <c r="Y54" i="42"/>
  <c r="X54" i="42"/>
  <c r="W54" i="42"/>
  <c r="U54" i="42"/>
  <c r="T54" i="42"/>
  <c r="S54" i="42"/>
  <c r="Q54" i="42"/>
  <c r="P54" i="42"/>
  <c r="O54" i="42"/>
  <c r="M54" i="42"/>
  <c r="K54" i="42"/>
  <c r="Y53" i="42"/>
  <c r="X53" i="42"/>
  <c r="W53" i="42"/>
  <c r="U53" i="42"/>
  <c r="T53" i="42"/>
  <c r="S53" i="42"/>
  <c r="Q53" i="42"/>
  <c r="P53" i="42"/>
  <c r="O53" i="42"/>
  <c r="M53" i="42"/>
  <c r="K53" i="42"/>
  <c r="Y52" i="42"/>
  <c r="X52" i="42"/>
  <c r="W52" i="42"/>
  <c r="U52" i="42"/>
  <c r="T52" i="42"/>
  <c r="S52" i="42"/>
  <c r="Q52" i="42"/>
  <c r="P52" i="42"/>
  <c r="O52" i="42"/>
  <c r="M52" i="42"/>
  <c r="K52" i="42"/>
  <c r="Y51" i="42"/>
  <c r="X51" i="42"/>
  <c r="W51" i="42"/>
  <c r="U51" i="42"/>
  <c r="T51" i="42"/>
  <c r="S51" i="42"/>
  <c r="Q51" i="42"/>
  <c r="P51" i="42"/>
  <c r="O51" i="42"/>
  <c r="M51" i="42"/>
  <c r="K51" i="42"/>
  <c r="Y50" i="42"/>
  <c r="X50" i="42"/>
  <c r="W50" i="42"/>
  <c r="U50" i="42"/>
  <c r="T50" i="42"/>
  <c r="S50" i="42"/>
  <c r="Q50" i="42"/>
  <c r="P50" i="42"/>
  <c r="O50" i="42"/>
  <c r="M50" i="42"/>
  <c r="K50" i="42"/>
  <c r="Y49" i="42"/>
  <c r="X49" i="42"/>
  <c r="W49" i="42"/>
  <c r="U49" i="42"/>
  <c r="T49" i="42"/>
  <c r="S49" i="42"/>
  <c r="Q49" i="42"/>
  <c r="P49" i="42"/>
  <c r="O49" i="42"/>
  <c r="M49" i="42"/>
  <c r="K49" i="42"/>
  <c r="Y48" i="42"/>
  <c r="X48" i="42"/>
  <c r="W48" i="42"/>
  <c r="U48" i="42"/>
  <c r="T48" i="42"/>
  <c r="S48" i="42"/>
  <c r="Q48" i="42"/>
  <c r="P48" i="42"/>
  <c r="O48" i="42"/>
  <c r="M48" i="42"/>
  <c r="K48" i="42"/>
  <c r="Y47" i="42"/>
  <c r="X47" i="42"/>
  <c r="W47" i="42"/>
  <c r="U47" i="42"/>
  <c r="T47" i="42"/>
  <c r="S47" i="42"/>
  <c r="Q47" i="42"/>
  <c r="P47" i="42"/>
  <c r="O47" i="42"/>
  <c r="M47" i="42"/>
  <c r="K47" i="42"/>
  <c r="Y46" i="42"/>
  <c r="X46" i="42"/>
  <c r="W46" i="42"/>
  <c r="U46" i="42"/>
  <c r="T46" i="42"/>
  <c r="S46" i="42"/>
  <c r="Q46" i="42"/>
  <c r="P46" i="42"/>
  <c r="O46" i="42"/>
  <c r="M46" i="42"/>
  <c r="K46" i="42"/>
  <c r="Y45" i="42"/>
  <c r="X45" i="42"/>
  <c r="W45" i="42"/>
  <c r="U45" i="42"/>
  <c r="T45" i="42"/>
  <c r="S45" i="42"/>
  <c r="Q45" i="42"/>
  <c r="P45" i="42"/>
  <c r="O45" i="42"/>
  <c r="M45" i="42"/>
  <c r="K45" i="42"/>
  <c r="Y44" i="42"/>
  <c r="X44" i="42"/>
  <c r="W44" i="42"/>
  <c r="U44" i="42"/>
  <c r="T44" i="42"/>
  <c r="S44" i="42"/>
  <c r="Q44" i="42"/>
  <c r="P44" i="42"/>
  <c r="O44" i="42"/>
  <c r="M44" i="42"/>
  <c r="K44" i="42"/>
  <c r="Y43" i="42"/>
  <c r="X43" i="42"/>
  <c r="W43" i="42"/>
  <c r="U43" i="42"/>
  <c r="T43" i="42"/>
  <c r="S43" i="42"/>
  <c r="Q43" i="42"/>
  <c r="P43" i="42"/>
  <c r="O43" i="42"/>
  <c r="M43" i="42"/>
  <c r="K43" i="42"/>
  <c r="Y42" i="42"/>
  <c r="X42" i="42"/>
  <c r="W42" i="42"/>
  <c r="U42" i="42"/>
  <c r="T42" i="42"/>
  <c r="S42" i="42"/>
  <c r="Q42" i="42"/>
  <c r="P42" i="42"/>
  <c r="O42" i="42"/>
  <c r="M42" i="42"/>
  <c r="K42" i="42"/>
  <c r="Y41" i="42"/>
  <c r="X41" i="42"/>
  <c r="W41" i="42"/>
  <c r="U41" i="42"/>
  <c r="T41" i="42"/>
  <c r="S41" i="42"/>
  <c r="Q41" i="42"/>
  <c r="P41" i="42"/>
  <c r="O41" i="42"/>
  <c r="M41" i="42"/>
  <c r="K41" i="42"/>
  <c r="Y40" i="42"/>
  <c r="X40" i="42"/>
  <c r="W40" i="42"/>
  <c r="U40" i="42"/>
  <c r="T40" i="42"/>
  <c r="S40" i="42"/>
  <c r="Q40" i="42"/>
  <c r="P40" i="42"/>
  <c r="O40" i="42"/>
  <c r="M40" i="42"/>
  <c r="K40" i="42"/>
  <c r="Y39" i="42"/>
  <c r="X39" i="42"/>
  <c r="W39" i="42"/>
  <c r="U39" i="42"/>
  <c r="T39" i="42"/>
  <c r="S39" i="42"/>
  <c r="Q39" i="42"/>
  <c r="P39" i="42"/>
  <c r="O39" i="42"/>
  <c r="M39" i="42"/>
  <c r="K39" i="42"/>
  <c r="Y38" i="42"/>
  <c r="X38" i="42"/>
  <c r="W38" i="42"/>
  <c r="U38" i="42"/>
  <c r="T38" i="42"/>
  <c r="S38" i="42"/>
  <c r="Q38" i="42"/>
  <c r="P38" i="42"/>
  <c r="O38" i="42"/>
  <c r="M38" i="42"/>
  <c r="K38" i="42"/>
  <c r="Y37" i="42"/>
  <c r="X37" i="42"/>
  <c r="W37" i="42"/>
  <c r="U37" i="42"/>
  <c r="T37" i="42"/>
  <c r="S37" i="42"/>
  <c r="Q37" i="42"/>
  <c r="P37" i="42"/>
  <c r="O37" i="42"/>
  <c r="M37" i="42"/>
  <c r="K37" i="42"/>
  <c r="Y36" i="42"/>
  <c r="X36" i="42"/>
  <c r="W36" i="42"/>
  <c r="U36" i="42"/>
  <c r="T36" i="42"/>
  <c r="S36" i="42"/>
  <c r="Q36" i="42"/>
  <c r="P36" i="42"/>
  <c r="O36" i="42"/>
  <c r="M36" i="42"/>
  <c r="K36" i="42"/>
  <c r="Y35" i="42"/>
  <c r="X35" i="42"/>
  <c r="W35" i="42"/>
  <c r="U35" i="42"/>
  <c r="T35" i="42"/>
  <c r="S35" i="42"/>
  <c r="Q35" i="42"/>
  <c r="P35" i="42"/>
  <c r="O35" i="42"/>
  <c r="M35" i="42"/>
  <c r="K35" i="42"/>
  <c r="Y34" i="42"/>
  <c r="X34" i="42"/>
  <c r="W34" i="42"/>
  <c r="U34" i="42"/>
  <c r="T34" i="42"/>
  <c r="S34" i="42"/>
  <c r="Q34" i="42"/>
  <c r="P34" i="42"/>
  <c r="O34" i="42"/>
  <c r="M34" i="42"/>
  <c r="K34" i="42"/>
  <c r="Y33" i="42"/>
  <c r="X33" i="42"/>
  <c r="W33" i="42"/>
  <c r="U33" i="42"/>
  <c r="T33" i="42"/>
  <c r="S33" i="42"/>
  <c r="Q33" i="42"/>
  <c r="P33" i="42"/>
  <c r="O33" i="42"/>
  <c r="M33" i="42"/>
  <c r="K33" i="42"/>
  <c r="Y32" i="42"/>
  <c r="X32" i="42"/>
  <c r="W32" i="42"/>
  <c r="U32" i="42"/>
  <c r="T32" i="42"/>
  <c r="S32" i="42"/>
  <c r="Q32" i="42"/>
  <c r="P32" i="42"/>
  <c r="O32" i="42"/>
  <c r="M32" i="42"/>
  <c r="K32" i="42"/>
  <c r="Y31" i="42"/>
  <c r="X31" i="42"/>
  <c r="W31" i="42"/>
  <c r="U31" i="42"/>
  <c r="T31" i="42"/>
  <c r="S31" i="42"/>
  <c r="Q31" i="42"/>
  <c r="P31" i="42"/>
  <c r="O31" i="42"/>
  <c r="M31" i="42"/>
  <c r="K31" i="42"/>
  <c r="Y30" i="42"/>
  <c r="X30" i="42"/>
  <c r="W30" i="42"/>
  <c r="U30" i="42"/>
  <c r="T30" i="42"/>
  <c r="S30" i="42"/>
  <c r="Q30" i="42"/>
  <c r="P30" i="42"/>
  <c r="O30" i="42"/>
  <c r="M30" i="42"/>
  <c r="K30" i="42"/>
  <c r="Y29" i="42"/>
  <c r="X29" i="42"/>
  <c r="W29" i="42"/>
  <c r="U29" i="42"/>
  <c r="T29" i="42"/>
  <c r="S29" i="42"/>
  <c r="Q29" i="42"/>
  <c r="P29" i="42"/>
  <c r="O29" i="42"/>
  <c r="M29" i="42"/>
  <c r="K29" i="42"/>
  <c r="Y28" i="42"/>
  <c r="X28" i="42"/>
  <c r="W28" i="42"/>
  <c r="U28" i="42"/>
  <c r="T28" i="42"/>
  <c r="S28" i="42"/>
  <c r="Q28" i="42"/>
  <c r="P28" i="42"/>
  <c r="O28" i="42"/>
  <c r="M28" i="42"/>
  <c r="K28" i="42"/>
  <c r="Y27" i="42"/>
  <c r="X27" i="42"/>
  <c r="W27" i="42"/>
  <c r="U27" i="42"/>
  <c r="T27" i="42"/>
  <c r="S27" i="42"/>
  <c r="Q27" i="42"/>
  <c r="P27" i="42"/>
  <c r="O27" i="42"/>
  <c r="M27" i="42"/>
  <c r="K27" i="42"/>
  <c r="Y26" i="42"/>
  <c r="X26" i="42"/>
  <c r="W26" i="42"/>
  <c r="U26" i="42"/>
  <c r="T26" i="42"/>
  <c r="S26" i="42"/>
  <c r="Q26" i="42"/>
  <c r="P26" i="42"/>
  <c r="O26" i="42"/>
  <c r="M26" i="42"/>
  <c r="K26" i="42"/>
  <c r="Y25" i="42"/>
  <c r="X25" i="42"/>
  <c r="W25" i="42"/>
  <c r="U25" i="42"/>
  <c r="T25" i="42"/>
  <c r="S25" i="42"/>
  <c r="Q25" i="42"/>
  <c r="P25" i="42"/>
  <c r="O25" i="42"/>
  <c r="M25" i="42"/>
  <c r="K25" i="42"/>
  <c r="Y24" i="42"/>
  <c r="X24" i="42"/>
  <c r="W24" i="42"/>
  <c r="U24" i="42"/>
  <c r="T24" i="42"/>
  <c r="S24" i="42"/>
  <c r="Q24" i="42"/>
  <c r="P24" i="42"/>
  <c r="O24" i="42"/>
  <c r="M24" i="42"/>
  <c r="K24" i="42"/>
  <c r="Y23" i="42"/>
  <c r="X23" i="42"/>
  <c r="W23" i="42"/>
  <c r="U23" i="42"/>
  <c r="T23" i="42"/>
  <c r="S23" i="42"/>
  <c r="Q23" i="42"/>
  <c r="P23" i="42"/>
  <c r="O23" i="42"/>
  <c r="M23" i="42"/>
  <c r="K23" i="42"/>
  <c r="Y22" i="42"/>
  <c r="X22" i="42"/>
  <c r="W22" i="42"/>
  <c r="U22" i="42"/>
  <c r="T22" i="42"/>
  <c r="S22" i="42"/>
  <c r="Q22" i="42"/>
  <c r="P22" i="42"/>
  <c r="O22" i="42"/>
  <c r="M22" i="42"/>
  <c r="K22" i="42"/>
  <c r="Y21" i="42"/>
  <c r="X21" i="42"/>
  <c r="W21" i="42"/>
  <c r="U21" i="42"/>
  <c r="T21" i="42"/>
  <c r="S21" i="42"/>
  <c r="Q21" i="42"/>
  <c r="P21" i="42"/>
  <c r="O21" i="42"/>
  <c r="M21" i="42"/>
  <c r="K21" i="42"/>
  <c r="Y20" i="42"/>
  <c r="X20" i="42"/>
  <c r="W20" i="42"/>
  <c r="U20" i="42"/>
  <c r="T20" i="42"/>
  <c r="S20" i="42"/>
  <c r="Q20" i="42"/>
  <c r="P20" i="42"/>
  <c r="O20" i="42"/>
  <c r="M20" i="42"/>
  <c r="K20" i="42"/>
  <c r="Y19" i="42"/>
  <c r="X19" i="42"/>
  <c r="W19" i="42"/>
  <c r="U19" i="42"/>
  <c r="T19" i="42"/>
  <c r="S19" i="42"/>
  <c r="Q19" i="42"/>
  <c r="P19" i="42"/>
  <c r="O19" i="42"/>
  <c r="M19" i="42"/>
  <c r="K19" i="42"/>
  <c r="Y18" i="42"/>
  <c r="X18" i="42"/>
  <c r="W18" i="42"/>
  <c r="U18" i="42"/>
  <c r="T18" i="42"/>
  <c r="S18" i="42"/>
  <c r="Q18" i="42"/>
  <c r="P18" i="42"/>
  <c r="O18" i="42"/>
  <c r="M18" i="42"/>
  <c r="K18" i="42"/>
  <c r="Y17" i="42"/>
  <c r="X17" i="42"/>
  <c r="W17" i="42"/>
  <c r="U17" i="42"/>
  <c r="T17" i="42"/>
  <c r="S17" i="42"/>
  <c r="Q17" i="42"/>
  <c r="P17" i="42"/>
  <c r="O17" i="42"/>
  <c r="M17" i="42"/>
  <c r="K17" i="42"/>
  <c r="Y16" i="42"/>
  <c r="X16" i="42"/>
  <c r="W16" i="42"/>
  <c r="U16" i="42"/>
  <c r="T16" i="42"/>
  <c r="S16" i="42"/>
  <c r="Q16" i="42"/>
  <c r="P16" i="42"/>
  <c r="O16" i="42"/>
  <c r="M16" i="42"/>
  <c r="K16" i="42"/>
  <c r="Y15" i="42"/>
  <c r="X15" i="42"/>
  <c r="W15" i="42"/>
  <c r="U15" i="42"/>
  <c r="T15" i="42"/>
  <c r="S15" i="42"/>
  <c r="Q15" i="42"/>
  <c r="P15" i="42"/>
  <c r="O15" i="42"/>
  <c r="M15" i="42"/>
  <c r="K15" i="42"/>
  <c r="Y14" i="42"/>
  <c r="X14" i="42"/>
  <c r="W14" i="42"/>
  <c r="U14" i="42"/>
  <c r="T14" i="42"/>
  <c r="S14" i="42"/>
  <c r="Q14" i="42"/>
  <c r="P14" i="42"/>
  <c r="O14" i="42"/>
  <c r="M14" i="42"/>
  <c r="K14" i="42"/>
  <c r="Y13" i="42"/>
  <c r="X13" i="42"/>
  <c r="W13" i="42"/>
  <c r="U13" i="42"/>
  <c r="T13" i="42"/>
  <c r="S13" i="42"/>
  <c r="Q13" i="42"/>
  <c r="P13" i="42"/>
  <c r="O13" i="42"/>
  <c r="M13" i="42"/>
  <c r="K13" i="42"/>
  <c r="Y12" i="42"/>
  <c r="X12" i="42"/>
  <c r="W12" i="42"/>
  <c r="U12" i="42"/>
  <c r="T12" i="42"/>
  <c r="S12" i="42"/>
  <c r="Q12" i="42"/>
  <c r="P12" i="42"/>
  <c r="O12" i="42"/>
  <c r="M12" i="42"/>
  <c r="K12" i="42"/>
  <c r="A12" i="42"/>
  <c r="A13" i="42" s="1"/>
  <c r="A14" i="42" s="1"/>
  <c r="A15" i="42" s="1"/>
  <c r="A16" i="42" s="1"/>
  <c r="A17" i="42" s="1"/>
  <c r="A18" i="42" s="1"/>
  <c r="A19" i="42" s="1"/>
  <c r="A20" i="42" s="1"/>
  <c r="A21" i="42" s="1"/>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Y11" i="42"/>
  <c r="X11" i="42"/>
  <c r="W11" i="42"/>
  <c r="U11" i="42"/>
  <c r="T11" i="42"/>
  <c r="S11" i="42"/>
  <c r="Q11" i="42"/>
  <c r="P11" i="42"/>
  <c r="O11" i="42"/>
  <c r="M11" i="42"/>
  <c r="K11" i="42"/>
  <c r="AE5" i="63" l="1"/>
  <c r="AD6" i="63"/>
  <c r="G68" i="42"/>
  <c r="G80" i="42"/>
  <c r="G66" i="42"/>
  <c r="G92" i="42"/>
  <c r="G78" i="42"/>
  <c r="G90" i="42"/>
  <c r="I68" i="42"/>
  <c r="I78" i="42"/>
  <c r="I92" i="42"/>
  <c r="I66" i="42"/>
  <c r="I80" i="42"/>
  <c r="I90" i="42"/>
  <c r="AF5" i="63" l="1"/>
  <c r="AE6" i="63"/>
  <c r="K68" i="42"/>
  <c r="G70" i="42"/>
  <c r="G94" i="42"/>
  <c r="K80" i="42"/>
  <c r="I94" i="42"/>
  <c r="G82" i="42"/>
  <c r="I70" i="42"/>
  <c r="K92" i="42"/>
  <c r="I82" i="42"/>
  <c r="K90" i="42"/>
  <c r="K78" i="42"/>
  <c r="K66" i="42"/>
  <c r="K70" i="42" l="1"/>
  <c r="I69" i="42" s="1"/>
  <c r="AF6" i="63"/>
  <c r="AG5" i="63"/>
  <c r="K82" i="42"/>
  <c r="I79" i="42" s="1"/>
  <c r="I83" i="42" s="1"/>
  <c r="K94" i="42"/>
  <c r="G93" i="42" s="1"/>
  <c r="G67" i="42" l="1"/>
  <c r="K67" i="42" s="1"/>
  <c r="K71" i="42" s="1"/>
  <c r="F99" i="42" s="1"/>
  <c r="G69" i="42"/>
  <c r="K69" i="42" s="1"/>
  <c r="I67" i="42"/>
  <c r="I71" i="42" s="1"/>
  <c r="AG6" i="63"/>
  <c r="AH5" i="63"/>
  <c r="G81" i="42"/>
  <c r="K81" i="42" s="1"/>
  <c r="I93" i="42"/>
  <c r="G79" i="42"/>
  <c r="G83" i="42" s="1"/>
  <c r="G91" i="42"/>
  <c r="G95" i="42" s="1"/>
  <c r="I81" i="42"/>
  <c r="I91" i="42"/>
  <c r="I95" i="42" s="1"/>
  <c r="K93" i="42"/>
  <c r="G71" i="42" l="1"/>
  <c r="K79" i="42"/>
  <c r="K83" i="42" s="1"/>
  <c r="H100" i="42" s="1"/>
  <c r="C106" i="42" s="1"/>
  <c r="K91" i="42"/>
  <c r="K95" i="42" s="1"/>
  <c r="H99" i="42" s="1"/>
  <c r="D101" i="42" s="1"/>
  <c r="AH6" i="63"/>
  <c r="AI5" i="63"/>
  <c r="D100" i="42"/>
  <c r="C105" i="42"/>
  <c r="F101" i="42" l="1"/>
  <c r="C107" i="42" s="1"/>
  <c r="AI6" i="63"/>
  <c r="AJ5" i="63"/>
  <c r="K50" i="40"/>
  <c r="O41" i="40"/>
  <c r="O43" i="40" s="1"/>
  <c r="O39" i="40"/>
  <c r="O38" i="40"/>
  <c r="O37" i="40"/>
  <c r="O36" i="40"/>
  <c r="L44" i="40" s="1"/>
  <c r="D26" i="40"/>
  <c r="E26" i="40" s="1"/>
  <c r="F26" i="40" s="1"/>
  <c r="G26" i="40" s="1"/>
  <c r="H26" i="40" s="1"/>
  <c r="I26" i="40" s="1"/>
  <c r="J26" i="40" s="1"/>
  <c r="K26" i="40" s="1"/>
  <c r="L26" i="40" s="1"/>
  <c r="D17" i="40"/>
  <c r="E17" i="40" s="1"/>
  <c r="F17" i="40" s="1"/>
  <c r="G17" i="40" s="1"/>
  <c r="H17" i="40" s="1"/>
  <c r="I17" i="40" s="1"/>
  <c r="J17" i="40" s="1"/>
  <c r="K17" i="40" s="1"/>
  <c r="L17" i="40" s="1"/>
  <c r="D8" i="40"/>
  <c r="E8" i="40" s="1"/>
  <c r="F8" i="40" s="1"/>
  <c r="G8" i="40" s="1"/>
  <c r="H8" i="40" s="1"/>
  <c r="I8" i="40" s="1"/>
  <c r="J8" i="40" s="1"/>
  <c r="K8" i="40" s="1"/>
  <c r="L8" i="40" s="1"/>
  <c r="P38" i="38"/>
  <c r="I38" i="38"/>
  <c r="P37" i="38"/>
  <c r="I37" i="38"/>
  <c r="P36" i="38"/>
  <c r="I36" i="38"/>
  <c r="P35" i="38"/>
  <c r="I35" i="38"/>
  <c r="P34" i="38"/>
  <c r="I34" i="38"/>
  <c r="P33" i="38"/>
  <c r="I33" i="38"/>
  <c r="P32" i="38"/>
  <c r="I32" i="38"/>
  <c r="P31" i="38"/>
  <c r="I31" i="38"/>
  <c r="P30" i="38"/>
  <c r="I30" i="38"/>
  <c r="P29" i="38"/>
  <c r="I29" i="38"/>
  <c r="P28" i="38"/>
  <c r="I28" i="38"/>
  <c r="P27" i="38"/>
  <c r="I27" i="38"/>
  <c r="P26" i="38"/>
  <c r="I26" i="38"/>
  <c r="P25" i="38"/>
  <c r="I25" i="38"/>
  <c r="P24" i="38"/>
  <c r="I24" i="38"/>
  <c r="P23" i="38"/>
  <c r="I23" i="38"/>
  <c r="P22" i="38"/>
  <c r="I22" i="38"/>
  <c r="P21" i="38"/>
  <c r="I21" i="38"/>
  <c r="P20" i="38"/>
  <c r="I20" i="38"/>
  <c r="P19" i="38"/>
  <c r="I19" i="38"/>
  <c r="P18" i="38"/>
  <c r="I18" i="38"/>
  <c r="P17" i="38"/>
  <c r="I17" i="38"/>
  <c r="P16" i="38"/>
  <c r="I16" i="38"/>
  <c r="P15" i="38"/>
  <c r="I15" i="38"/>
  <c r="P14" i="38"/>
  <c r="I14" i="38"/>
  <c r="P13" i="38"/>
  <c r="I13" i="38"/>
  <c r="P12" i="38"/>
  <c r="I12" i="38"/>
  <c r="P11" i="38"/>
  <c r="I11" i="38"/>
  <c r="P10" i="38"/>
  <c r="I10" i="38"/>
  <c r="P17" i="9"/>
  <c r="P18" i="9"/>
  <c r="P19" i="9"/>
  <c r="P20" i="9"/>
  <c r="P21" i="9"/>
  <c r="P22" i="9"/>
  <c r="P23" i="9"/>
  <c r="P24" i="9"/>
  <c r="P25" i="9"/>
  <c r="P26" i="9"/>
  <c r="I17" i="9"/>
  <c r="I18" i="9"/>
  <c r="I19" i="9"/>
  <c r="I20" i="9"/>
  <c r="I21" i="9"/>
  <c r="I22" i="9"/>
  <c r="I23" i="9"/>
  <c r="I24" i="9"/>
  <c r="I25" i="9"/>
  <c r="I26" i="9"/>
  <c r="I16" i="9"/>
  <c r="P38" i="9"/>
  <c r="I38" i="9"/>
  <c r="P37" i="9"/>
  <c r="I37" i="9"/>
  <c r="P36" i="9"/>
  <c r="I36" i="9"/>
  <c r="P35" i="9"/>
  <c r="I35" i="9"/>
  <c r="P34" i="9"/>
  <c r="I34" i="9"/>
  <c r="P33" i="9"/>
  <c r="I33" i="9"/>
  <c r="P32" i="9"/>
  <c r="I32" i="9"/>
  <c r="P31" i="9"/>
  <c r="I31" i="9"/>
  <c r="P30" i="9"/>
  <c r="I30" i="9"/>
  <c r="P29" i="9"/>
  <c r="I29" i="9"/>
  <c r="P28" i="9"/>
  <c r="I28" i="9"/>
  <c r="P27" i="9"/>
  <c r="I27" i="9"/>
  <c r="P16" i="9"/>
  <c r="P15" i="9"/>
  <c r="I15" i="9"/>
  <c r="P14" i="9"/>
  <c r="I14" i="9"/>
  <c r="P13" i="9"/>
  <c r="I13" i="9"/>
  <c r="P12" i="9"/>
  <c r="I12" i="9"/>
  <c r="P11" i="9"/>
  <c r="I11" i="9"/>
  <c r="P10" i="9"/>
  <c r="I10" i="9"/>
  <c r="AJ6" i="63" l="1"/>
  <c r="AJ4" i="63"/>
  <c r="AK5" i="63"/>
  <c r="O40" i="40"/>
  <c r="O44" i="40" s="1"/>
  <c r="D36" i="40"/>
  <c r="H36" i="40"/>
  <c r="L36" i="40"/>
  <c r="I36" i="40"/>
  <c r="F36" i="40"/>
  <c r="J36" i="40"/>
  <c r="C36" i="40"/>
  <c r="G36" i="40"/>
  <c r="K36" i="40"/>
  <c r="P49" i="40"/>
  <c r="A50" i="40"/>
  <c r="B50" i="40" s="1"/>
  <c r="E36" i="40"/>
  <c r="M51" i="40"/>
  <c r="O5" i="35"/>
  <c r="J3" i="35"/>
  <c r="J2" i="35"/>
  <c r="C3" i="35"/>
  <c r="F10" i="35"/>
  <c r="E10" i="35"/>
  <c r="AK6" i="63" l="1"/>
  <c r="AL5" i="63"/>
  <c r="O10" i="35"/>
  <c r="P10" i="35" s="1"/>
  <c r="P51" i="40"/>
  <c r="O42" i="40"/>
  <c r="L43" i="40" s="1"/>
  <c r="D50" i="40"/>
  <c r="P50" i="40"/>
  <c r="C39" i="40"/>
  <c r="C40" i="40"/>
  <c r="D40" i="40" s="1"/>
  <c r="E40" i="40" s="1"/>
  <c r="F40" i="40" s="1"/>
  <c r="G40" i="40" s="1"/>
  <c r="H40" i="40" s="1"/>
  <c r="I40" i="40" s="1"/>
  <c r="J40" i="40" s="1"/>
  <c r="K40" i="40" s="1"/>
  <c r="L40" i="40" s="1"/>
  <c r="C50" i="40"/>
  <c r="E50" i="40"/>
  <c r="AL6" i="63" l="1"/>
  <c r="AM5" i="63"/>
  <c r="D39" i="40"/>
  <c r="E39" i="40" s="1"/>
  <c r="F39" i="40" s="1"/>
  <c r="G39" i="40" s="1"/>
  <c r="K39" i="40" s="1"/>
  <c r="L39" i="40" s="1"/>
  <c r="C38" i="40"/>
  <c r="D38" i="40" s="1"/>
  <c r="E38" i="40" s="1"/>
  <c r="F38" i="40" s="1"/>
  <c r="G38" i="40" s="1"/>
  <c r="H38" i="40" s="1"/>
  <c r="I38" i="40" s="1"/>
  <c r="J38" i="40" s="1"/>
  <c r="C41" i="40"/>
  <c r="D41" i="40" s="1"/>
  <c r="E41" i="40" s="1"/>
  <c r="F41" i="40" s="1"/>
  <c r="G41" i="40" s="1"/>
  <c r="H41" i="40" s="1"/>
  <c r="I41" i="40" s="1"/>
  <c r="J41" i="40" s="1"/>
  <c r="K41" i="40" s="1"/>
  <c r="L41" i="40" s="1"/>
  <c r="C37" i="40"/>
  <c r="D37" i="40" s="1"/>
  <c r="E37" i="40" s="1"/>
  <c r="F37" i="40" s="1"/>
  <c r="G37" i="40" s="1"/>
  <c r="H37" i="40" s="1"/>
  <c r="I37" i="40" s="1"/>
  <c r="J37" i="40" s="1"/>
  <c r="C42" i="40"/>
  <c r="D42" i="40" s="1"/>
  <c r="E42" i="40" s="1"/>
  <c r="F42" i="40" s="1"/>
  <c r="G42" i="40" s="1"/>
  <c r="H42" i="40" s="1"/>
  <c r="I42" i="40" s="1"/>
  <c r="J42" i="40" s="1"/>
  <c r="K42" i="40" s="1"/>
  <c r="L42" i="40" s="1"/>
  <c r="I7" i="7"/>
  <c r="I6" i="7"/>
  <c r="I5" i="7"/>
  <c r="AN5" i="63" l="1"/>
  <c r="AM6" i="63"/>
  <c r="H39" i="40"/>
  <c r="I39" i="40" s="1"/>
  <c r="J39" i="40" s="1"/>
  <c r="W14" i="40"/>
  <c r="W16" i="40" s="1"/>
  <c r="K38" i="40"/>
  <c r="L38" i="40" s="1"/>
  <c r="K37" i="40"/>
  <c r="L37" i="40" s="1"/>
  <c r="P52" i="40"/>
  <c r="AK4" i="3"/>
  <c r="AC4" i="3"/>
  <c r="AC3" i="3"/>
  <c r="AC2" i="3"/>
  <c r="I6" i="3"/>
  <c r="I3" i="3"/>
  <c r="I2" i="3"/>
  <c r="AK47" i="3"/>
  <c r="V49" i="3"/>
  <c r="V47" i="3"/>
  <c r="F49" i="3"/>
  <c r="F47" i="3"/>
  <c r="AK57" i="1"/>
  <c r="V59" i="1"/>
  <c r="V57" i="1"/>
  <c r="F57" i="1"/>
  <c r="V17" i="1"/>
  <c r="V15" i="1"/>
  <c r="V13" i="1"/>
  <c r="K17" i="1"/>
  <c r="B17" i="1"/>
  <c r="B15" i="1"/>
  <c r="N13" i="1"/>
  <c r="B13" i="1"/>
  <c r="Y7" i="1"/>
  <c r="AL6" i="1"/>
  <c r="AA6" i="1"/>
  <c r="AA4" i="1"/>
  <c r="AL3" i="1"/>
  <c r="AA3" i="1"/>
  <c r="AL2" i="1"/>
  <c r="AA2" i="1"/>
  <c r="K7" i="1"/>
  <c r="K6" i="1"/>
  <c r="G3" i="1"/>
  <c r="AM41" i="4"/>
  <c r="AM40" i="4"/>
  <c r="AO5" i="63" l="1"/>
  <c r="AN6" i="63"/>
  <c r="AF5" i="3"/>
  <c r="AP5" i="63" l="1"/>
  <c r="AO6" i="63"/>
  <c r="F2" i="1"/>
  <c r="AP6" i="63" l="1"/>
  <c r="AQ5" i="63"/>
  <c r="V30" i="40"/>
  <c r="V27" i="40"/>
  <c r="V28" i="40"/>
  <c r="V29" i="40"/>
  <c r="W18" i="40" s="1"/>
  <c r="AQ4" i="63" l="1"/>
  <c r="AQ6" i="63"/>
  <c r="AR5" i="63"/>
  <c r="W21" i="40"/>
  <c r="AS5" i="63" l="1"/>
  <c r="AR6" i="63"/>
  <c r="AT5" i="63" l="1"/>
  <c r="AS6" i="63"/>
  <c r="AT6" i="63" l="1"/>
  <c r="AU5" i="63"/>
  <c r="AV5" i="63" l="1"/>
  <c r="AU6" i="63"/>
  <c r="AV6" i="63" l="1"/>
  <c r="AW5" i="63"/>
  <c r="AW6" i="63" l="1"/>
  <c r="AX5" i="63"/>
  <c r="AX6" i="63" l="1"/>
  <c r="AY5" i="63"/>
  <c r="AX4" i="63"/>
  <c r="AZ5" i="63" l="1"/>
  <c r="AY6" i="63"/>
  <c r="BA5" i="63" l="1"/>
  <c r="AZ6" i="63"/>
  <c r="BB5" i="63" l="1"/>
  <c r="BA6" i="63"/>
  <c r="BC5" i="63" l="1"/>
  <c r="BB6" i="63"/>
  <c r="BD5" i="63" l="1"/>
  <c r="BC6" i="63"/>
  <c r="BE5" i="63" l="1"/>
  <c r="BD6" i="63"/>
  <c r="BF5" i="63" l="1"/>
  <c r="BE4" i="63"/>
  <c r="BE6" i="63"/>
  <c r="BF6" i="63" l="1"/>
  <c r="BG5" i="63"/>
  <c r="BG6" i="63" l="1"/>
  <c r="BH5" i="63"/>
  <c r="BI5" i="63" l="1"/>
  <c r="BH6" i="63"/>
  <c r="BI6" i="63" l="1"/>
  <c r="BJ5" i="63"/>
  <c r="BJ6" i="63" l="1"/>
  <c r="BK5" i="63"/>
  <c r="BK6" i="63" s="1"/>
</calcChain>
</file>

<file path=xl/sharedStrings.xml><?xml version="1.0" encoding="utf-8"?>
<sst xmlns="http://schemas.openxmlformats.org/spreadsheetml/2006/main" count="1494" uniqueCount="876">
  <si>
    <t>REASON FOR SUBMISSION (check at least one)</t>
  </si>
  <si>
    <t>Initial Submission</t>
  </si>
  <si>
    <t>Engineering Change(s)</t>
  </si>
  <si>
    <t>Correction of Discrepancy</t>
  </si>
  <si>
    <t>Tooling Inactive &gt; than 1 year</t>
  </si>
  <si>
    <t>Change to Optional Construction or Material</t>
  </si>
  <si>
    <t>Sub-Supplier or Material Source Change</t>
  </si>
  <si>
    <t>Change in Part Processing</t>
  </si>
  <si>
    <t>Parts Produced at Additional Location</t>
  </si>
  <si>
    <t>Other- please specify below</t>
  </si>
  <si>
    <t>Submission Level (check one)</t>
  </si>
  <si>
    <t>Level 1 - Warrant only (and for designated appearance items, an Appearance Approval Report) submitted to customer.</t>
  </si>
  <si>
    <t>Level 2 - Warrant with product samples and limited supporting data submitted to customer.</t>
  </si>
  <si>
    <t>Level 3 - Warrant with product samples and complete supporting data submitted to customer.</t>
  </si>
  <si>
    <t>Level 4 - Warrant and other requirements as defined by customer.</t>
  </si>
  <si>
    <t>Level 5 - Warrant with product samples and complete supporting data reviewed at supplier's manufacturing location.</t>
  </si>
  <si>
    <t>Submission Results</t>
  </si>
  <si>
    <t xml:space="preserve">The Results For: </t>
  </si>
  <si>
    <t>dimensional measurements</t>
  </si>
  <si>
    <t>material and functional tests</t>
  </si>
  <si>
    <t>appearance criteria</t>
  </si>
  <si>
    <t>statistical process package</t>
  </si>
  <si>
    <t>These results meet all design requirements:</t>
  </si>
  <si>
    <t>Yes</t>
  </si>
  <si>
    <t>No</t>
  </si>
  <si>
    <t>(if No- Explanation Required)</t>
  </si>
  <si>
    <t>Declaration</t>
  </si>
  <si>
    <t xml:space="preserve">I affirm that the samples represented by this warrant are representative of our parts which were made by a  process that meets all AM General specific requirements, </t>
  </si>
  <si>
    <t>Explanation / Comments</t>
  </si>
  <si>
    <t>Part Name</t>
  </si>
  <si>
    <t>Drawing Number</t>
  </si>
  <si>
    <t>Scheduling Agreement</t>
  </si>
  <si>
    <t>Checking Aid / Test Equip. No.</t>
  </si>
  <si>
    <t>Purchase Order No.</t>
  </si>
  <si>
    <t>Additional Engineering Changes</t>
  </si>
  <si>
    <t>Eng. Dwg. Change Level</t>
  </si>
  <si>
    <t>Tool Order No.</t>
  </si>
  <si>
    <t>Change Level / Dated</t>
  </si>
  <si>
    <t>Dated</t>
  </si>
  <si>
    <t>Weight (kg)</t>
  </si>
  <si>
    <t>Supplier Code</t>
  </si>
  <si>
    <t>Street Address</t>
  </si>
  <si>
    <t>City</t>
  </si>
  <si>
    <t>Zip</t>
  </si>
  <si>
    <t>State</t>
  </si>
  <si>
    <t>Customer Name / Division</t>
  </si>
  <si>
    <t>Customer Contact</t>
  </si>
  <si>
    <t>Application</t>
  </si>
  <si>
    <t>Does this part contain any restricted or reportable substances?</t>
  </si>
  <si>
    <t>Are plastic parts identified with appropriate ISO marking codes?</t>
  </si>
  <si>
    <t xml:space="preserve">List Molds / Cavities / Production Processes: </t>
  </si>
  <si>
    <t>Organization Authorized Signature</t>
  </si>
  <si>
    <t>Print Name</t>
  </si>
  <si>
    <t>Title</t>
  </si>
  <si>
    <t>Date</t>
  </si>
  <si>
    <t>Phone No.</t>
  </si>
  <si>
    <t>Email</t>
  </si>
  <si>
    <t>Fax</t>
  </si>
  <si>
    <t>For Customer Use Only</t>
  </si>
  <si>
    <t>PPAP Warrant Disposition:</t>
  </si>
  <si>
    <t>Approved</t>
  </si>
  <si>
    <t>Interim Approval</t>
  </si>
  <si>
    <t>Rejected</t>
  </si>
  <si>
    <t>Comment:</t>
  </si>
  <si>
    <t>Tooling: Transfer, Replacement, Refurbishment, Additional</t>
  </si>
  <si>
    <t xml:space="preserve">Certificate of Conformance: </t>
  </si>
  <si>
    <t>LOT #</t>
  </si>
  <si>
    <t>QTY</t>
  </si>
  <si>
    <t>N/A</t>
  </si>
  <si>
    <t>I further affirm these samples are made from specified materials on regular production tooling with no operations other than the regular production process produced</t>
  </si>
  <si>
    <t>at a rate of</t>
  </si>
  <si>
    <t>pcs/hr.    I have clearly written any exceptions from this declaration below.</t>
  </si>
  <si>
    <t>Manufacturer Information</t>
  </si>
  <si>
    <t>Supplier Name</t>
  </si>
  <si>
    <t>Authorized Person</t>
  </si>
  <si>
    <t>Name</t>
  </si>
  <si>
    <t xml:space="preserve">Phone Number </t>
  </si>
  <si>
    <t>Fax Number</t>
  </si>
  <si>
    <t>Material Information</t>
  </si>
  <si>
    <t>Revision</t>
  </si>
  <si>
    <t>Drawing Change Level</t>
  </si>
  <si>
    <t xml:space="preserve">Checking Aid / Test Equip. No. </t>
  </si>
  <si>
    <t>Customer Information</t>
  </si>
  <si>
    <t>Supplier Quality Engineer</t>
  </si>
  <si>
    <t>Supplier Manufacturing Information</t>
  </si>
  <si>
    <t>Resubmission Date</t>
  </si>
  <si>
    <t>Submission Level</t>
  </si>
  <si>
    <t>Completion Date</t>
  </si>
  <si>
    <t>Action Plan</t>
  </si>
  <si>
    <t>(DIM, APP, Sub-Supplier, Process, Tooling, Capacity, Start-up, …)</t>
  </si>
  <si>
    <t>Issue</t>
  </si>
  <si>
    <t xml:space="preserve">WHERE APPLICABLE, ARE INTERIM ISSUES ADDRESSED ON THE EARLY PRODUCTION PRE-LAUNCH CONTROL PLAN? (e.g. 100% inspection, rework, temporary operations) Please explain below. </t>
  </si>
  <si>
    <t>Interim Worksheet Disposition:</t>
  </si>
  <si>
    <t>Last Updated</t>
  </si>
  <si>
    <t>PART NAME</t>
  </si>
  <si>
    <t>Is product adequately defined (application, requirements, etc.) to enable feasibility evaluation?</t>
  </si>
  <si>
    <t>Is SPC presently used on similar products?  Comments are not required.</t>
  </si>
  <si>
    <t>Can Engineering Performance Specifications be met as written?</t>
  </si>
  <si>
    <t>Where SPC is used on similar products, are the processes in control and stable?</t>
  </si>
  <si>
    <t>Can product be manufactured to tolerances specified on drawing?</t>
  </si>
  <si>
    <t>Where SPC is used on similar products, does process capability meet customer requirements?</t>
  </si>
  <si>
    <t>Can product be manufactured with process capability that meet requirements?</t>
  </si>
  <si>
    <t>Is there adequate capacity to produce product?</t>
  </si>
  <si>
    <t>Does the design allow the use of efficient material handling techniques?</t>
  </si>
  <si>
    <t>Does the product require new or unusual materials?  If yes, comments required.</t>
  </si>
  <si>
    <t>Do we have current copies of all applicable specifications and have they been reviewed?</t>
  </si>
  <si>
    <t>Does the manufacturing process require any unusual manufacturing methods?  If yes, comments required.</t>
  </si>
  <si>
    <t>Is statistical process control (SPC) required on product?  Comments are not required.</t>
  </si>
  <si>
    <t>Parts Reviewed and Applied</t>
  </si>
  <si>
    <t>Comments</t>
  </si>
  <si>
    <t>Part Number</t>
  </si>
  <si>
    <t>Part Description</t>
  </si>
  <si>
    <t/>
  </si>
  <si>
    <t>PART NUMBER</t>
  </si>
  <si>
    <t>REV</t>
  </si>
  <si>
    <t>Supplier Team Member</t>
  </si>
  <si>
    <t>Y</t>
  </si>
  <si>
    <t>Engineering</t>
  </si>
  <si>
    <t>N</t>
  </si>
  <si>
    <t>Quality</t>
  </si>
  <si>
    <t>Plant Manager</t>
  </si>
  <si>
    <t>UNLESS OTHERWISE SPECIFIED IN WRITING BY AM GENERAL SUPPLIER QUALITY REPRESENTATIVE (SQE) :</t>
  </si>
  <si>
    <t>PPAP Submission Requirements and Detail Description</t>
  </si>
  <si>
    <t>S</t>
  </si>
  <si>
    <t>R</t>
  </si>
  <si>
    <t>Additional Submission Instructions below:</t>
  </si>
  <si>
    <t>Submission Due Date</t>
  </si>
  <si>
    <t>ALL PPAP SUBMISSIONS must be submitted electronically to the following email address: submission.data@amgeneral.com</t>
  </si>
  <si>
    <t>Reason for Request</t>
  </si>
  <si>
    <t>Date Issued</t>
  </si>
  <si>
    <t xml:space="preserve">Level 3 - Default submission. </t>
  </si>
  <si>
    <t>S = Supplier must submit items to AM General for approval.</t>
  </si>
  <si>
    <t>R= Documents are not required to be submitted, objective evidence must be made available anytime upon request by AMG.</t>
  </si>
  <si>
    <t>N/A = Not Applicable.</t>
  </si>
  <si>
    <t>1) Design Records (Bubble Print all features, notes, and specifications)</t>
  </si>
  <si>
    <t>2) Engineering or Supplier Change Request (AMG Process Change Notification) - if applicable</t>
  </si>
  <si>
    <t>3) Customer Engineering Approval - if applicable.</t>
  </si>
  <si>
    <t>5) Process Flow Diagram (PFD)</t>
  </si>
  <si>
    <t>6) Process Failure Modes Effects Analysis (PFMEA)</t>
  </si>
  <si>
    <t>7) Process Control Plan</t>
  </si>
  <si>
    <t>8) Measurement System Analysis (MSA) - Measurement equipment must be supported with MSA.</t>
  </si>
  <si>
    <t>11) Initial Process Studies - Must be provided for all print, specification, AMG SQE deemed critical characteristics, and internal supplier deemed critical characteristics. (Additional process studies may be requested based upon 6 pc. dimensional layout results standard deviation and distribution.)</t>
  </si>
  <si>
    <t>12) Qualified Laboratory Documentation.  (Internal and or 3rd Party required for all tests conducted.)</t>
  </si>
  <si>
    <t>13) Appearance Approval Report (AAR) - if applicable</t>
  </si>
  <si>
    <t>14) PPAP Sample Product- PTR Production Trial Run parts/ upon request prior to production order</t>
  </si>
  <si>
    <t>15) Master Sample (Submit/Retain Photo Documentation of PPAP layout part(s)  Retain Part.</t>
  </si>
  <si>
    <t>16) Checking Aids (Fixture, gage, template, etc) - if applicable</t>
  </si>
  <si>
    <t>17) Records of Compliance with Customer Specific Requirements. If applicable (CQI, Capacity, Etc.)</t>
  </si>
  <si>
    <t>18) Tooling Photo Documentation - if applicable</t>
  </si>
  <si>
    <t xml:space="preserve">0a) Supplier Team Feasibility Commitment - </t>
  </si>
  <si>
    <t>0b) PPAP Submissions Requirements as specified by SQE. (This document, e-mail, hand written)</t>
  </si>
  <si>
    <t>0c) Part Submission Warrant (PSW)</t>
  </si>
  <si>
    <t>0d) Interim Part Submission Warrant (PSW)  - if applicable</t>
  </si>
  <si>
    <t>Bulk Materials Refer to AIAG PPAP 4th ed. Table 4.1 and Appendix F</t>
  </si>
  <si>
    <t>PPAP packages are expected to be received by AM General by the agreement date with the AM General Supplier Quality Engineer.  If for any reason you cannot meet this date, contact your AM General Supplier Quality Engineer or Supply Management Buyer for resolution.</t>
  </si>
  <si>
    <t>The Default PPAP is Level 3, unless otherwise element specified by the AM General Supplier Quality Representative.</t>
  </si>
  <si>
    <t>Send identified sample(s), such as, Piece#1, Piece#2, Piece#3, etc to AM General with appropriate label</t>
  </si>
  <si>
    <t>Supplier Inspected By</t>
  </si>
  <si>
    <t>Please reference the AM General Supplier Quality Manual for additional information.  This can be procured from the AM General Homepage under the Supply Chain Management, Military Programs section.</t>
  </si>
  <si>
    <t>Are Supplier Quality Manual and  PPAP (AMG_PPAP_Workbook- 0b.SUBMISSION REQUIREMENTS tab) understood?</t>
  </si>
  <si>
    <t>-</t>
  </si>
  <si>
    <t>+</t>
  </si>
  <si>
    <t>MIN</t>
  </si>
  <si>
    <t>MAX</t>
  </si>
  <si>
    <t>PART NUMBER:</t>
  </si>
  <si>
    <t>PART NAME:</t>
  </si>
  <si>
    <t>NAME OF INSPECTION FACILITY:</t>
  </si>
  <si>
    <t>DATE:</t>
  </si>
  <si>
    <t>Supplier required to provide marked up drawing to identify items inspected.</t>
  </si>
  <si>
    <t>ITEM</t>
  </si>
  <si>
    <t>DIMENSION / SPECIFICATION</t>
  </si>
  <si>
    <t>TOLERANCE</t>
  </si>
  <si>
    <t>SPECIFICATION / LIMITS</t>
  </si>
  <si>
    <t>GAGE
TYPE*</t>
  </si>
  <si>
    <t>QTY. TESTED</t>
  </si>
  <si>
    <t>MEASUREMENT RESULTS (DATA)</t>
  </si>
  <si>
    <t>OK</t>
  </si>
  <si>
    <t>NOT OK</t>
  </si>
  <si>
    <t>Piece 1</t>
  </si>
  <si>
    <t>Piece 2</t>
  </si>
  <si>
    <t>Piece 3</t>
  </si>
  <si>
    <t>ex</t>
  </si>
  <si>
    <t>*Traceable to NIST</t>
  </si>
  <si>
    <t>Blanket statements of conformance are unacceptable for any test results.</t>
  </si>
  <si>
    <t>PRINT NAME</t>
  </si>
  <si>
    <t>SIGNATURE</t>
  </si>
  <si>
    <t>TITLE</t>
  </si>
  <si>
    <t>DATE</t>
  </si>
  <si>
    <t>4) Design Failure Modes Effects Analysis (DFMEA) - supplier design responsible</t>
  </si>
  <si>
    <t>drawings, specifications and meet all PPAP 4th Edition Requirements.  I also certify that documented evidence of such compliance is on file and available for review.</t>
  </si>
  <si>
    <t>Interim Expiration Date</t>
  </si>
  <si>
    <t>Location:</t>
  </si>
  <si>
    <t xml:space="preserve">Team: </t>
  </si>
  <si>
    <t>Action Results</t>
  </si>
  <si>
    <t>Item/Process Step</t>
  </si>
  <si>
    <t>Potential Failure Mode</t>
  </si>
  <si>
    <t>Potential Effect(s) Of Failure</t>
  </si>
  <si>
    <t>Severity</t>
  </si>
  <si>
    <t>Potential Cause(s) Of Failure</t>
  </si>
  <si>
    <t>Occurrence</t>
  </si>
  <si>
    <t>Current Controls</t>
  </si>
  <si>
    <t>Detection</t>
  </si>
  <si>
    <t>RPN</t>
  </si>
  <si>
    <t>Recommended Action</t>
  </si>
  <si>
    <t>Responsibility &amp; Target Completion Date</t>
  </si>
  <si>
    <t>Action Taken</t>
  </si>
  <si>
    <t>Design Responsibility:</t>
  </si>
  <si>
    <t>Key Date:</t>
  </si>
  <si>
    <t>DFMEA Number:</t>
  </si>
  <si>
    <t>Prepared by:</t>
  </si>
  <si>
    <t>Date (Orig.)</t>
  </si>
  <si>
    <t>Date (Rev.)</t>
  </si>
  <si>
    <t>Effect</t>
  </si>
  <si>
    <t>Criteria
Severity of Effect on Product
(Customer Effect)</t>
  </si>
  <si>
    <t>Rank</t>
  </si>
  <si>
    <t>Likelihood of Failure</t>
  </si>
  <si>
    <t>Criteria: Occurrence of Cause - DFMEA
(Design life/reliability of item/vehicle)</t>
  </si>
  <si>
    <t>Criteria: Occurrence of Cause - DFMEA
(Incidents per item/vehicle)</t>
  </si>
  <si>
    <t>Opportunity for Detection</t>
  </si>
  <si>
    <t>Criteria:
Likelihood of Detection by Design Control</t>
  </si>
  <si>
    <t>Likelihood of Detection</t>
  </si>
  <si>
    <t>Failure to Meet Safety and/or Regulatory Requirements</t>
  </si>
  <si>
    <t>Potential failure mode affects safe vehicle operation and/or involves noncompliance with government regulation without warning.</t>
  </si>
  <si>
    <t>Very High</t>
  </si>
  <si>
    <t>New technology/new design with no history.</t>
  </si>
  <si>
    <t>≥ 100 per thousand
≥ 1 in 10</t>
  </si>
  <si>
    <t>No detection opportunity</t>
  </si>
  <si>
    <t>No current design control; Cannot detect or is not analyzed.</t>
  </si>
  <si>
    <t>Almost Impossible</t>
  </si>
  <si>
    <t>Potential failure mode affects safe vehicle operation and/or involves noncompliance with government regulation with warning.</t>
  </si>
  <si>
    <t>High</t>
  </si>
  <si>
    <t>Failure is inevitable with new design, new application, or change in duty cycle/operating conditions</t>
  </si>
  <si>
    <t>50 per thousand
1 in 20</t>
  </si>
  <si>
    <t>Not likely to detect at any stage</t>
  </si>
  <si>
    <r>
      <t xml:space="preserve">Design analysis/detection controls have a weak detection capability; Virtual Analysis (e.g. CAE, FEA, etc.) is </t>
    </r>
    <r>
      <rPr>
        <b/>
        <u/>
        <sz val="12"/>
        <rFont val="Arial"/>
        <family val="2"/>
      </rPr>
      <t>not correlated</t>
    </r>
    <r>
      <rPr>
        <sz val="12"/>
        <rFont val="Arial"/>
        <family val="2"/>
      </rPr>
      <t xml:space="preserve"> to expected actual operating conditions.</t>
    </r>
  </si>
  <si>
    <t>Very Remote</t>
  </si>
  <si>
    <t>Loss or Degradation of Primary Function</t>
  </si>
  <si>
    <t>Loss of primary function (vehicle inoperable, does not affect safe vehicle operation)</t>
  </si>
  <si>
    <t>Failure is likely with new design, new application, or change in duty cycle/operating conditions</t>
  </si>
  <si>
    <t>20 per thousand
1 in 50</t>
  </si>
  <si>
    <t>Post Design Freeze and prior to launch</t>
  </si>
  <si>
    <r>
      <t xml:space="preserve">Product verification/validation after design freeze and prior to launch with </t>
    </r>
    <r>
      <rPr>
        <b/>
        <u/>
        <sz val="12"/>
        <rFont val="Arial"/>
        <family val="2"/>
      </rPr>
      <t>pass/fail</t>
    </r>
    <r>
      <rPr>
        <sz val="12"/>
        <rFont val="Arial"/>
        <family val="2"/>
      </rPr>
      <t xml:space="preserve"> testing (Subsystem or system testing with acceptance criteria such as ride handling, shipping evaluation, etc.)</t>
    </r>
  </si>
  <si>
    <t>Remote</t>
  </si>
  <si>
    <t>Degradation of primary function (vehicle operable, but at reduced level of performance)</t>
  </si>
  <si>
    <t>Failure is uncertain with new design, new application, or change in duty cycle/operating conditions</t>
  </si>
  <si>
    <t>10 per thousand
1 in 100</t>
  </si>
  <si>
    <r>
      <t xml:space="preserve">Product verification/validation after design freeze and prior to launch with </t>
    </r>
    <r>
      <rPr>
        <b/>
        <u/>
        <sz val="12"/>
        <rFont val="Arial"/>
        <family val="2"/>
      </rPr>
      <t>test to failure</t>
    </r>
    <r>
      <rPr>
        <sz val="12"/>
        <rFont val="Arial"/>
        <family val="2"/>
      </rPr>
      <t xml:space="preserve"> testing (Subsystem or system testing until failure occurs, testing of system interactions, etc.)</t>
    </r>
  </si>
  <si>
    <t>Very Low</t>
  </si>
  <si>
    <t>Loss or Degradation of Secondary Function</t>
  </si>
  <si>
    <t>Loss of secondary function (vehicle operable, but comfort/convenience functions inoperable)</t>
  </si>
  <si>
    <t>Moderate</t>
  </si>
  <si>
    <t>Frequent failures associated with similar designs or in design simulation and testing.</t>
  </si>
  <si>
    <t>2 per thousand
1 in 500</t>
  </si>
  <si>
    <r>
      <t xml:space="preserve">Product verification/validation after design freeze and prior to launch with </t>
    </r>
    <r>
      <rPr>
        <b/>
        <u/>
        <sz val="12"/>
        <rFont val="Arial"/>
        <family val="2"/>
      </rPr>
      <t>degradation</t>
    </r>
    <r>
      <rPr>
        <sz val="12"/>
        <rFont val="Arial"/>
        <family val="2"/>
      </rPr>
      <t xml:space="preserve"> testing (Subsystem or system testing after durability test, e.g. function check).</t>
    </r>
  </si>
  <si>
    <t>Low</t>
  </si>
  <si>
    <t>Degradation of secondary function (vehicle operable, but comfort/convenience functions at reduced level of performance)</t>
  </si>
  <si>
    <t>Occasional failures associated with similar designs or in design simulation and testing.</t>
  </si>
  <si>
    <t>.5 per thousand
1 in 2,000</t>
  </si>
  <si>
    <t>Prior to Design Freeze</t>
  </si>
  <si>
    <r>
      <t xml:space="preserve">Product validation (reliability testing, development or validation tests) prior to design freeze using </t>
    </r>
    <r>
      <rPr>
        <b/>
        <u/>
        <sz val="12"/>
        <rFont val="Arial"/>
        <family val="2"/>
      </rPr>
      <t>pass/fail</t>
    </r>
    <r>
      <rPr>
        <sz val="12"/>
        <rFont val="Arial"/>
        <family val="2"/>
      </rPr>
      <t xml:space="preserve"> testing (e.g. acceptance criteria for performance, function checks, etc.)</t>
    </r>
  </si>
  <si>
    <t>Annoyance</t>
  </si>
  <si>
    <t xml:space="preserve">Appearance or Audible Noise, vehicle operable, item does not conform and noticed by most customers (&gt; 75%). </t>
  </si>
  <si>
    <t>Isolated failures associated with similar designs or in design simulation and testing.</t>
  </si>
  <si>
    <t>.1 per thousand
1 in 2,000</t>
  </si>
  <si>
    <r>
      <t xml:space="preserve">Product validation (reliability testing, development or validation tests) prior to design freeze using </t>
    </r>
    <r>
      <rPr>
        <b/>
        <u/>
        <sz val="12"/>
        <rFont val="Arial"/>
        <family val="2"/>
      </rPr>
      <t>test to failure</t>
    </r>
    <r>
      <rPr>
        <sz val="12"/>
        <rFont val="Arial"/>
        <family val="2"/>
      </rPr>
      <t xml:space="preserve"> (e.g. until leaks, yields, cracks, etc.)</t>
    </r>
  </si>
  <si>
    <t>Moderately High</t>
  </si>
  <si>
    <t xml:space="preserve">Appearance or Audible Noise, vehicle operable, item does not conform and noticed by many customers (50%). </t>
  </si>
  <si>
    <t>Only isolated failures associated with almost identical design or in design simulation and testing.</t>
  </si>
  <si>
    <t>.01 per thousand
1 in 100,000</t>
  </si>
  <si>
    <r>
      <t xml:space="preserve">Product validation (reliability testing, development or validation tests) prior to design freeze using </t>
    </r>
    <r>
      <rPr>
        <b/>
        <u/>
        <sz val="12"/>
        <rFont val="Arial"/>
        <family val="2"/>
      </rPr>
      <t>degradation</t>
    </r>
    <r>
      <rPr>
        <sz val="12"/>
        <rFont val="Arial"/>
        <family val="2"/>
      </rPr>
      <t xml:space="preserve"> testing (e.g. data trends, before/after values, etc.)</t>
    </r>
  </si>
  <si>
    <t xml:space="preserve">Appearance or Audible Noise, vehicle operable, item does not conform and noticed by discriminating customers (&lt; 25%). </t>
  </si>
  <si>
    <t>No observed failures associated with almost identical design or in design simulation and testing.</t>
  </si>
  <si>
    <t>≤ .001 per thousand 
1 in 1,000,000</t>
  </si>
  <si>
    <t>Virtual Analysis - Correlated</t>
  </si>
  <si>
    <r>
      <t xml:space="preserve">Design analysis/detection controls have a strong detection capability. Virtual Analysis (e.g. CAE, FEA, etc.) </t>
    </r>
    <r>
      <rPr>
        <b/>
        <u/>
        <sz val="12"/>
        <rFont val="Arial"/>
        <family val="2"/>
      </rPr>
      <t>is highly correlated</t>
    </r>
    <r>
      <rPr>
        <sz val="12"/>
        <rFont val="Arial"/>
        <family val="2"/>
      </rPr>
      <t xml:space="preserve"> with actual or expected operating conditions prior to design freeze.</t>
    </r>
  </si>
  <si>
    <t>No effect</t>
  </si>
  <si>
    <t>No discernible effects.</t>
  </si>
  <si>
    <t>Failure is eliminated through preventive control</t>
  </si>
  <si>
    <t>Failure is eliminated through preventive control.</t>
  </si>
  <si>
    <t>Detection not applicable; Failure Prevention</t>
  </si>
  <si>
    <t>Failure cause or failure mode can not occur because it is fully prevented through design solutions (e.g., proven design standard, best practice or common material, etc.)</t>
  </si>
  <si>
    <t>Almost Certain</t>
  </si>
  <si>
    <t>Criteria Severity of Effect on Product (Customer Effect)</t>
  </si>
  <si>
    <t>Issue Date</t>
  </si>
  <si>
    <t>Legend:</t>
  </si>
  <si>
    <t xml:space="preserve">     Operation</t>
  </si>
  <si>
    <t xml:space="preserve">   Transportation</t>
  </si>
  <si>
    <t xml:space="preserve">     Inspection</t>
  </si>
  <si>
    <t>Delay</t>
  </si>
  <si>
    <t>Storage</t>
  </si>
  <si>
    <t>Step</t>
  </si>
  <si>
    <t>Operation or Event</t>
  </si>
  <si>
    <t>Description of</t>
  </si>
  <si>
    <t>Evaluation</t>
  </si>
  <si>
    <t>and Analysis Methods</t>
  </si>
  <si>
    <t>(Format for example only; Supplier created templates may be used)</t>
  </si>
  <si>
    <t>Operation</t>
  </si>
  <si>
    <t>Transportation</t>
  </si>
  <si>
    <t>Inspection</t>
  </si>
  <si>
    <t>Criteria: Occurrence of Cause - PFMEA
(Incidents per items/vehicles)</t>
  </si>
  <si>
    <t>Criteria:
Likelihood of Detection by Process Control</t>
  </si>
  <si>
    <t>Failure to meet safety and/or regulatory requirement</t>
  </si>
  <si>
    <t>May endanger operator (machine or assembly) without warning</t>
  </si>
  <si>
    <t>No current process control; Cannot detect or is not analyzed.</t>
  </si>
  <si>
    <t>May endanger operator (machine or assembly) with warning</t>
  </si>
  <si>
    <t>50 per thousand 
1 in 20</t>
  </si>
  <si>
    <t>Failure Mode and/or Error (Cause) is not easily detected (e.g. random audits)</t>
  </si>
  <si>
    <t>Major Disruption</t>
  </si>
  <si>
    <t>100% of product may have to be scrapped. Line shutdown or stop ship.</t>
  </si>
  <si>
    <t>Problem Detection Post Processing</t>
  </si>
  <si>
    <t>Failure Mode detection post-processing by operator through visual/tactile/audible means.</t>
  </si>
  <si>
    <t>Significant disruption</t>
  </si>
  <si>
    <t>A portion of the production run may have to be scrapped. Deviation from primary process including decreased line speed or added manpower.</t>
  </si>
  <si>
    <t>10 per thousand 
1 in 100</t>
  </si>
  <si>
    <t>Problem Detection at Source</t>
  </si>
  <si>
    <t>Failure Mode detection in-station by operator through visual/tactile/audible means or post-processing through use of attribute gauging (go/no go, manual torque check/clicker wrench, etc.)</t>
  </si>
  <si>
    <t>Moderate disruption</t>
  </si>
  <si>
    <t>100% of product may have to be reworked off line and accepted.</t>
  </si>
  <si>
    <t>Failure Mode detection post-processing by operator through use of variable gauging or in-station by operator through use of attribute gauging (go/no go, manual torque check/clicker wrench, etc.)</t>
  </si>
  <si>
    <t>A portion of the production run may have to be reworked off line and accepted.</t>
  </si>
  <si>
    <t>Failure Mode or Error (Cause) detection in-station by operator through use of variable gauging or by automated controls in-station that will detect discrepant part and notify operator (light, buzzer, etc.). Gauging performed on setup and first-piece check (for set-up causes only).</t>
  </si>
  <si>
    <t>100% of production run may have to be reworked in station before it is processed.</t>
  </si>
  <si>
    <t>.1 per thousand
1 in 10,000</t>
  </si>
  <si>
    <t>Failure Mode detection post-processing by automated controls that will detect discrepant part and lock part to prevent further processing.</t>
  </si>
  <si>
    <t>A portion of the production run may have to be reworked in-station before it is processed.</t>
  </si>
  <si>
    <t>Failure Mode detection in-station by automated controls that will detect discrepant part and prevent automatically lock part in station to prevent further processing.</t>
  </si>
  <si>
    <t>Minor disruption</t>
  </si>
  <si>
    <t>Slight inconvenience to process, operation, or operator.</t>
  </si>
  <si>
    <t>≤ .001 per thousand
1 in 1,000,000</t>
  </si>
  <si>
    <t>Error Detection and/or Problem Prevention</t>
  </si>
  <si>
    <t xml:space="preserve">Error (Cause) detection in-station by automated controls that will detect error and prevent discrepant part from being made. </t>
  </si>
  <si>
    <t>No discernible effect.</t>
  </si>
  <si>
    <t xml:space="preserve">Error (Cause) prevention as a result of fixture design, machine design or part design. Discrepant parts cannot be made because item has been error-proofed by process/product design. </t>
  </si>
  <si>
    <t>Criteria: 
Severity of Effect on Process
(Manufacturing / Assembly Effect)</t>
  </si>
  <si>
    <t>Control Plan Number</t>
  </si>
  <si>
    <t>Key Contact/Phone</t>
  </si>
  <si>
    <t>Core Team</t>
  </si>
  <si>
    <t>Customer Engineering Approval/Date (If Req'd.)</t>
  </si>
  <si>
    <t>Supplier/Plant Approval/Date</t>
  </si>
  <si>
    <t>Customer Quality Approval/Date (If Req'd.)</t>
  </si>
  <si>
    <t>Other Approval/Date (If Req'd.)</t>
  </si>
  <si>
    <t>PART/ 
PROCESS
NUMBER</t>
  </si>
  <si>
    <t>PROCESS NAME/
OPERATION
DESCRIPTION</t>
  </si>
  <si>
    <t>MACHINE,
DEVICE
JIG, TOOLS
FOR MFG.</t>
  </si>
  <si>
    <t>CHARACTERISTICS</t>
  </si>
  <si>
    <t>SPECIAL
CHAR.
CLASS</t>
  </si>
  <si>
    <t>METHODS</t>
  </si>
  <si>
    <t>REACTION
PLAN</t>
  </si>
  <si>
    <t>NO.</t>
  </si>
  <si>
    <t>PRODUCT</t>
  </si>
  <si>
    <t>PROCESS</t>
  </si>
  <si>
    <t>SAMPLE</t>
  </si>
  <si>
    <t>CONTROL
METHOD</t>
  </si>
  <si>
    <t>SIZE</t>
  </si>
  <si>
    <t>FREQ.</t>
  </si>
  <si>
    <t>PRODUCT / PROCESS SPECIFICATION / TOLERANCE</t>
  </si>
  <si>
    <t>EVALUATION / MEASUREMENT TECHNIQUE</t>
  </si>
  <si>
    <t>GAGE NAME:</t>
  </si>
  <si>
    <t>NOMINAL:</t>
  </si>
  <si>
    <t>PART NO.:</t>
  </si>
  <si>
    <t>GAGE NO.:</t>
  </si>
  <si>
    <t>TOL(+):</t>
  </si>
  <si>
    <t>PERFORMED BY:</t>
  </si>
  <si>
    <t>CHARACTERISTIC:</t>
  </si>
  <si>
    <t>GAGE TYPE:</t>
  </si>
  <si>
    <t>TOL(-):</t>
  </si>
  <si>
    <t>APPRAISER A</t>
  </si>
  <si>
    <t>NAME:</t>
  </si>
  <si>
    <t>AVERAGE</t>
  </si>
  <si>
    <t>MEASUREMENT UNIT ANALYSIS</t>
  </si>
  <si>
    <t>XBARA</t>
  </si>
  <si>
    <t>RANGE</t>
  </si>
  <si>
    <t>RBARA</t>
  </si>
  <si>
    <t>APPRAISER B</t>
  </si>
  <si>
    <t>PART VARIATION (PV):</t>
  </si>
  <si>
    <t>XBARB</t>
  </si>
  <si>
    <t>TOTAL VARIATION (TV):</t>
  </si>
  <si>
    <t>RBARB</t>
  </si>
  <si>
    <t xml:space="preserve">    % PROCESS</t>
  </si>
  <si>
    <t>% TOLERANCE</t>
  </si>
  <si>
    <t>APPRAISER C</t>
  </si>
  <si>
    <t>VARIATION  (TV)</t>
  </si>
  <si>
    <t>VARIATION  (TOL)</t>
  </si>
  <si>
    <t>% EQUIPMENT VARIATION:</t>
  </si>
  <si>
    <t>% APPRAISER VARIATION:</t>
  </si>
  <si>
    <t>XBARC</t>
  </si>
  <si>
    <t>% PART VARIATION:</t>
  </si>
  <si>
    <t>RBARC</t>
  </si>
  <si>
    <t>REPEATABILITY RANGE CONTROL CHART</t>
  </si>
  <si>
    <t>XBARp</t>
  </si>
  <si>
    <t># PARTS</t>
  </si>
  <si>
    <t>M (FOR EV(K1) = # OF TRIALS)(FOR AV(K2) = # APPR AND G=1)(FOR PV(K3) = # OF PARTS AND G=1)</t>
  </si>
  <si>
    <t>UCL-R</t>
  </si>
  <si>
    <t>OP1?</t>
  </si>
  <si>
    <t>d2</t>
  </si>
  <si>
    <t>7</t>
  </si>
  <si>
    <t>8</t>
  </si>
  <si>
    <t>9</t>
  </si>
  <si>
    <t>LCL-R</t>
  </si>
  <si>
    <t>OP2?</t>
  </si>
  <si>
    <t>RBARBAR</t>
  </si>
  <si>
    <t>OP3?</t>
  </si>
  <si>
    <t>XBARBAR</t>
  </si>
  <si>
    <t># OPER</t>
  </si>
  <si>
    <t>UCL-XBAR</t>
  </si>
  <si>
    <t># TRIALS (M)</t>
  </si>
  <si>
    <t>LCL-XBAR</t>
  </si>
  <si>
    <t>(G)</t>
  </si>
  <si>
    <t>G</t>
  </si>
  <si>
    <t>d2A(EV)=</t>
  </si>
  <si>
    <t>d2(EV)=</t>
  </si>
  <si>
    <t>d2(PV)=</t>
  </si>
  <si>
    <t>d2(AV)=</t>
  </si>
  <si>
    <t>PART APPRAISER AVERAGE CHART</t>
  </si>
  <si>
    <t>COUNT</t>
  </si>
  <si>
    <t>D4</t>
  </si>
  <si>
    <t>D3</t>
  </si>
  <si>
    <t>A2</t>
  </si>
  <si>
    <t>3/d2</t>
  </si>
  <si>
    <t>XDiff (Ro):</t>
  </si>
  <si>
    <t>Rp:</t>
  </si>
  <si>
    <t>AV1:</t>
  </si>
  <si>
    <t>AV2:</t>
  </si>
  <si>
    <t>&gt;15</t>
  </si>
  <si>
    <t>All calculations are based upon predicting 5.15 sigma (99% of the area under the normal distribution curve).</t>
  </si>
  <si>
    <t>AV - If a negative value is calculated under the square root sign, the appraiser variation (AV) defaults to zero (0).</t>
  </si>
  <si>
    <t>Gage Name</t>
  </si>
  <si>
    <t>Date Performed</t>
  </si>
  <si>
    <t>Appraiser A</t>
  </si>
  <si>
    <t>Gage Number</t>
  </si>
  <si>
    <t>Gage Type</t>
  </si>
  <si>
    <t>Appraiser B</t>
  </si>
  <si>
    <t>Characteristic</t>
  </si>
  <si>
    <t>Appraiser C</t>
  </si>
  <si>
    <t>DATA TABLE</t>
  </si>
  <si>
    <t>AB Tabulation</t>
  </si>
  <si>
    <t>BC Tabulation</t>
  </si>
  <si>
    <t>AC Tabulation</t>
  </si>
  <si>
    <t>PART</t>
  </si>
  <si>
    <t>A-1</t>
  </si>
  <si>
    <t>A-2</t>
  </si>
  <si>
    <t>A-3</t>
  </si>
  <si>
    <t>B-1</t>
  </si>
  <si>
    <t>B-2</t>
  </si>
  <si>
    <t>B-3</t>
  </si>
  <si>
    <t>C-1</t>
  </si>
  <si>
    <t>C-2</t>
  </si>
  <si>
    <t>C-3</t>
  </si>
  <si>
    <t>Reference</t>
  </si>
  <si>
    <t>Reference Value</t>
  </si>
  <si>
    <t>Code</t>
  </si>
  <si>
    <t>Risk Analysis</t>
  </si>
  <si>
    <t>A * B Crosstabulation</t>
  </si>
  <si>
    <t>B</t>
  </si>
  <si>
    <t>Total</t>
  </si>
  <si>
    <t>A</t>
  </si>
  <si>
    <t>Count</t>
  </si>
  <si>
    <t>Expected Count</t>
  </si>
  <si>
    <t>B * C Crosstabulation</t>
  </si>
  <si>
    <t>C</t>
  </si>
  <si>
    <t>A * C Crosstabulation</t>
  </si>
  <si>
    <t>Kappa</t>
  </si>
  <si>
    <t>DETERMINATION</t>
  </si>
  <si>
    <t>A x B</t>
  </si>
  <si>
    <t>A x C</t>
  </si>
  <si>
    <t>B x C</t>
  </si>
  <si>
    <t>Approved for Use</t>
  </si>
  <si>
    <t>ENGINEERING REVISION LEVEL</t>
  </si>
  <si>
    <t>Supplier required to provide marked up drawing to identify all "PRINT NOTES" verified.</t>
  </si>
  <si>
    <t>GAGE
TYPE</t>
  </si>
  <si>
    <t xml:space="preserve">Document Painting Method / Industry Standard used to prepare these components. </t>
  </si>
  <si>
    <t xml:space="preserve">Method # / Finishing Requirement on Drawing:  </t>
  </si>
  <si>
    <t xml:space="preserve">Cleaning Standard Utilized:  </t>
  </si>
  <si>
    <t>Standard</t>
  </si>
  <si>
    <t>SUPPLIER TEST RESULTS (DATA)</t>
  </si>
  <si>
    <t xml:space="preserve">Prime Coat:    </t>
  </si>
  <si>
    <t>Blast Profile</t>
  </si>
  <si>
    <t>Thickness*</t>
  </si>
  <si>
    <t>Thickness (including blast profile)*</t>
  </si>
  <si>
    <t>Permeability</t>
  </si>
  <si>
    <t>Adhesion</t>
  </si>
  <si>
    <t>Oven Cure Time (if used)</t>
  </si>
  <si>
    <t>Ambient Cure Time (if used)</t>
  </si>
  <si>
    <t>Salt Spray</t>
  </si>
  <si>
    <t xml:space="preserve">Top Coat: </t>
  </si>
  <si>
    <t>Thickness (over primer)*</t>
  </si>
  <si>
    <t>Total Thickness (reference)*</t>
  </si>
  <si>
    <t xml:space="preserve">Permeability </t>
  </si>
  <si>
    <t>* Rejection will not be made based on coating thickness in excess of the maximum alone, but on a subsequent performance failure per MIL-DTL 53072 Sec 4.2.3.3.</t>
  </si>
  <si>
    <r>
      <t xml:space="preserve">Pretreat Standard Utilized: </t>
    </r>
    <r>
      <rPr>
        <b/>
        <sz val="8"/>
        <rFont val="Arial"/>
        <family val="2"/>
      </rPr>
      <t xml:space="preserve"> </t>
    </r>
  </si>
  <si>
    <t>(Attach Paint and Coating Test Results)</t>
  </si>
  <si>
    <t>ORGANIZATION</t>
  </si>
  <si>
    <t>REASON FOR</t>
  </si>
  <si>
    <t>PART SUBMISSION WARRANT</t>
  </si>
  <si>
    <t>SPECIAL SAMPLE</t>
  </si>
  <si>
    <t>RE-SUBMISSION</t>
  </si>
  <si>
    <t>OTHER</t>
  </si>
  <si>
    <t>SUBMISSION</t>
  </si>
  <si>
    <t>PRE TEXTURE</t>
  </si>
  <si>
    <t>FIRST PRODUCTION SHIPMENT</t>
  </si>
  <si>
    <t>ENGINEERING CHANGE</t>
  </si>
  <si>
    <t>APPEARANCE EVALUATION</t>
  </si>
  <si>
    <t>Coating Spec  (if Applicable)</t>
  </si>
  <si>
    <t>Attribute</t>
  </si>
  <si>
    <t>Frequency</t>
  </si>
  <si>
    <t>SPECIFICATIONS</t>
  </si>
  <si>
    <t>Color Match</t>
  </si>
  <si>
    <t>Refer to Applicable QACs and or Specification on print/PO (Contact Buyer)</t>
  </si>
  <si>
    <t>TopCoat Gloss</t>
  </si>
  <si>
    <t>Crosshatch Adhesion</t>
  </si>
  <si>
    <t>Solvent Resistence</t>
  </si>
  <si>
    <t>Pencil Hardness</t>
  </si>
  <si>
    <t>Film Thickness (Powder)</t>
  </si>
  <si>
    <t>Film Thickness (Liquid)</t>
  </si>
  <si>
    <t>Production Adhesion Test</t>
  </si>
  <si>
    <t>Orange Peel</t>
  </si>
  <si>
    <t>Salt Spray Creepage</t>
  </si>
  <si>
    <t>Edge Coverage</t>
  </si>
  <si>
    <t>COLOR EVALUATION</t>
  </si>
  <si>
    <t>Color</t>
  </si>
  <si>
    <t>Lot</t>
  </si>
  <si>
    <t>Part #</t>
  </si>
  <si>
    <t xml:space="preserve">JLG Specifications Refer to: Color Code 4150613 </t>
  </si>
  <si>
    <t>JerrDan Specifications Refer to: Color Code Chart 4150613</t>
  </si>
  <si>
    <t>Pierce Specifications Refer to:</t>
  </si>
  <si>
    <t>McNeilus Specifications Refer to:</t>
  </si>
  <si>
    <t>TBD</t>
  </si>
  <si>
    <t>COMMENTS</t>
  </si>
  <si>
    <r>
      <t xml:space="preserve">Painting Standard Utilized: </t>
    </r>
    <r>
      <rPr>
        <b/>
        <sz val="8"/>
        <rFont val="Arial"/>
        <family val="2"/>
      </rPr>
      <t xml:space="preserve"> </t>
    </r>
  </si>
  <si>
    <t>Notes:</t>
  </si>
  <si>
    <t>Blast Profile*</t>
  </si>
  <si>
    <t>If Any Questions - Please Contact Quality Representative from Segment Associated</t>
  </si>
  <si>
    <t>PHONE NO.</t>
  </si>
  <si>
    <t>AUTHORIZED CUSTOMER</t>
  </si>
  <si>
    <t>REPRESENTATIVE SIGNATURE</t>
  </si>
  <si>
    <t>DRAWING NUMBER</t>
  </si>
  <si>
    <t>E/C REV LEVEL</t>
  </si>
  <si>
    <t>MANUFACTURING LOCATION</t>
  </si>
  <si>
    <t>(Paint and Coating Results)</t>
  </si>
  <si>
    <t xml:space="preserve"> </t>
  </si>
  <si>
    <t>Supplier required to provide marked up print to identify ALL Weld items.</t>
  </si>
  <si>
    <t>WELD SYMBOL</t>
  </si>
  <si>
    <t>WELD DESCRIPTION</t>
  </si>
  <si>
    <t>WPS#</t>
  </si>
  <si>
    <r>
      <t xml:space="preserve">PQR# 
</t>
    </r>
    <r>
      <rPr>
        <sz val="5"/>
        <rFont val="Arial"/>
        <family val="2"/>
      </rPr>
      <t>(IF NOT PRE-QUALIFIED)</t>
    </r>
  </si>
  <si>
    <t>CHECK FOR CONFORMANCE</t>
  </si>
  <si>
    <t>Button Size/Dia.</t>
  </si>
  <si>
    <t>WELD LENGTH</t>
  </si>
  <si>
    <t>WELD QTY</t>
  </si>
  <si>
    <t>(Attach Copy of WPS/PQR Documentation)</t>
  </si>
  <si>
    <t xml:space="preserve">Document Plating Method / Industry Standard used to prepare these components. </t>
  </si>
  <si>
    <t xml:space="preserve">Plating Type Required:   </t>
  </si>
  <si>
    <t xml:space="preserve">Industry Standard or Specification Listed on Drawing:   </t>
  </si>
  <si>
    <t>Plating Supplier (If Tier 2):</t>
  </si>
  <si>
    <t>ATTACH CERTIFICATE OF COMPLIANCE HERE</t>
  </si>
  <si>
    <t xml:space="preserve">Defense Segment:  Compliant to the requirements stated in the Suppliers Standards Guide (Section D.32) referencing Hazardous Materials.         </t>
  </si>
  <si>
    <t>(Circle)  Yes / No</t>
  </si>
  <si>
    <t>Signed by:</t>
  </si>
  <si>
    <t>(Attach Plating Test Results)</t>
  </si>
  <si>
    <t>Characteristic:</t>
  </si>
  <si>
    <t>Reason For Study:</t>
  </si>
  <si>
    <t>Study Date:</t>
  </si>
  <si>
    <t>Nominal:</t>
  </si>
  <si>
    <t>Prepared By:</t>
  </si>
  <si>
    <t>Tolerance (+):</t>
  </si>
  <si>
    <t>Date Completed:</t>
  </si>
  <si>
    <t>Tolerance (-):</t>
  </si>
  <si>
    <t>Sub-Group#</t>
  </si>
  <si>
    <t>Value 1</t>
  </si>
  <si>
    <t>Value 2</t>
  </si>
  <si>
    <t>Value 3</t>
  </si>
  <si>
    <t>Value 4</t>
  </si>
  <si>
    <t>Value 5</t>
  </si>
  <si>
    <t>&lt;--- Fill in data horizontally for each subgroup</t>
  </si>
  <si>
    <t>Note: Complete all "white" cells in Blue Area.</t>
  </si>
  <si>
    <t>Part Number:</t>
  </si>
  <si>
    <t>PPC Number:</t>
  </si>
  <si>
    <t>Incident:</t>
  </si>
  <si>
    <t>CPK:</t>
  </si>
  <si>
    <t>Incident Date:</t>
  </si>
  <si>
    <t>Tolerance(+)</t>
  </si>
  <si>
    <t>Tolerance(-)</t>
  </si>
  <si>
    <t>PPK:</t>
  </si>
  <si>
    <t>Sub-Group</t>
  </si>
  <si>
    <t>Average</t>
  </si>
  <si>
    <t>Range</t>
  </si>
  <si>
    <t>X-bar</t>
  </si>
  <si>
    <t>X-Bar:</t>
  </si>
  <si>
    <t>UCL:</t>
  </si>
  <si>
    <t>WARNINGS</t>
  </si>
  <si>
    <t>Sigma:</t>
  </si>
  <si>
    <t>LCL:</t>
  </si>
  <si>
    <t>R-Bar:</t>
  </si>
  <si>
    <t>R-bar</t>
  </si>
  <si>
    <t>USL:</t>
  </si>
  <si>
    <t>LSL:</t>
  </si>
  <si>
    <t>UCL</t>
  </si>
  <si>
    <t>LCL</t>
  </si>
  <si>
    <t>Mean</t>
  </si>
  <si>
    <t>subs-out</t>
  </si>
  <si>
    <t>CPU</t>
  </si>
  <si>
    <t>CPL</t>
  </si>
  <si>
    <t>N Curve</t>
  </si>
  <si>
    <t>n</t>
  </si>
  <si>
    <t>Assigned Bins</t>
  </si>
  <si>
    <t>Bin</t>
  </si>
  <si>
    <t>Freq</t>
  </si>
  <si>
    <t>Misc. Sample Graph Data</t>
  </si>
  <si>
    <t>Misc. Population Graph Data</t>
  </si>
  <si>
    <t>Supplier is required to visually document the Master Sample (PPAP Parts):</t>
  </si>
  <si>
    <t>1.) Document how the parts are labeled. To include any date codes, vendor codes, etc.. (if applicable)</t>
  </si>
  <si>
    <t>2.) Document the parts as a whole what they look like in the final state in which they are provided to AM General LLC.</t>
  </si>
  <si>
    <t>PICTURES OF MASTER SAMPLE LABELING</t>
  </si>
  <si>
    <t>PICTURES OF MASTER SAMPLE PART</t>
  </si>
  <si>
    <t>TOOL / FIXTURE NUMBER:</t>
  </si>
  <si>
    <t>Supplier is required to identify all AM General Owned Tools &amp; Fixtures and document with Photo in PPAP workbook</t>
  </si>
  <si>
    <t>PHOTO OF AM GENERAL OWNED TOOLING AND FIXTURES</t>
  </si>
  <si>
    <t>Application:</t>
  </si>
  <si>
    <t>Part Name:</t>
  </si>
  <si>
    <t>Part Number/Revision</t>
  </si>
  <si>
    <t>SUPPLIER NAME:</t>
  </si>
  <si>
    <t>Pass Condition</t>
  </si>
  <si>
    <t>Fail Condition</t>
  </si>
  <si>
    <t>SUPPLIER CODE:</t>
  </si>
  <si>
    <t>REVISION:</t>
  </si>
  <si>
    <t>SUPPLIER NAME</t>
  </si>
  <si>
    <t>SUPPLIER QUALITY ENGINEER</t>
  </si>
  <si>
    <t>APPLICATION</t>
  </si>
  <si>
    <t>SUPPLIER CODE</t>
  </si>
  <si>
    <t>Supplier Name:</t>
  </si>
  <si>
    <t>Supplier Code:</t>
  </si>
  <si>
    <t>Sales / Program Management</t>
  </si>
  <si>
    <t>Supplier Functional Position</t>
  </si>
  <si>
    <t>AMG Team Member</t>
  </si>
  <si>
    <t>Buyer</t>
  </si>
  <si>
    <t>Customer Functional Position</t>
  </si>
  <si>
    <t>Supplier Quality Engineer Signature</t>
  </si>
  <si>
    <t>PFMEA Number:</t>
  </si>
  <si>
    <t>ENGINEERING CHANGE LEVEL</t>
  </si>
  <si>
    <r>
      <t xml:space="preserve">REASON FOR REQUEST  </t>
    </r>
    <r>
      <rPr>
        <b/>
        <sz val="8"/>
        <color theme="1"/>
        <rFont val="Calibri"/>
        <family val="2"/>
        <scheme val="minor"/>
      </rPr>
      <t>**NOTE-Use ALT+Enter to go to a new line in the box below. Just using the Enter key will exit the box.**</t>
    </r>
  </si>
  <si>
    <t>PPAP Submissions are required under the following circumstances:
1) Initial submission
2) Engineering Change(s)
3) Tooling: Transfer, Replacement, Refurbishment, or additional
4) Correction of Discrepancy
5) Change to Optional Construction or Material
6) Sub-Supplier or Material Source Change
7) Change in Part Processing
8) Parts produced at Additional Location
9) Change of ownership
10) Changes that impact Performance test methods or results
11) Production rate /cycle time changes
12) AM General or Supplier Production Downtime &gt; 1 year
13) For all current and future supplied product, internal PPAP's shall be conducted annually and  made available upon request
14) Other, please specify</t>
  </si>
  <si>
    <t>Dated (MM/DD/YYYY)</t>
  </si>
  <si>
    <t>Change Level / Dated (MM/DD/YYYY)</t>
  </si>
  <si>
    <r>
      <rPr>
        <b/>
        <sz val="14"/>
        <color theme="1"/>
        <rFont val="Calibri"/>
        <family val="2"/>
        <scheme val="minor"/>
      </rPr>
      <t>Variable Analysis</t>
    </r>
    <r>
      <rPr>
        <sz val="11"/>
        <color theme="1"/>
        <rFont val="Calibri"/>
        <family val="2"/>
        <scheme val="minor"/>
      </rPr>
      <t xml:space="preserve"> 
Anova Method is only acceptable method.
- Select a minimum of 10 parts.
- Select a minimum of 3 operators.
</t>
    </r>
    <r>
      <rPr>
        <b/>
        <sz val="14"/>
        <color theme="1"/>
        <rFont val="Calibri"/>
        <family val="2"/>
        <scheme val="minor"/>
      </rPr>
      <t xml:space="preserve">
Results</t>
    </r>
    <r>
      <rPr>
        <sz val="11"/>
        <color theme="1"/>
        <rFont val="Calibri"/>
        <family val="2"/>
        <scheme val="minor"/>
      </rPr>
      <t xml:space="preserve">
-Number of distinct categories shall be 5 or greater.
-For Powertrain and like type components Total Gage R&amp;R shall be less than 10%.
-For all other components Total Gage R&amp;R shall be less than 20%.
-Please consult your SQE for any variable results over these limits.
</t>
    </r>
    <r>
      <rPr>
        <b/>
        <sz val="14"/>
        <color theme="1"/>
        <rFont val="Calibri"/>
        <family val="2"/>
        <scheme val="minor"/>
      </rPr>
      <t xml:space="preserve">
Attribute Agreement Analysis</t>
    </r>
    <r>
      <rPr>
        <sz val="11"/>
        <color theme="1"/>
        <rFont val="Calibri"/>
        <family val="2"/>
        <scheme val="minor"/>
      </rPr>
      <t xml:space="preserve">
Attribute Risk Method is only acceptable method.
-Select a minimum of 3 operators, perform 3 trials.
-Select a minimum of 50 parts.
-Validate selected parts with variable gage such as CMM.  
-10% below and above boundary limits.
-25% at and around upper and lower boundary limit.
-30% between boundary limits to represent range of normal process variation.
</t>
    </r>
    <r>
      <rPr>
        <b/>
        <sz val="14"/>
        <color theme="1"/>
        <rFont val="Calibri"/>
        <family val="2"/>
        <scheme val="minor"/>
      </rPr>
      <t xml:space="preserve">
Results</t>
    </r>
    <r>
      <rPr>
        <sz val="11"/>
        <color theme="1"/>
        <rFont val="Calibri"/>
        <family val="2"/>
        <scheme val="minor"/>
      </rPr>
      <t xml:space="preserve">
-Kappa coefficient between operators must exceed 0.70, greater than 0.80 preferred.
-Kappa coefficient operator to standard must exceed 0.70, greatet than 0.80 preferred.
</t>
    </r>
  </si>
  <si>
    <t>Piece 4</t>
  </si>
  <si>
    <t>Piece 5</t>
  </si>
  <si>
    <t>Piece 6</t>
  </si>
  <si>
    <t>Caliper</t>
  </si>
  <si>
    <t>Are Packaging requirements understood?</t>
  </si>
  <si>
    <t>Number of Distinct Categories</t>
  </si>
  <si>
    <t>% TOTAL GAGE R &amp; R:</t>
  </si>
  <si>
    <t>Description of Change</t>
  </si>
  <si>
    <t>Approval</t>
  </si>
  <si>
    <t>Country</t>
  </si>
  <si>
    <t>Question Answers:  Indicate Y, N, or N/A - Inculde Comments for All Red Shaded Answers</t>
  </si>
  <si>
    <t>The drawings and/or specifications and/or sample parts  and/or on-site functional review and/or lessons learned provided, have been used as a basis for analyzing the ability to meet all specified requirements.  Our product quality planning team has considered the  15  following questions.    All "red" answers are supported with comments identifying our concerns and/or proposed changes to enable our organization to meet specified requirements, unless otherwise noted.  Additional questions may be added per Program and/or Part requirements.</t>
  </si>
  <si>
    <t xml:space="preserve">Supplier Code: </t>
  </si>
  <si>
    <t xml:space="preserve">Part Name: </t>
  </si>
  <si>
    <t xml:space="preserve">Supplier Address: </t>
  </si>
  <si>
    <t xml:space="preserve">IN COMPLIANCE WITH WELD SPECIFICATION: </t>
  </si>
  <si>
    <t>(List Specification Used)</t>
  </si>
  <si>
    <t>WPS/PQR PROCEDURE #</t>
  </si>
  <si>
    <t>INITIAL</t>
  </si>
  <si>
    <t>REVISION</t>
  </si>
  <si>
    <t xml:space="preserve">REASON </t>
  </si>
  <si>
    <t>REASON FOR SUBMISSION:</t>
  </si>
  <si>
    <t xml:space="preserve">APPLICABLE CONTRACT (PROGRAM):				</t>
  </si>
  <si>
    <t xml:space="preserve">I have read and understand all AM General and welding specification requirements of the part number(s) listed above and have completed a review of the blue prints, welding symbols and specifications listed.  Signature below of the manufacturers representative is our guarantee that parts will be produced as qualified and no changes will be made to these procedures without prior approval of AM General. </t>
  </si>
  <si>
    <t>This weld procedure must be signed by the manufacturer’s representative.</t>
  </si>
  <si>
    <r>
      <t xml:space="preserve">Signature: </t>
    </r>
    <r>
      <rPr>
        <b/>
        <sz val="11"/>
        <color theme="1"/>
        <rFont val="Calibri"/>
        <family val="2"/>
        <scheme val="minor"/>
      </rPr>
      <t xml:space="preserve">Manufacturers Representative	</t>
    </r>
  </si>
  <si>
    <r>
      <t xml:space="preserve">Print:  </t>
    </r>
    <r>
      <rPr>
        <b/>
        <sz val="11"/>
        <color theme="1"/>
        <rFont val="Calibri"/>
        <family val="2"/>
        <scheme val="minor"/>
      </rPr>
      <t xml:space="preserve">Manufacturers Representative	</t>
    </r>
  </si>
  <si>
    <t>Position</t>
  </si>
  <si>
    <t xml:space="preserve">AM General Representative	</t>
  </si>
  <si>
    <t>Please verify that all weld samples are from:</t>
  </si>
  <si>
    <t>Pre-production tooling</t>
  </si>
  <si>
    <t>Production tooling</t>
  </si>
  <si>
    <t xml:space="preserve">Drawing Revision: </t>
  </si>
  <si>
    <r>
      <t xml:space="preserve">Submit documents with weld sample cut and etch photos (preferred) from each type of weld to </t>
    </r>
    <r>
      <rPr>
        <u/>
        <sz val="11"/>
        <color theme="1"/>
        <rFont val="Calibri"/>
        <family val="2"/>
        <scheme val="minor"/>
      </rPr>
      <t>submission.data@amgeneral.com</t>
    </r>
  </si>
  <si>
    <t>FOR RESISTANCE, SPOT, SEAM AND PROJECTION WELDING</t>
  </si>
  <si>
    <t>RECORDED JOINT WELDING PROCEDURE</t>
  </si>
  <si>
    <t>IN COMPLIANCE WITH MIL-W-12332</t>
  </si>
  <si>
    <t xml:space="preserve">Contents: </t>
  </si>
  <si>
    <t>Title Sheet</t>
  </si>
  <si>
    <t xml:space="preserve">Drawings Showing Location of Joints </t>
  </si>
  <si>
    <t>Summary Sheet</t>
  </si>
  <si>
    <t>Recorded Welding Procedure</t>
  </si>
  <si>
    <t>Record Number:</t>
  </si>
  <si>
    <t>Summary Of Welding Procedure</t>
  </si>
  <si>
    <t>Joint Reference</t>
  </si>
  <si>
    <t>Material Reference</t>
  </si>
  <si>
    <t>Machine Make</t>
  </si>
  <si>
    <t>Machine Type</t>
  </si>
  <si>
    <t>Machine Size</t>
  </si>
  <si>
    <t>MATERIAL COMPOSITION</t>
  </si>
  <si>
    <t>Reference Designation</t>
  </si>
  <si>
    <t>Mn</t>
  </si>
  <si>
    <t>Si</t>
  </si>
  <si>
    <t>P</t>
  </si>
  <si>
    <t>Cr</t>
  </si>
  <si>
    <t>Mo</t>
  </si>
  <si>
    <t>Weld Set-Up Verification</t>
  </si>
  <si>
    <t xml:space="preserve">JOB DESCRIPTION: </t>
  </si>
  <si>
    <t xml:space="preserve">PART NUMBERS: </t>
  </si>
  <si>
    <t xml:space="preserve">NUT / STUD PART #: </t>
  </si>
  <si>
    <t>NUT / STUD SIZE:</t>
  </si>
  <si>
    <t xml:space="preserve">PACKAGING INSTRUCTIONS: </t>
  </si>
  <si>
    <t xml:space="preserve">MACHINE SETUP: </t>
  </si>
  <si>
    <t>DESCRIPTION OF TEST:</t>
  </si>
  <si>
    <t xml:space="preserve">WELD SEQUENCE: </t>
  </si>
  <si>
    <t xml:space="preserve">ELECTRODES: </t>
  </si>
  <si>
    <t>Upper Electrodes:</t>
  </si>
  <si>
    <t xml:space="preserve">Material: </t>
  </si>
  <si>
    <t>Air Pressure Gage:</t>
  </si>
  <si>
    <t>TIP Force (If Req'd):</t>
  </si>
  <si>
    <t>TAP:</t>
  </si>
  <si>
    <t>Hammer &amp; Chisel:</t>
  </si>
  <si>
    <t>Push-Out Reading:</t>
  </si>
  <si>
    <t>Torque Test:</t>
  </si>
  <si>
    <t>Nugget Diameter:</t>
  </si>
  <si>
    <t>Size:</t>
  </si>
  <si>
    <t>Lower Electrodes:</t>
  </si>
  <si>
    <t>Program:</t>
  </si>
  <si>
    <t xml:space="preserve">Squuze Time: </t>
  </si>
  <si>
    <t>Weld Time:</t>
  </si>
  <si>
    <t>Weld Heat:</t>
  </si>
  <si>
    <t>Mod. Weld Heat:</t>
  </si>
  <si>
    <t>Hold Time:</t>
  </si>
  <si>
    <t>Repeat:</t>
  </si>
  <si>
    <t>Init. Squeeze:</t>
  </si>
  <si>
    <t>TIP Force:</t>
  </si>
  <si>
    <t>Transfer. TAP:</t>
  </si>
  <si>
    <t>High I:</t>
  </si>
  <si>
    <t>Low I :</t>
  </si>
  <si>
    <t># Of Impulses:</t>
  </si>
  <si>
    <t>Pulsat Cool:</t>
  </si>
  <si>
    <t>Preheat Time:</t>
  </si>
  <si>
    <t>Cool Time:</t>
  </si>
  <si>
    <t>Upslope Time:</t>
  </si>
  <si>
    <t>Upslope Init:</t>
  </si>
  <si>
    <t>Dnslope Time:</t>
  </si>
  <si>
    <t>Post Heat Time:</t>
  </si>
  <si>
    <t>Quence Time:</t>
  </si>
  <si>
    <t>Temper Time:</t>
  </si>
  <si>
    <t>Temper Heat:</t>
  </si>
  <si>
    <t>PICTURES OF SET UP AND NOTES</t>
  </si>
  <si>
    <t>INSPECTION VERIFICATION REQUIRED</t>
  </si>
  <si>
    <t xml:space="preserve">ATTENTION! </t>
  </si>
  <si>
    <r>
      <rPr>
        <b/>
        <u/>
        <sz val="36"/>
        <color theme="1"/>
        <rFont val="Calibri"/>
        <family val="2"/>
        <scheme val="minor"/>
      </rPr>
      <t>NON-PPAP</t>
    </r>
    <r>
      <rPr>
        <b/>
        <sz val="36"/>
        <color theme="1"/>
        <rFont val="Calibri"/>
        <family val="2"/>
        <scheme val="minor"/>
      </rPr>
      <t xml:space="preserve"> APPROVED MATERIAL  </t>
    </r>
  </si>
  <si>
    <r>
      <rPr>
        <b/>
        <u/>
        <sz val="11"/>
        <color theme="1"/>
        <rFont val="Calibri"/>
        <family val="2"/>
        <scheme val="minor"/>
      </rPr>
      <t>Instructions for using this label</t>
    </r>
    <r>
      <rPr>
        <sz val="11"/>
        <color theme="1"/>
        <rFont val="Calibri"/>
        <family val="2"/>
        <scheme val="minor"/>
      </rPr>
      <t xml:space="preserve">: 
This label is to be secured to all four sides of all the dunnage for the material </t>
    </r>
    <r>
      <rPr>
        <b/>
        <u/>
        <sz val="11"/>
        <color theme="1"/>
        <rFont val="Calibri"/>
        <family val="2"/>
        <scheme val="minor"/>
      </rPr>
      <t>not PPAP approved</t>
    </r>
    <r>
      <rPr>
        <sz val="11"/>
        <color theme="1"/>
        <rFont val="Calibri"/>
        <family val="2"/>
        <scheme val="minor"/>
      </rPr>
      <t xml:space="preserve">. This label must be printed on </t>
    </r>
    <r>
      <rPr>
        <b/>
        <sz val="11"/>
        <color theme="1"/>
        <rFont val="Calibri"/>
        <family val="2"/>
        <scheme val="minor"/>
      </rPr>
      <t>YELLOW</t>
    </r>
    <r>
      <rPr>
        <sz val="11"/>
        <color theme="1"/>
        <rFont val="Calibri"/>
        <family val="2"/>
        <scheme val="minor"/>
      </rPr>
      <t xml:space="preserve"> 8.5X11 paper so that it will be clearly visible.</t>
    </r>
  </si>
  <si>
    <t>Material Spec. No. / Rev / Date</t>
  </si>
  <si>
    <t>Specification / Limits</t>
  </si>
  <si>
    <t>Test Date</t>
  </si>
  <si>
    <t>Test Method</t>
  </si>
  <si>
    <t>T.Milbrath</t>
  </si>
  <si>
    <t>Changed the precision of the numeric entries for the '9 Dimensional Test Results' tab to allow for up to 3 decimal points of resolution</t>
  </si>
  <si>
    <t>YES</t>
  </si>
  <si>
    <t>PTR Quantity</t>
  </si>
  <si>
    <t xml:space="preserve">Quantity Required for PTR     </t>
  </si>
  <si>
    <t>PPAP SAMPLE PARTS
INSPECTION VERIFICATION REQUIRED
PTR PART ARE ENCLOSED</t>
  </si>
  <si>
    <t>Production Trial Run Parts 
(PTR)</t>
  </si>
  <si>
    <t>Note: Quantity determined by usage/vehicle, multiple cavities etc x 5 parts</t>
  </si>
  <si>
    <r>
      <t xml:space="preserve">Please complete and attach this page on the outside of each package in plain view of a fork lift/material handler/operator. </t>
    </r>
    <r>
      <rPr>
        <sz val="11"/>
        <color rgb="FFFF0000"/>
        <rFont val="Calibri"/>
        <family val="2"/>
        <scheme val="minor"/>
      </rPr>
      <t xml:space="preserve">PRINT PAGE 2 LABEL ONLY.  </t>
    </r>
    <r>
      <rPr>
        <sz val="11"/>
        <color theme="1"/>
        <rFont val="Calibri"/>
        <family val="2"/>
        <scheme val="minor"/>
      </rPr>
      <t>Put the Packing slip pocket near the label. 
In the event parts are “Loose” shipped, a label should be placed on each part. This would also apply to parts laying on pallets. Label on a painted part must be wire tied or attached in a way such that the painted surface is protected from label adhesion.</t>
    </r>
  </si>
  <si>
    <t>Modified Information tab and PPAP Label Tab 14 to account for PTR quantity.</t>
  </si>
  <si>
    <t>A. Miller</t>
  </si>
  <si>
    <t>Added APQP Plan Timing tab.</t>
  </si>
  <si>
    <t>E. Hayden</t>
  </si>
  <si>
    <t>Create a Gantt Chart in this worksheet.
Enter title of this project in cell B1. 
Information about how to use this worksheet, including instructions for screen readers and the author of this workbook is in the About worksheet.
Continue navigating down column A to hear further instructions.</t>
  </si>
  <si>
    <t>APQP PLAN</t>
  </si>
  <si>
    <t>Enter Company Name in cell B2.
Enter the Project Start date in cell E2 or allow the sample formula to find the smallest date value from the Gantt Data table.  Project Start Date: label is in cell C2.</t>
  </si>
  <si>
    <t>Project Start Date:</t>
  </si>
  <si>
    <t>Enter the name of the Project Lead in cell B3. 
A Scrolling Increment is in cell E3. Scrollbar is in cells H3 through M3. Increasing the scrolling increment or using the scrollbar will increment the Gantt chart timeline. 
An input of 0 in cell E3 resets the charting to the start of the project.</t>
  </si>
  <si>
    <t>Scrolling Increment:</t>
  </si>
  <si>
    <t>To modify the default Milestone Marker type, enter a 0, 1, or 2, in cell E5. The corresponding marker will appear in cell F5. To change the markers, modify the conditional format for that cell and the table below.
Months for the dates in row 5 are displayed starting in cells H4 through cell BK4.
Do not modify these cells. They are auto updated based on the project start date and scrollbar increment.
Scrolling Increment: label is in cell C4.</t>
  </si>
  <si>
    <t>Milestone Marker:</t>
  </si>
  <si>
    <t>Cells H5 through BK5 contain the day number of the month for the Month represented in the cell block above each date cell and are auto calculated.
Do not modify these cells.
Dates leading up to Today are shaded.</t>
  </si>
  <si>
    <t>This row contains headers for the project schedule that follows below them. 
Navigate from B7 through BK7 to hear the content. The first letter of each day of the week for the date above that heading, starts in cell H7 and continues through cell BK7.
All project timeline charting is auto generated based on the category, start date and number of days entered in the Milestones table.
Formulas in these cells help create the look of the Gantt Chart. Do not modify these cells.</t>
  </si>
  <si>
    <t>Milestone Description</t>
  </si>
  <si>
    <t>Assigned To</t>
  </si>
  <si>
    <t>Progress</t>
  </si>
  <si>
    <t>Start</t>
  </si>
  <si>
    <t>No. Days</t>
  </si>
  <si>
    <t xml:space="preserve">Do not delete this row. This row is hidden to preserve a formula that is used to highlight the current day within the project schedule. </t>
  </si>
  <si>
    <t>Enter Project information starting in cell B8 through cell F8. 
Sample data is in cells B8 through G32.
Enter Milestone Description, assign someone to the item, enter the progress of the task as a percent of completion, enter a start date and duration of task in number of days.
The Gantt chart will auto update as the data is entered.
The next instruction is in cell A33.</t>
  </si>
  <si>
    <t>Actions</t>
  </si>
  <si>
    <t>PPAP Submission</t>
  </si>
  <si>
    <t>Form 0a</t>
  </si>
  <si>
    <t>Form 0b</t>
  </si>
  <si>
    <t>Form 0c</t>
  </si>
  <si>
    <t>Form 0d</t>
  </si>
  <si>
    <t>1) Design Records
Ballooned DWG/QAP</t>
  </si>
  <si>
    <t>2) Eng. or Supplier Change Request</t>
  </si>
  <si>
    <t>3) Cust. Eng. Approval</t>
  </si>
  <si>
    <t>4) DFMEA</t>
  </si>
  <si>
    <t>5) Process Flow Diagram</t>
  </si>
  <si>
    <t>6) PFMEA</t>
  </si>
  <si>
    <t>7) Process Control Plan
Pre-Launch &amp; Production</t>
  </si>
  <si>
    <t>8) Measurement Systems Analysis</t>
  </si>
  <si>
    <t>9) Dimensional Results</t>
  </si>
  <si>
    <t>10) Material / Performance Test Results
(Test Locations Required)</t>
  </si>
  <si>
    <t>11) Initial Process Studies</t>
  </si>
  <si>
    <t>12) Qualified Laboratory Documentation</t>
  </si>
  <si>
    <t>13) Appearance Approval Report</t>
  </si>
  <si>
    <t>This is an empty row</t>
  </si>
  <si>
    <t>14) PPAP Sample Product (PTR)</t>
  </si>
  <si>
    <t>15) Master Sample</t>
  </si>
  <si>
    <t>16) Checking Aids</t>
  </si>
  <si>
    <t>17) Records of Compliance to Customer Specific Requirements
(Capacity, Special Tests, etc.)</t>
  </si>
  <si>
    <t>18) Tooling Photo Documentation</t>
  </si>
  <si>
    <t>Additional SQE Requirements (Form 0b Page 2)
List out all sub-component PPAP timing by part number</t>
  </si>
  <si>
    <t>This row marks the end of the Gantt milestone data. DO NOT enter anything in this row. 
To add more items, insert new rows above this one.</t>
  </si>
  <si>
    <t>To add more data, Insert new rows ABOVE this one</t>
  </si>
  <si>
    <t>S/R</t>
  </si>
  <si>
    <t>S/R/O</t>
  </si>
  <si>
    <r>
      <t xml:space="preserve">
</t>
    </r>
    <r>
      <rPr>
        <sz val="11"/>
        <color theme="1"/>
        <rFont val="Calibri"/>
        <family val="2"/>
        <scheme val="minor"/>
      </rPr>
      <t>Note: 
1: Reference 0a. Supplier Feasibility Commitment.  Confirm all customer and design record   
     requirements are fully understood and resources for design, manufacturing, and testing 
     are available to deliver to requirements.
2: Reference 0b. PPAP Submission Requirements as Specified by SQE.  If there are any questions 
    concerning this 0b. document and associated customer and design record requirements, please 
    contact your AMG SQE for clarifications. 
3: PPAP element #1) Design Records (Bubble Print all features, notes, and specifications).  
    Be fully sure to account for:
    a.	Every print note and related test requirement must be accounted for and ballooned.
    b.	Every print characteristic must be accounted for and ballooned. 
    c.	Every subcomponent part number must be accounted for and ballooned and a separate 
               subcomponent  PPAP must be submitted and/or made available upon SQE request. 
    d.	Every referenced specification must be accounted for and ballooned. Every clause, note, 
               test requirement, etc. applicable to design record requirements are to also be individually   
                ballooned. 
    e.	The collection of all ballooned numbers shall be sequential and have a resultant value or  
                outcome  (“complies” or “acknowledged” etc. are not permissible).
4: All Level 3 PPAP elements are to be submitted in exact order as shown on this 0b document and 
    are to be electronically ‘tabbed/identified’ by the element name. 
5: ALL PPAPS REQUIRE AN APQP GANT CHART TIMING WHICH SHALL INCLUDE ALL TESTING 
    LOCATIONS, TIMING AND WHEN TESTING WILL TAKE PLACE. 
6: ALL FIRST ARTICLE TEST RESULTS SHALL BE PLACED WITHIN PPAP WORKBOOK TABS 9 &amp; 10.</t>
    </r>
  </si>
  <si>
    <r>
      <t xml:space="preserve">PPAP Submission Package is to have each Element Sub-Divided by Element cover sheet.  For areas that are not applicable, include a sheet for the Element with N/A.  Example: For non-design responsible suppliers, the element sub-divider would indicate: "DFMEA N/A"   </t>
    </r>
    <r>
      <rPr>
        <b/>
        <sz val="8"/>
        <color theme="1"/>
        <rFont val="Calibri"/>
        <family val="2"/>
        <scheme val="minor"/>
      </rPr>
      <t>**NOTE-Use ALT+Enter to go to a new line in the box below. Just using the Enter key will exit the box.**</t>
    </r>
  </si>
  <si>
    <t xml:space="preserve">AMG DOCUMENT NO. # </t>
  </si>
  <si>
    <t xml:space="preserve">REVISION NO.: </t>
  </si>
  <si>
    <t>Cover Sheet</t>
  </si>
  <si>
    <t>Table of Contents</t>
  </si>
  <si>
    <t>Dimensional Results</t>
  </si>
  <si>
    <t xml:space="preserve">CONTRACT NO: </t>
  </si>
  <si>
    <t xml:space="preserve">                   TEST PREFORMED BY: </t>
  </si>
  <si>
    <t>Contractor name: AM General LLC.</t>
  </si>
  <si>
    <r>
      <t>REVISION NO.:</t>
    </r>
    <r>
      <rPr>
        <sz val="11.5"/>
        <color rgb="FFFF0000"/>
        <rFont val="Abadi"/>
        <family val="2"/>
      </rPr>
      <t xml:space="preserve"> </t>
    </r>
  </si>
  <si>
    <r>
      <t>Universal Report No.:</t>
    </r>
    <r>
      <rPr>
        <sz val="10"/>
        <color rgb="FFFF0000"/>
        <rFont val="Abadi"/>
        <family val="2"/>
      </rPr>
      <t xml:space="preserve">  </t>
    </r>
    <r>
      <rPr>
        <sz val="10"/>
        <rFont val="Abadi"/>
        <family val="2"/>
      </rPr>
      <t xml:space="preserve">                                                                 Originator’s Report No.:</t>
    </r>
    <r>
      <rPr>
        <sz val="10"/>
        <color rgb="FFFF0000"/>
        <rFont val="Abadi"/>
        <family val="2"/>
      </rPr>
      <t xml:space="preserve"> </t>
    </r>
  </si>
  <si>
    <t>REPORT OF FIRST ARTICLE TEST</t>
  </si>
  <si>
    <r>
      <rPr>
        <sz val="10"/>
        <rFont val="Abadi"/>
        <family val="2"/>
      </rPr>
      <t>TESTS AUTHORIZED BY: DEPARTMENT OF THE ARMY
UNITED STATES ARMY TANK-AUTOMOTIVE AND ARMAMENTS COMMAND( TACOM ) WARREN, MICHIGAN 48397-5000</t>
    </r>
  </si>
  <si>
    <t>NAME</t>
  </si>
  <si>
    <t>TEST INITIATED</t>
  </si>
  <si>
    <t>TEST COMPLETED</t>
  </si>
  <si>
    <t>REPORT WRITTEN BY</t>
  </si>
  <si>
    <t>TESTING MANAGER</t>
  </si>
  <si>
    <t>QUALITY CONTROL MANAGER</t>
  </si>
  <si>
    <t>GOVERNMENT QAR</t>
  </si>
  <si>
    <r>
      <t xml:space="preserve">Part Nomenclature                                       </t>
    </r>
    <r>
      <rPr>
        <sz val="10"/>
        <color rgb="FFFF0000"/>
        <rFont val="Abadi"/>
        <family val="2"/>
      </rPr>
      <t xml:space="preserve">                          </t>
    </r>
    <r>
      <rPr>
        <sz val="10"/>
        <rFont val="Abadi"/>
        <family val="2"/>
      </rPr>
      <t xml:space="preserve"> Rev.</t>
    </r>
  </si>
  <si>
    <t>M. DeMarco</t>
  </si>
  <si>
    <t>10) Material/ Performance Test Results.  PRINT NOTES: Material, Surface Finish, Labeling, Performance, Paint Process, Coating, Welding Documentation IE WPS/PQRs/Welder Certs, Plating, Heat Treat, Fat Report etc. And all Certificates of Conformance Related to Special Processes.</t>
  </si>
  <si>
    <t xml:space="preserve">Page              of      </t>
  </si>
  <si>
    <t xml:space="preserve">Page                  of </t>
  </si>
  <si>
    <t>Testing Gant Chart Timing</t>
  </si>
  <si>
    <t>Signed PSW (Supplier to AMG)</t>
  </si>
  <si>
    <t>Supplier PPAP Requirements</t>
  </si>
  <si>
    <t>Part QAP</t>
  </si>
  <si>
    <t>Changed Tab "APQP Plan Timing tab" to 
"APQP Timing Gantt Chart"Added Tab #10a Blank_FAT_Report &amp; 
Tab # 10b EXAMPLE_FAT_REPORT</t>
  </si>
  <si>
    <t>9) Dimensional Results - 6 Piece full layout required.    (Prototype quantities SQE defined)</t>
  </si>
  <si>
    <t>Levels 1, 2, 4, 5, and P used only when specified in writing by AMG SQE.</t>
  </si>
  <si>
    <t>S/R/O =  Submit or Retain or Omit. Level 4 - Element omissions occur only as specified in writing by the AMG SQE Level 4. (Copy of original document (e-mail or hand written) specifying Levels 1, 2, 4, 5, or P  must be submitted with Warrant) For all and future supplied product, internal PPAP's shall be conducted annually and made available upon request.</t>
  </si>
  <si>
    <t>Level P - Warrant and other Prototype requirements as defined by customer.</t>
  </si>
  <si>
    <t>Added reference to AIAG formats for DFEMA, PFEMA, and Control Plan Tabs. Added 'P' Submission Level to PSW</t>
  </si>
  <si>
    <t>DFMEA - (Format for example only; Actual supplier used templates must conform to an AIAG approved format)</t>
  </si>
  <si>
    <t>Format for example only; Actual supplier used templates must conform to an AIAG approved format</t>
  </si>
  <si>
    <t>Deviation #:</t>
  </si>
  <si>
    <t>Deviation Authorization Request</t>
  </si>
  <si>
    <t>Supplier:</t>
  </si>
  <si>
    <t>Supplier Number:</t>
  </si>
  <si>
    <t>Corrective Action (CAR) Required?</t>
  </si>
  <si>
    <t xml:space="preserve"> Yes</t>
  </si>
  <si>
    <t>If yes, CAR must be attached</t>
  </si>
  <si>
    <t>Requested Quantity:</t>
  </si>
  <si>
    <t>Or Requested Expiration Date:</t>
  </si>
  <si>
    <t>Signature:</t>
  </si>
  <si>
    <t>Title :</t>
  </si>
  <si>
    <t>Date:</t>
  </si>
  <si>
    <t>AM General Approval</t>
  </si>
  <si>
    <t>AM General Comment:</t>
  </si>
  <si>
    <t>Approved Quantity:</t>
  </si>
  <si>
    <t>Or Approved Expiration Date:</t>
  </si>
  <si>
    <t>Supplier Quality</t>
  </si>
  <si>
    <t>Production</t>
  </si>
  <si>
    <t>Plant Quality</t>
  </si>
  <si>
    <t>Description Of Problem: (Use attachments as necessary)</t>
  </si>
  <si>
    <t>AMG Function Approvals as Applicable</t>
  </si>
  <si>
    <t>Rev Level</t>
  </si>
  <si>
    <t>IPA Indicator on warrant.  Deviation Request Tab added.</t>
  </si>
  <si>
    <t>T. Milbrath, C. Harris</t>
  </si>
  <si>
    <t xml:space="preserve">Do Technical Requirements  contain an IPA/IPI/QAP?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</si>
</sst>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164" formatCode="m/d/yy"/>
    <numFmt numFmtId="165" formatCode="0.####"/>
    <numFmt numFmtId="166" formatCode="0.000"/>
    <numFmt numFmtId="167" formatCode="0.0"/>
    <numFmt numFmtId="168" formatCode="0.0%"/>
    <numFmt numFmtId="169" formatCode="0.0000"/>
    <numFmt numFmtId="170" formatCode="0.000000"/>
    <numFmt numFmtId="171" formatCode="m/d/yy;@"/>
    <numFmt numFmtId="172" formatCode="[&lt;=9999999]###\-####;\(###\)\ ###\-####"/>
    <numFmt numFmtId="173" formatCode="0.00000"/>
    <numFmt numFmtId="174" formatCode="#,##0.000"/>
    <numFmt numFmtId="175" formatCode="d"/>
    <numFmt numFmtId="176" formatCode="m/dd/yy;@"/>
  </numFmts>
  <fonts count="155" x14ac:knownFonts="1">
    <font>
      <sz val="11"/>
      <color theme="1"/>
      <name val="Calibri"/>
      <family val="2"/>
      <scheme val="minor"/>
    </font>
    <font>
      <sz val="11"/>
      <color theme="1"/>
      <name val="Calibri"/>
      <family val="2"/>
      <scheme val="minor"/>
    </font>
    <font>
      <sz val="9"/>
      <color theme="1"/>
      <name val="Calibri"/>
      <family val="2"/>
      <scheme val="minor"/>
    </font>
    <font>
      <sz val="8"/>
      <color theme="1"/>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8"/>
      <name val="Calibri"/>
      <family val="2"/>
      <scheme val="minor"/>
    </font>
    <font>
      <sz val="10"/>
      <name val="Calibri"/>
      <family val="2"/>
      <scheme val="minor"/>
    </font>
    <font>
      <sz val="6.5"/>
      <name val="Calibri"/>
      <family val="2"/>
      <scheme val="minor"/>
    </font>
    <font>
      <b/>
      <sz val="8"/>
      <color theme="1"/>
      <name val="Calibri"/>
      <family val="2"/>
      <scheme val="minor"/>
    </font>
    <font>
      <b/>
      <sz val="7.5"/>
      <color theme="1"/>
      <name val="Calibri"/>
      <family val="2"/>
      <scheme val="minor"/>
    </font>
    <font>
      <sz val="11"/>
      <name val="Calibri"/>
      <family val="2"/>
      <scheme val="minor"/>
    </font>
    <font>
      <sz val="8"/>
      <color theme="0"/>
      <name val="Calibri"/>
      <family val="2"/>
      <scheme val="minor"/>
    </font>
    <font>
      <b/>
      <sz val="8"/>
      <name val="Calibri"/>
      <family val="2"/>
      <scheme val="minor"/>
    </font>
    <font>
      <sz val="9"/>
      <name val="Calibri"/>
      <family val="2"/>
      <scheme val="minor"/>
    </font>
    <font>
      <sz val="7.5"/>
      <name val="Calibri"/>
      <family val="2"/>
      <scheme val="minor"/>
    </font>
    <font>
      <sz val="8"/>
      <color rgb="FF0000FF"/>
      <name val="Calibri"/>
      <family val="2"/>
      <scheme val="minor"/>
    </font>
    <font>
      <sz val="7"/>
      <name val="Calibri"/>
      <family val="2"/>
      <scheme val="minor"/>
    </font>
    <font>
      <sz val="8"/>
      <name val="Arial"/>
      <family val="2"/>
    </font>
    <font>
      <sz val="7.5"/>
      <color theme="1"/>
      <name val="Calibri"/>
      <family val="2"/>
      <scheme val="minor"/>
    </font>
    <font>
      <b/>
      <sz val="9"/>
      <color theme="1"/>
      <name val="Calibri"/>
      <family val="2"/>
      <scheme val="minor"/>
    </font>
    <font>
      <b/>
      <sz val="8"/>
      <name val="Arial"/>
      <family val="2"/>
    </font>
    <font>
      <sz val="7"/>
      <name val="Arial"/>
      <family val="2"/>
    </font>
    <font>
      <sz val="7.5"/>
      <name val="Arial"/>
      <family val="2"/>
    </font>
    <font>
      <b/>
      <sz val="7.5"/>
      <name val="Arial"/>
      <family val="2"/>
    </font>
    <font>
      <b/>
      <sz val="11"/>
      <color theme="1"/>
      <name val="Calibri"/>
      <family val="2"/>
      <scheme val="minor"/>
    </font>
    <font>
      <b/>
      <sz val="18"/>
      <color theme="1"/>
      <name val="Calibri"/>
      <family val="2"/>
      <scheme val="minor"/>
    </font>
    <font>
      <b/>
      <sz val="14"/>
      <color theme="1"/>
      <name val="Calibri"/>
      <family val="2"/>
      <scheme val="minor"/>
    </font>
    <font>
      <sz val="14"/>
      <color theme="1"/>
      <name val="Calibri"/>
      <family val="2"/>
      <scheme val="minor"/>
    </font>
    <font>
      <b/>
      <sz val="22"/>
      <color theme="1"/>
      <name val="Calibri"/>
      <family val="2"/>
      <scheme val="minor"/>
    </font>
    <font>
      <sz val="16"/>
      <color theme="1"/>
      <name val="Calibri"/>
      <family val="2"/>
      <scheme val="minor"/>
    </font>
    <font>
      <b/>
      <sz val="16"/>
      <color theme="1"/>
      <name val="Calibri"/>
      <family val="2"/>
      <scheme val="minor"/>
    </font>
    <font>
      <sz val="12"/>
      <name val="Arial"/>
      <family val="2"/>
    </font>
    <font>
      <sz val="10"/>
      <color indexed="12"/>
      <name val="Arial"/>
      <family val="2"/>
    </font>
    <font>
      <u/>
      <sz val="8"/>
      <name val="Arial"/>
      <family val="2"/>
    </font>
    <font>
      <i/>
      <sz val="8"/>
      <name val="Arial"/>
      <family val="2"/>
    </font>
    <font>
      <sz val="6"/>
      <name val="Arial"/>
      <family val="2"/>
    </font>
    <font>
      <b/>
      <sz val="10"/>
      <name val="Arial"/>
      <family val="2"/>
    </font>
    <font>
      <sz val="11"/>
      <name val="Arial"/>
      <family val="2"/>
    </font>
    <font>
      <b/>
      <sz val="12"/>
      <name val="Arial"/>
      <family val="2"/>
    </font>
    <font>
      <b/>
      <sz val="14"/>
      <name val="Arial"/>
      <family val="2"/>
    </font>
    <font>
      <sz val="14"/>
      <name val="Arial"/>
      <family val="2"/>
    </font>
    <font>
      <b/>
      <u/>
      <sz val="12"/>
      <name val="Arial"/>
      <family val="2"/>
    </font>
    <font>
      <sz val="9"/>
      <name val="Arial"/>
      <family val="2"/>
    </font>
    <font>
      <sz val="8"/>
      <color rgb="FF000000"/>
      <name val="Tahoma"/>
      <family val="2"/>
    </font>
    <font>
      <sz val="10"/>
      <name val="MS Sans Serif"/>
    </font>
    <font>
      <b/>
      <sz val="10"/>
      <name val="MS Sans Serif"/>
    </font>
    <font>
      <b/>
      <sz val="8.5"/>
      <name val="MS Sans Serif"/>
      <family val="2"/>
    </font>
    <font>
      <b/>
      <sz val="10"/>
      <name val="MS Sans Serif"/>
      <family val="2"/>
    </font>
    <font>
      <sz val="8.5"/>
      <name val="MS Sans Serif"/>
      <family val="2"/>
    </font>
    <font>
      <b/>
      <sz val="8.5"/>
      <name val="MS Sans Serif"/>
    </font>
    <font>
      <b/>
      <u/>
      <sz val="13.5"/>
      <name val="MS Sans Serif"/>
      <family val="2"/>
    </font>
    <font>
      <b/>
      <u/>
      <sz val="12"/>
      <name val="MS Sans Serif"/>
      <family val="2"/>
    </font>
    <font>
      <b/>
      <u/>
      <sz val="10"/>
      <name val="MS Sans Serif"/>
    </font>
    <font>
      <u/>
      <sz val="10"/>
      <name val="MS Sans Serif"/>
      <family val="2"/>
    </font>
    <font>
      <sz val="8"/>
      <name val="MS Sans Serif"/>
      <family val="2"/>
    </font>
    <font>
      <sz val="10"/>
      <name val="MS Sans Serif"/>
      <family val="2"/>
    </font>
    <font>
      <b/>
      <u/>
      <sz val="10"/>
      <name val="MS Sans Serif"/>
      <family val="2"/>
    </font>
    <font>
      <b/>
      <sz val="12"/>
      <name val="MS Sans Serif"/>
    </font>
    <font>
      <b/>
      <sz val="12"/>
      <color theme="1"/>
      <name val="MS Sans Serif"/>
    </font>
    <font>
      <sz val="10"/>
      <color theme="1"/>
      <name val="MS Sans Serif"/>
    </font>
    <font>
      <b/>
      <sz val="10"/>
      <color theme="1"/>
      <name val="MS Sans Serif"/>
    </font>
    <font>
      <b/>
      <sz val="12"/>
      <color theme="0"/>
      <name val="MS Sans Serif"/>
    </font>
    <font>
      <sz val="10"/>
      <color theme="0"/>
      <name val="MS Sans Serif"/>
    </font>
    <font>
      <b/>
      <sz val="10"/>
      <color theme="0"/>
      <name val="MS Sans Serif"/>
    </font>
    <font>
      <sz val="8"/>
      <color theme="0"/>
      <name val="MS Sans Serif"/>
    </font>
    <font>
      <b/>
      <sz val="6"/>
      <color theme="0"/>
      <name val="MS Sans Serif"/>
    </font>
    <font>
      <sz val="8"/>
      <color indexed="12"/>
      <name val="Arial"/>
      <family val="2"/>
    </font>
    <font>
      <i/>
      <sz val="10"/>
      <name val="Arial"/>
      <family val="2"/>
    </font>
    <font>
      <sz val="7"/>
      <color indexed="8"/>
      <name val="Arial"/>
      <family val="2"/>
    </font>
    <font>
      <b/>
      <sz val="9"/>
      <name val="Arial"/>
      <family val="2"/>
    </font>
    <font>
      <i/>
      <sz val="7"/>
      <name val="Arial"/>
      <family val="2"/>
    </font>
    <font>
      <sz val="10"/>
      <color rgb="FF3333FF"/>
      <name val="Arial"/>
      <family val="2"/>
    </font>
    <font>
      <sz val="6"/>
      <name val="Small Fonts"/>
      <family val="2"/>
    </font>
    <font>
      <b/>
      <sz val="10"/>
      <color rgb="FF3333FF"/>
      <name val="Arial"/>
      <family val="2"/>
    </font>
    <font>
      <sz val="5"/>
      <name val="Arial"/>
      <family val="2"/>
    </font>
    <font>
      <b/>
      <sz val="8"/>
      <color rgb="FFFF0000"/>
      <name val="Arial"/>
      <family val="2"/>
    </font>
    <font>
      <sz val="10"/>
      <name val="Times New Roman"/>
      <family val="1"/>
    </font>
    <font>
      <b/>
      <sz val="8"/>
      <color indexed="43"/>
      <name val="Arial"/>
      <family val="2"/>
    </font>
    <font>
      <sz val="8"/>
      <color indexed="8"/>
      <name val="Arial"/>
      <family val="2"/>
    </font>
    <font>
      <sz val="8"/>
      <color indexed="43"/>
      <name val="Arial"/>
      <family val="2"/>
    </font>
    <font>
      <sz val="10"/>
      <color indexed="48"/>
      <name val="Arial"/>
      <family val="2"/>
    </font>
    <font>
      <sz val="8"/>
      <color rgb="FFFFFF00"/>
      <name val="Arial"/>
      <family val="2"/>
    </font>
    <font>
      <sz val="10"/>
      <color rgb="FFFFFF00"/>
      <name val="Times New Roman"/>
      <family val="1"/>
    </font>
    <font>
      <b/>
      <i/>
      <sz val="8"/>
      <name val="Arial"/>
      <family val="2"/>
    </font>
    <font>
      <b/>
      <u/>
      <sz val="8"/>
      <name val="Arial"/>
      <family val="2"/>
    </font>
    <font>
      <b/>
      <sz val="8"/>
      <color indexed="10"/>
      <name val="Arial"/>
      <family val="2"/>
    </font>
    <font>
      <b/>
      <sz val="8"/>
      <name val="Times New Roman"/>
      <family val="1"/>
    </font>
    <font>
      <sz val="8"/>
      <name val="Times New Roman"/>
      <family val="1"/>
    </font>
    <font>
      <b/>
      <u/>
      <sz val="8"/>
      <name val="Times New Roman"/>
      <family val="1"/>
    </font>
    <font>
      <sz val="6"/>
      <name val="Times New Roman"/>
      <family val="1"/>
    </font>
    <font>
      <sz val="8"/>
      <color indexed="12"/>
      <name val="Times New Roman"/>
      <family val="1"/>
    </font>
    <font>
      <b/>
      <sz val="6"/>
      <color indexed="10"/>
      <name val="Times New Roman"/>
      <family val="1"/>
    </font>
    <font>
      <u/>
      <sz val="8"/>
      <color indexed="12"/>
      <name val="Arial"/>
      <family val="2"/>
    </font>
    <font>
      <sz val="8"/>
      <color indexed="10"/>
      <name val="Arial"/>
      <family val="2"/>
    </font>
    <font>
      <u/>
      <sz val="8"/>
      <color indexed="10"/>
      <name val="Arial"/>
      <family val="2"/>
    </font>
    <font>
      <sz val="8"/>
      <color indexed="33"/>
      <name val="Arial"/>
      <family val="2"/>
    </font>
    <font>
      <sz val="8"/>
      <color indexed="37"/>
      <name val="Arial"/>
      <family val="2"/>
    </font>
    <font>
      <sz val="8"/>
      <color indexed="56"/>
      <name val="Arial"/>
      <family val="2"/>
    </font>
    <font>
      <sz val="10"/>
      <color theme="1"/>
      <name val="Calibri"/>
      <family val="2"/>
      <scheme val="minor"/>
    </font>
    <font>
      <u/>
      <sz val="11"/>
      <color theme="10"/>
      <name val="Calibri"/>
      <family val="2"/>
      <scheme val="minor"/>
    </font>
    <font>
      <sz val="1"/>
      <color theme="0"/>
      <name val="Calibri"/>
      <family val="2"/>
      <scheme val="minor"/>
    </font>
    <font>
      <u/>
      <sz val="11"/>
      <color theme="1"/>
      <name val="Calibri"/>
      <family val="2"/>
      <scheme val="minor"/>
    </font>
    <font>
      <b/>
      <u/>
      <sz val="72"/>
      <color theme="1"/>
      <name val="Calibri"/>
      <family val="2"/>
      <scheme val="minor"/>
    </font>
    <font>
      <sz val="72"/>
      <color theme="1"/>
      <name val="Calibri"/>
      <family val="2"/>
      <scheme val="minor"/>
    </font>
    <font>
      <b/>
      <sz val="48"/>
      <color theme="1"/>
      <name val="Calibri"/>
      <family val="2"/>
      <scheme val="minor"/>
    </font>
    <font>
      <b/>
      <sz val="36"/>
      <color theme="1"/>
      <name val="Calibri"/>
      <family val="2"/>
      <scheme val="minor"/>
    </font>
    <font>
      <b/>
      <u/>
      <sz val="36"/>
      <color theme="1"/>
      <name val="Calibri"/>
      <family val="2"/>
      <scheme val="minor"/>
    </font>
    <font>
      <b/>
      <sz val="20"/>
      <color theme="1"/>
      <name val="Calibri"/>
      <family val="2"/>
      <scheme val="minor"/>
    </font>
    <font>
      <b/>
      <u/>
      <sz val="11"/>
      <color theme="1"/>
      <name val="Calibri"/>
      <family val="2"/>
      <scheme val="minor"/>
    </font>
    <font>
      <sz val="6"/>
      <color theme="1"/>
      <name val="Calibri"/>
      <family val="2"/>
      <scheme val="minor"/>
    </font>
    <font>
      <i/>
      <sz val="6"/>
      <name val="Arial"/>
      <family val="2"/>
    </font>
    <font>
      <sz val="18"/>
      <color theme="1"/>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2"/>
      <color theme="8" tint="-0.499984740745262"/>
      <name val="Cambria"/>
      <family val="2"/>
      <scheme val="major"/>
    </font>
    <font>
      <sz val="11"/>
      <color theme="8" tint="-0.499984740745262"/>
      <name val="Calibri"/>
      <family val="2"/>
      <scheme val="minor"/>
    </font>
    <font>
      <b/>
      <sz val="20"/>
      <color theme="4" tint="-0.249977111117893"/>
      <name val="Cambria"/>
      <family val="2"/>
      <scheme val="major"/>
    </font>
    <font>
      <sz val="14"/>
      <color theme="8" tint="-0.499984740745262"/>
      <name val="Calibri"/>
      <family val="2"/>
      <scheme val="minor"/>
    </font>
    <font>
      <sz val="16"/>
      <color theme="8" tint="-0.499984740745262"/>
      <name val="Calibri"/>
      <family val="2"/>
      <scheme val="minor"/>
    </font>
    <font>
      <sz val="10"/>
      <color theme="0"/>
      <name val="Calibri"/>
      <family val="2"/>
      <scheme val="minor"/>
    </font>
    <font>
      <b/>
      <sz val="10"/>
      <color theme="0"/>
      <name val="Calibri"/>
      <family val="2"/>
      <scheme val="minor"/>
    </font>
    <font>
      <b/>
      <sz val="11"/>
      <color theme="1" tint="0.499984740745262"/>
      <name val="Calibri"/>
      <family val="2"/>
      <scheme val="minor"/>
    </font>
    <font>
      <u/>
      <sz val="11"/>
      <color indexed="12"/>
      <name val="Arial"/>
      <family val="2"/>
    </font>
    <font>
      <sz val="10"/>
      <color theme="1" tint="0.499984740745262"/>
      <name val="Arial"/>
      <family val="2"/>
    </font>
    <font>
      <sz val="10"/>
      <color rgb="FF000000"/>
      <name val="Times New Roman"/>
      <family val="1"/>
    </font>
    <font>
      <sz val="10"/>
      <color rgb="FF000000"/>
      <name val="Abadi"/>
      <family val="2"/>
    </font>
    <font>
      <sz val="11.5"/>
      <name val="Abadi"/>
      <family val="2"/>
    </font>
    <font>
      <sz val="10"/>
      <name val="Abadi"/>
      <family val="2"/>
    </font>
    <font>
      <sz val="11.5"/>
      <color rgb="FFFF0000"/>
      <name val="Abadi"/>
      <family val="2"/>
    </font>
    <font>
      <sz val="10"/>
      <color rgb="FFFF0000"/>
      <name val="Abadi"/>
      <family val="2"/>
    </font>
    <font>
      <b/>
      <sz val="12"/>
      <name val="Abadi"/>
      <family val="2"/>
    </font>
    <font>
      <sz val="11"/>
      <name val="Abadi"/>
      <family val="2"/>
    </font>
    <font>
      <sz val="11"/>
      <color rgb="FF000000"/>
      <name val="Abadi"/>
      <family val="2"/>
    </font>
    <font>
      <sz val="18"/>
      <name val="Abadi"/>
      <family val="2"/>
    </font>
    <font>
      <b/>
      <sz val="12"/>
      <color theme="1"/>
      <name val="Calibri"/>
      <family val="2"/>
      <scheme val="minor"/>
    </font>
    <font>
      <b/>
      <sz val="14"/>
      <color theme="0"/>
      <name val="Calibri"/>
      <family val="2"/>
      <scheme val="minor"/>
    </font>
    <font>
      <b/>
      <i/>
      <sz val="10"/>
      <color theme="1"/>
      <name val="Calibri"/>
      <family val="2"/>
      <scheme val="minor"/>
    </font>
    <font>
      <sz val="12"/>
      <color theme="1"/>
      <name val="Calibri"/>
      <family val="2"/>
      <scheme val="minor"/>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3" tint="0.39997558519241921"/>
        <bgColor indexed="64"/>
      </patternFill>
    </fill>
    <fill>
      <patternFill patternType="gray125">
        <bgColor theme="0"/>
      </patternFill>
    </fill>
    <fill>
      <patternFill patternType="solid">
        <fgColor rgb="FF92D050"/>
        <bgColor indexed="64"/>
      </patternFill>
    </fill>
    <fill>
      <patternFill patternType="mediumGray">
        <bgColor theme="0"/>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4" tint="0.39994506668294322"/>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theme="1" tint="0.34998626667073579"/>
        <bgColor theme="4"/>
      </patternFill>
    </fill>
    <fill>
      <patternFill patternType="solid">
        <fgColor theme="4" tint="-0.249977111117893"/>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thin">
        <color indexed="64"/>
      </bottom>
      <diagonal/>
    </border>
    <border>
      <left style="medium">
        <color indexed="64"/>
      </left>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auto="1"/>
      </bottom>
      <diagonal/>
    </border>
    <border>
      <left/>
      <right/>
      <top/>
      <bottom style="medium">
        <color indexed="27"/>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theme="0" tint="-0.34998626667073579"/>
      </left>
      <right style="medium">
        <color theme="0" tint="-0.34998626667073579"/>
      </right>
      <top style="medium">
        <color theme="0" tint="-0.34998626667073579"/>
      </top>
      <bottom style="medium">
        <color indexed="64"/>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indexed="64"/>
      </top>
      <bottom style="medium">
        <color theme="0" tint="-0.34998626667073579"/>
      </bottom>
      <diagonal/>
    </border>
    <border>
      <left/>
      <right/>
      <top/>
      <bottom style="medium">
        <color indexed="27"/>
      </bottom>
      <diagonal/>
    </border>
    <border>
      <left/>
      <right/>
      <top/>
      <bottom style="medium">
        <color auto="1"/>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top/>
      <bottom style="medium">
        <color indexed="27"/>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right/>
      <top/>
      <bottom style="dotted">
        <color indexed="64"/>
      </bottom>
      <diagonal/>
    </border>
    <border>
      <left/>
      <right/>
      <top style="dotted">
        <color indexed="64"/>
      </top>
      <bottom/>
      <diagonal/>
    </border>
    <border>
      <left/>
      <right/>
      <top style="dotted">
        <color indexed="64"/>
      </top>
      <bottom style="dotted">
        <color indexed="64"/>
      </bottom>
      <diagonal/>
    </border>
    <border>
      <left style="medium">
        <color indexed="64"/>
      </left>
      <right/>
      <top style="dotted">
        <color indexed="64"/>
      </top>
      <bottom/>
      <diagonal/>
    </border>
    <border>
      <left style="medium">
        <color indexed="64"/>
      </left>
      <right/>
      <top style="dotted">
        <color indexed="64"/>
      </top>
      <bottom style="dotted">
        <color indexed="64"/>
      </bottom>
      <diagonal/>
    </border>
    <border>
      <left style="medium">
        <color indexed="64"/>
      </left>
      <right/>
      <top/>
      <bottom style="dotted">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theme="0"/>
      </left>
      <right/>
      <top/>
      <bottom/>
      <diagonal/>
    </border>
    <border>
      <left/>
      <right style="medium">
        <color theme="0"/>
      </right>
      <top/>
      <bottom/>
      <diagonal/>
    </border>
    <border>
      <left style="medium">
        <color theme="0"/>
      </left>
      <right/>
      <top style="medium">
        <color indexed="64"/>
      </top>
      <bottom/>
      <diagonal/>
    </border>
    <border>
      <left style="medium">
        <color theme="0"/>
      </left>
      <right/>
      <top/>
      <bottom style="medium">
        <color indexed="64"/>
      </bottom>
      <diagonal/>
    </border>
    <border>
      <left/>
      <right style="medium">
        <color theme="0"/>
      </right>
      <top style="medium">
        <color indexed="64"/>
      </top>
      <bottom/>
      <diagonal/>
    </border>
    <border>
      <left/>
      <right style="medium">
        <color theme="0"/>
      </right>
      <top/>
      <bottom style="medium">
        <color indexed="64"/>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style="medium">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dotted">
        <color indexed="64"/>
      </bottom>
      <diagonal/>
    </border>
    <border>
      <left/>
      <right style="medium">
        <color indexed="64"/>
      </right>
      <top style="dotted">
        <color indexed="64"/>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style="thin">
        <color theme="8"/>
      </top>
      <bottom style="medium">
        <color theme="8"/>
      </bottom>
      <diagonal/>
    </border>
    <border>
      <left/>
      <right style="thin">
        <color theme="8" tint="0.79998168889431442"/>
      </right>
      <top style="medium">
        <color theme="8"/>
      </top>
      <bottom/>
      <diagonal/>
    </border>
    <border>
      <left/>
      <right/>
      <top style="thin">
        <color theme="8"/>
      </top>
      <bottom/>
      <diagonal/>
    </border>
    <border>
      <left/>
      <right style="thin">
        <color theme="8" tint="0.79998168889431442"/>
      </right>
      <top style="thin">
        <color theme="8"/>
      </top>
      <bottom/>
      <diagonal/>
    </border>
    <border>
      <left/>
      <right style="thin">
        <color theme="0" tint="-0.24994659260841701"/>
      </right>
      <top style="thin">
        <color theme="8"/>
      </top>
      <bottom/>
      <diagonal/>
    </border>
    <border>
      <left style="thin">
        <color theme="0" tint="-0.34998626667073579"/>
      </left>
      <right style="thin">
        <color theme="0" tint="-0.34998626667073579"/>
      </right>
      <top/>
      <bottom style="medium">
        <color theme="8"/>
      </bottom>
      <diagonal/>
    </border>
    <border>
      <left style="thin">
        <color theme="0" tint="-0.34998626667073579"/>
      </left>
      <right/>
      <top/>
      <bottom style="medium">
        <color theme="8"/>
      </bottom>
      <diagonal/>
    </border>
    <border>
      <left style="thin">
        <color theme="8" tint="0.79995117038483843"/>
      </left>
      <right style="thin">
        <color theme="8" tint="0.79998168889431442"/>
      </right>
      <top/>
      <bottom style="medium">
        <color theme="8"/>
      </bottom>
      <diagonal/>
    </border>
    <border>
      <left style="thin">
        <color theme="8" tint="0.79998168889431442"/>
      </left>
      <right style="thin">
        <color theme="8" tint="0.79998168889431442"/>
      </right>
      <top/>
      <bottom style="medium">
        <color theme="8"/>
      </bottom>
      <diagonal/>
    </border>
    <border>
      <left style="thin">
        <color theme="0" tint="-0.14993743705557422"/>
      </left>
      <right style="thin">
        <color theme="0" tint="-0.14993743705557422"/>
      </right>
      <top/>
      <bottom/>
      <diagonal/>
    </border>
    <border>
      <left style="thin">
        <color theme="6" tint="0.39997558519241921"/>
      </left>
      <right style="thin">
        <color theme="6" tint="0.39997558519241921"/>
      </right>
      <top style="thin">
        <color theme="6" tint="0.39997558519241921"/>
      </top>
      <bottom style="thin">
        <color theme="6" tint="0.39997558519241921"/>
      </bottom>
      <diagonal/>
    </border>
    <border>
      <left/>
      <right/>
      <top/>
      <bottom style="medium">
        <color theme="0" tint="-0.14996795556505021"/>
      </bottom>
      <diagonal/>
    </border>
    <border>
      <left style="thin">
        <color theme="0" tint="-0.14993743705557422"/>
      </left>
      <right style="thin">
        <color theme="0" tint="-0.14993743705557422"/>
      </right>
      <top/>
      <bottom style="medium">
        <color theme="0" tint="-0.1499679555650502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auto="1"/>
      </left>
      <right/>
      <top style="thin">
        <color rgb="FF000000"/>
      </top>
      <bottom style="thin">
        <color rgb="FF000000"/>
      </bottom>
      <diagonal/>
    </border>
    <border>
      <left style="thin">
        <color rgb="FF000000"/>
      </left>
      <right/>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style="thick">
        <color auto="1"/>
      </bottom>
      <diagonal/>
    </border>
    <border>
      <left/>
      <right/>
      <top style="thick">
        <color auto="1"/>
      </top>
      <bottom style="medium">
        <color auto="1"/>
      </bottom>
      <diagonal/>
    </border>
    <border>
      <left/>
      <right style="thick">
        <color auto="1"/>
      </right>
      <top style="thick">
        <color auto="1"/>
      </top>
      <bottom style="medium">
        <color indexed="64"/>
      </bottom>
      <diagonal/>
    </border>
    <border>
      <left/>
      <right/>
      <top/>
      <bottom style="thick">
        <color auto="1"/>
      </bottom>
      <diagonal/>
    </border>
    <border>
      <left/>
      <right style="thick">
        <color auto="1"/>
      </right>
      <top/>
      <bottom style="thick">
        <color auto="1"/>
      </bottom>
      <diagonal/>
    </border>
    <border>
      <left style="thick">
        <color auto="1"/>
      </left>
      <right/>
      <top/>
      <bottom/>
      <diagonal/>
    </border>
    <border>
      <left/>
      <right style="thick">
        <color auto="1"/>
      </right>
      <top/>
      <bottom/>
      <diagonal/>
    </border>
    <border>
      <left style="thick">
        <color auto="1"/>
      </left>
      <right/>
      <top style="thick">
        <color auto="1"/>
      </top>
      <bottom style="medium">
        <color auto="1"/>
      </bottom>
      <diagonal/>
    </border>
    <border>
      <left style="thick">
        <color auto="1"/>
      </left>
      <right/>
      <top/>
      <bottom style="thick">
        <color auto="1"/>
      </bottom>
      <diagonal/>
    </border>
    <border>
      <left style="thin">
        <color auto="1"/>
      </left>
      <right style="thin">
        <color auto="1"/>
      </right>
      <top style="medium">
        <color auto="1"/>
      </top>
      <bottom style="thick">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medium">
        <color auto="1"/>
      </top>
      <bottom style="thin">
        <color auto="1"/>
      </bottom>
      <diagonal/>
    </border>
    <border>
      <left/>
      <right style="thick">
        <color auto="1"/>
      </right>
      <top style="medium">
        <color auto="1"/>
      </top>
      <bottom style="thin">
        <color auto="1"/>
      </bottom>
      <diagonal/>
    </border>
    <border>
      <left/>
      <right/>
      <top style="thick">
        <color auto="1"/>
      </top>
      <bottom/>
      <diagonal/>
    </border>
    <border>
      <left style="thin">
        <color auto="1"/>
      </left>
      <right/>
      <top style="medium">
        <color auto="1"/>
      </top>
      <bottom style="thick">
        <color auto="1"/>
      </bottom>
      <diagonal/>
    </border>
    <border>
      <left/>
      <right/>
      <top style="medium">
        <color auto="1"/>
      </top>
      <bottom style="thick">
        <color auto="1"/>
      </bottom>
      <diagonal/>
    </border>
    <border>
      <left/>
      <right style="thin">
        <color auto="1"/>
      </right>
      <top style="medium">
        <color auto="1"/>
      </top>
      <bottom style="thick">
        <color auto="1"/>
      </bottom>
      <diagonal/>
    </border>
    <border>
      <left style="thick">
        <color auto="1"/>
      </left>
      <right/>
      <top style="thick">
        <color auto="1"/>
      </top>
      <bottom/>
      <diagonal/>
    </border>
    <border>
      <left/>
      <right style="thick">
        <color auto="1"/>
      </right>
      <top style="thick">
        <color auto="1"/>
      </top>
      <bottom/>
      <diagonal/>
    </border>
    <border>
      <left style="thick">
        <color auto="1"/>
      </left>
      <right/>
      <top style="medium">
        <color auto="1"/>
      </top>
      <bottom style="thick">
        <color auto="1"/>
      </bottom>
      <diagonal/>
    </border>
    <border>
      <left/>
      <right style="thick">
        <color auto="1"/>
      </right>
      <top style="medium">
        <color auto="1"/>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thick">
        <color auto="1"/>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s>
  <cellStyleXfs count="68">
    <xf numFmtId="0" fontId="0" fillId="0" borderId="0"/>
    <xf numFmtId="0"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6" borderId="0" applyNumberFormat="0" applyBorder="0" applyAlignment="0" applyProtection="0"/>
    <xf numFmtId="0" fontId="5" fillId="3"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6" fillId="6"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8"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6" fillId="11"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7" fillId="15" borderId="0" applyNumberFormat="0" applyBorder="0" applyAlignment="0" applyProtection="0"/>
    <xf numFmtId="0" fontId="8" fillId="16" borderId="2" applyNumberFormat="0" applyAlignment="0" applyProtection="0"/>
    <xf numFmtId="0" fontId="9" fillId="17" borderId="3" applyNumberFormat="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14" fillId="0" borderId="6" applyNumberFormat="0" applyFill="0" applyAlignment="0" applyProtection="0"/>
    <xf numFmtId="0" fontId="14" fillId="0" borderId="0" applyNumberFormat="0" applyFill="0" applyBorder="0" applyAlignment="0" applyProtection="0"/>
    <xf numFmtId="0" fontId="15" fillId="7" borderId="2" applyNumberFormat="0" applyAlignment="0" applyProtection="0"/>
    <xf numFmtId="0" fontId="16" fillId="0" borderId="7" applyNumberFormat="0" applyFill="0" applyAlignment="0" applyProtection="0"/>
    <xf numFmtId="0" fontId="17" fillId="7" borderId="0" applyNumberFormat="0" applyBorder="0" applyAlignment="0" applyProtection="0"/>
    <xf numFmtId="0" fontId="4" fillId="0" borderId="0"/>
    <xf numFmtId="0" fontId="4" fillId="4" borderId="8" applyNumberFormat="0" applyFont="0" applyAlignment="0" applyProtection="0"/>
    <xf numFmtId="0" fontId="18" fillId="16" borderId="9" applyNumberFormat="0" applyAlignment="0" applyProtection="0"/>
    <xf numFmtId="0" fontId="19" fillId="0" borderId="0" applyNumberFormat="0" applyFill="0" applyBorder="0" applyAlignment="0" applyProtection="0"/>
    <xf numFmtId="0" fontId="20" fillId="0" borderId="10" applyNumberFormat="0" applyFill="0" applyAlignment="0" applyProtection="0"/>
    <xf numFmtId="0" fontId="16" fillId="0" borderId="0" applyNumberFormat="0" applyFill="0" applyBorder="0" applyAlignment="0" applyProtection="0"/>
    <xf numFmtId="0" fontId="1" fillId="0" borderId="0"/>
    <xf numFmtId="0" fontId="4" fillId="0" borderId="0"/>
    <xf numFmtId="0" fontId="1" fillId="0" borderId="0"/>
    <xf numFmtId="0" fontId="1" fillId="0" borderId="0"/>
    <xf numFmtId="0" fontId="1" fillId="0" borderId="0"/>
    <xf numFmtId="0" fontId="14" fillId="0" borderId="36" applyNumberFormat="0" applyFill="0" applyAlignment="0" applyProtection="0"/>
    <xf numFmtId="0" fontId="14" fillId="0" borderId="36" applyNumberFormat="0" applyFill="0" applyAlignment="0" applyProtection="0"/>
    <xf numFmtId="0" fontId="14" fillId="0" borderId="65" applyNumberFormat="0" applyFill="0" applyAlignment="0" applyProtection="0"/>
    <xf numFmtId="0" fontId="14" fillId="0" borderId="73" applyNumberFormat="0" applyFill="0" applyAlignment="0" applyProtection="0"/>
    <xf numFmtId="0" fontId="60" fillId="0" borderId="0"/>
    <xf numFmtId="0" fontId="115" fillId="0" borderId="0" applyNumberFormat="0" applyFill="0" applyBorder="0" applyAlignment="0" applyProtection="0"/>
    <xf numFmtId="0" fontId="129" fillId="0" borderId="0" applyNumberFormat="0" applyFill="0" applyBorder="0" applyAlignment="0" applyProtection="0"/>
    <xf numFmtId="0" fontId="130" fillId="0" borderId="0"/>
    <xf numFmtId="0" fontId="131" fillId="0" borderId="0" applyNumberFormat="0" applyFill="0" applyBorder="0" applyAlignment="0" applyProtection="0"/>
    <xf numFmtId="0" fontId="132" fillId="0" borderId="0"/>
    <xf numFmtId="0" fontId="134" fillId="0" borderId="0" applyNumberFormat="0" applyFill="0" applyAlignment="0" applyProtection="0"/>
    <xf numFmtId="0" fontId="132" fillId="0" borderId="0" applyNumberFormat="0" applyFill="0" applyProtection="0">
      <alignment horizontal="right" vertical="center" indent="1"/>
    </xf>
    <xf numFmtId="14" fontId="132" fillId="0" borderId="0" applyFill="0" applyBorder="0">
      <alignment horizontal="center" vertical="center"/>
    </xf>
    <xf numFmtId="0" fontId="135" fillId="0" borderId="139" applyNumberFormat="0" applyFill="0" applyProtection="0"/>
    <xf numFmtId="0" fontId="136" fillId="36" borderId="140" applyNumberFormat="0" applyProtection="0">
      <alignment horizontal="center" vertical="center"/>
    </xf>
    <xf numFmtId="9" fontId="1" fillId="0" borderId="0" applyFont="0" applyFill="0" applyBorder="0" applyProtection="0">
      <alignment horizontal="center" vertical="center"/>
    </xf>
    <xf numFmtId="37" fontId="1" fillId="0" borderId="0" applyFont="0" applyFill="0" applyBorder="0" applyProtection="0">
      <alignment horizontal="center" vertical="center"/>
    </xf>
    <xf numFmtId="0" fontId="139" fillId="0" borderId="0" applyNumberFormat="0" applyFill="0" applyBorder="0" applyAlignment="0" applyProtection="0">
      <alignment vertical="top"/>
      <protection locked="0"/>
    </xf>
    <xf numFmtId="0" fontId="141" fillId="0" borderId="0"/>
  </cellStyleXfs>
  <cellXfs count="2282">
    <xf numFmtId="0" fontId="0" fillId="0" borderId="0" xfId="0"/>
    <xf numFmtId="0" fontId="0" fillId="0" borderId="0" xfId="0"/>
    <xf numFmtId="0" fontId="0" fillId="0" borderId="0" xfId="0"/>
    <xf numFmtId="0" fontId="23" fillId="0" borderId="0" xfId="38" applyFont="1" applyFill="1" applyBorder="1" applyAlignment="1">
      <alignment horizontal="left" indent="1"/>
    </xf>
    <xf numFmtId="0" fontId="0" fillId="0" borderId="0" xfId="0" applyAlignment="1">
      <alignment vertical="center"/>
    </xf>
    <xf numFmtId="0" fontId="21" fillId="0" borderId="62" xfId="47" applyFont="1" applyBorder="1" applyAlignment="1" applyProtection="1">
      <alignment horizontal="center" vertical="center"/>
      <protection locked="0"/>
    </xf>
    <xf numFmtId="0" fontId="21" fillId="0" borderId="63" xfId="47" applyFont="1" applyBorder="1" applyAlignment="1" applyProtection="1">
      <alignment horizontal="center" vertical="center"/>
      <protection locked="0"/>
    </xf>
    <xf numFmtId="0" fontId="21" fillId="0" borderId="64" xfId="47" applyFont="1" applyBorder="1" applyAlignment="1" applyProtection="1">
      <alignment horizontal="center" vertical="center"/>
      <protection locked="0"/>
    </xf>
    <xf numFmtId="0" fontId="28" fillId="0" borderId="21" xfId="47" applyFont="1" applyBorder="1" applyAlignment="1" applyProtection="1">
      <alignment horizontal="center" vertical="center"/>
      <protection locked="0"/>
    </xf>
    <xf numFmtId="0" fontId="28" fillId="0" borderId="14" xfId="47" applyFont="1" applyBorder="1" applyAlignment="1" applyProtection="1">
      <alignment horizontal="center" vertical="center"/>
      <protection locked="0"/>
    </xf>
    <xf numFmtId="0" fontId="0" fillId="0" borderId="0" xfId="0" applyProtection="1"/>
    <xf numFmtId="0" fontId="4" fillId="0" borderId="0" xfId="38" applyProtection="1"/>
    <xf numFmtId="0" fontId="28" fillId="0" borderId="59" xfId="47" applyFont="1" applyBorder="1" applyAlignment="1" applyProtection="1">
      <alignment horizontal="center" vertical="center"/>
    </xf>
    <xf numFmtId="0" fontId="28" fillId="0" borderId="60" xfId="47" applyFont="1" applyBorder="1" applyAlignment="1" applyProtection="1">
      <alignment horizontal="center" vertical="center"/>
    </xf>
    <xf numFmtId="0" fontId="28" fillId="0" borderId="43" xfId="47" applyFont="1" applyBorder="1" applyAlignment="1" applyProtection="1">
      <alignment horizontal="center" vertical="center"/>
    </xf>
    <xf numFmtId="0" fontId="28" fillId="0" borderId="14" xfId="47" applyFont="1" applyBorder="1" applyAlignment="1" applyProtection="1">
      <alignment horizontal="center" vertical="center"/>
    </xf>
    <xf numFmtId="0" fontId="28" fillId="0" borderId="45" xfId="47" applyFont="1" applyBorder="1" applyAlignment="1" applyProtection="1">
      <alignment horizontal="center" vertical="center"/>
    </xf>
    <xf numFmtId="0" fontId="26" fillId="0" borderId="0" xfId="47" applyFont="1" applyAlignment="1" applyProtection="1">
      <alignment horizontal="center" vertical="center"/>
    </xf>
    <xf numFmtId="0" fontId="26" fillId="0" borderId="0" xfId="47" applyFont="1" applyAlignment="1" applyProtection="1">
      <alignment vertical="center"/>
    </xf>
    <xf numFmtId="0" fontId="28" fillId="0" borderId="45" xfId="47" applyFont="1" applyFill="1" applyBorder="1" applyAlignment="1" applyProtection="1">
      <alignment horizontal="center" vertical="center"/>
    </xf>
    <xf numFmtId="0" fontId="28" fillId="0" borderId="41" xfId="47" applyFont="1" applyFill="1" applyBorder="1" applyAlignment="1" applyProtection="1">
      <alignment horizontal="center" vertical="center"/>
    </xf>
    <xf numFmtId="0" fontId="28" fillId="0" borderId="43" xfId="47" applyFont="1" applyFill="1" applyBorder="1" applyAlignment="1" applyProtection="1">
      <alignment horizontal="center" vertical="center"/>
    </xf>
    <xf numFmtId="0" fontId="21" fillId="0" borderId="16" xfId="47" applyFont="1" applyBorder="1" applyProtection="1"/>
    <xf numFmtId="0" fontId="21" fillId="0" borderId="0" xfId="47" applyFont="1" applyBorder="1" applyProtection="1"/>
    <xf numFmtId="0" fontId="27" fillId="0" borderId="0" xfId="47" applyFont="1" applyBorder="1" applyProtection="1"/>
    <xf numFmtId="0" fontId="21" fillId="0" borderId="35" xfId="47" applyFont="1" applyBorder="1" applyProtection="1"/>
    <xf numFmtId="0" fontId="3" fillId="0" borderId="0" xfId="0" applyFont="1" applyProtection="1"/>
    <xf numFmtId="0" fontId="3" fillId="18" borderId="0" xfId="0" applyFont="1" applyFill="1" applyAlignment="1" applyProtection="1">
      <alignment horizontal="center"/>
    </xf>
    <xf numFmtId="0" fontId="0" fillId="0" borderId="29" xfId="0" applyBorder="1" applyProtection="1"/>
    <xf numFmtId="0" fontId="0" fillId="0" borderId="0" xfId="0" applyBorder="1" applyProtection="1"/>
    <xf numFmtId="0" fontId="3" fillId="0" borderId="1" xfId="0"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3" fillId="0" borderId="0" xfId="0" applyFont="1" applyBorder="1" applyAlignment="1" applyProtection="1">
      <alignment horizontal="left" vertical="center"/>
    </xf>
    <xf numFmtId="0" fontId="0" fillId="0" borderId="0" xfId="0" applyAlignment="1" applyProtection="1">
      <alignment vertical="center"/>
    </xf>
    <xf numFmtId="0" fontId="23" fillId="0" borderId="0" xfId="38" applyFont="1" applyFill="1" applyBorder="1" applyAlignment="1" applyProtection="1">
      <alignment horizontal="left" indent="1"/>
    </xf>
    <xf numFmtId="0" fontId="0" fillId="0" borderId="0" xfId="0" applyAlignment="1" applyProtection="1">
      <alignment horizontal="right"/>
    </xf>
    <xf numFmtId="0" fontId="3" fillId="0" borderId="0" xfId="0" applyFont="1" applyFill="1" applyBorder="1" applyAlignment="1" applyProtection="1"/>
    <xf numFmtId="0" fontId="3" fillId="0" borderId="0" xfId="0" applyFont="1" applyFill="1" applyBorder="1" applyProtection="1"/>
    <xf numFmtId="0" fontId="4" fillId="0" borderId="0" xfId="38" applyFill="1" applyBorder="1" applyProtection="1"/>
    <xf numFmtId="0" fontId="33" fillId="0" borderId="0" xfId="38" applyFont="1" applyBorder="1" applyAlignment="1" applyProtection="1">
      <alignment horizontal="left" vertical="center" wrapText="1"/>
    </xf>
    <xf numFmtId="0" fontId="34" fillId="0" borderId="0" xfId="0" applyFont="1" applyProtection="1"/>
    <xf numFmtId="0" fontId="39" fillId="0" borderId="0" xfId="38" applyFont="1" applyBorder="1" applyAlignment="1" applyProtection="1">
      <alignment vertical="center" wrapText="1"/>
    </xf>
    <xf numFmtId="0" fontId="0" fillId="0" borderId="0" xfId="0"/>
    <xf numFmtId="0" fontId="0" fillId="19" borderId="0" xfId="0" applyFill="1"/>
    <xf numFmtId="0" fontId="4" fillId="23" borderId="0" xfId="38" applyFill="1" applyBorder="1" applyAlignment="1" applyProtection="1">
      <alignment horizontal="centerContinuous"/>
    </xf>
    <xf numFmtId="0" fontId="50" fillId="24" borderId="37" xfId="38" applyFont="1" applyFill="1" applyBorder="1" applyAlignment="1" applyProtection="1">
      <alignment horizontal="center"/>
    </xf>
    <xf numFmtId="164" fontId="50" fillId="24" borderId="13" xfId="38" applyNumberFormat="1" applyFont="1" applyFill="1" applyBorder="1" applyAlignment="1" applyProtection="1">
      <alignment horizontal="center"/>
    </xf>
    <xf numFmtId="0" fontId="50" fillId="24" borderId="13" xfId="38" applyFont="1" applyFill="1" applyBorder="1" applyAlignment="1" applyProtection="1">
      <alignment horizontal="center"/>
    </xf>
    <xf numFmtId="0" fontId="50" fillId="24" borderId="41" xfId="38" applyFont="1" applyFill="1" applyBorder="1" applyAlignment="1" applyProtection="1">
      <alignment horizontal="center" wrapText="1"/>
    </xf>
    <xf numFmtId="0" fontId="51" fillId="0" borderId="46" xfId="38" applyFont="1" applyFill="1" applyBorder="1" applyAlignment="1" applyProtection="1">
      <alignment horizontal="center" vertical="top"/>
    </xf>
    <xf numFmtId="0" fontId="51" fillId="0" borderId="46" xfId="38" quotePrefix="1" applyFont="1" applyFill="1" applyBorder="1" applyAlignment="1" applyProtection="1">
      <alignment horizontal="center" vertical="center" wrapText="1"/>
    </xf>
    <xf numFmtId="0" fontId="4" fillId="22" borderId="0" xfId="38" applyFill="1" applyBorder="1" applyProtection="1"/>
    <xf numFmtId="0" fontId="50" fillId="24" borderId="76" xfId="38" applyFont="1" applyFill="1" applyBorder="1" applyAlignment="1" applyProtection="1">
      <alignment horizontal="center"/>
    </xf>
    <xf numFmtId="0" fontId="48" fillId="23" borderId="12" xfId="38" applyFont="1" applyFill="1" applyBorder="1" applyAlignment="1" applyProtection="1"/>
    <xf numFmtId="0" fontId="33" fillId="23" borderId="12" xfId="38" quotePrefix="1" applyFont="1" applyFill="1" applyBorder="1" applyAlignment="1" applyProtection="1">
      <alignment horizontal="left"/>
    </xf>
    <xf numFmtId="0" fontId="48" fillId="23" borderId="0" xfId="38" applyFont="1" applyFill="1" applyBorder="1" applyAlignment="1" applyProtection="1">
      <alignment horizontal="center"/>
    </xf>
    <xf numFmtId="0" fontId="33" fillId="23" borderId="0" xfId="38" quotePrefix="1" applyFont="1" applyFill="1" applyBorder="1" applyAlignment="1" applyProtection="1">
      <alignment horizontal="left"/>
    </xf>
    <xf numFmtId="0" fontId="48" fillId="23" borderId="0" xfId="38" applyFont="1" applyFill="1" applyBorder="1" applyAlignment="1" applyProtection="1">
      <alignment horizontal="left"/>
    </xf>
    <xf numFmtId="0" fontId="48" fillId="23" borderId="17" xfId="38" applyFont="1" applyFill="1" applyBorder="1" applyAlignment="1" applyProtection="1">
      <alignment horizontal="left"/>
    </xf>
    <xf numFmtId="0" fontId="33" fillId="22" borderId="12" xfId="38" applyFont="1" applyFill="1" applyBorder="1" applyProtection="1"/>
    <xf numFmtId="0" fontId="33" fillId="22" borderId="0" xfId="38" quotePrefix="1" applyFont="1" applyFill="1" applyBorder="1" applyAlignment="1" applyProtection="1">
      <alignment horizontal="center"/>
    </xf>
    <xf numFmtId="0" fontId="33" fillId="22" borderId="0" xfId="38" applyFont="1" applyFill="1" applyBorder="1" applyAlignment="1" applyProtection="1">
      <alignment horizontal="left" vertical="top"/>
    </xf>
    <xf numFmtId="0" fontId="33" fillId="22" borderId="17" xfId="38" quotePrefix="1" applyFont="1" applyFill="1" applyBorder="1" applyAlignment="1" applyProtection="1">
      <alignment horizontal="center"/>
    </xf>
    <xf numFmtId="0" fontId="4" fillId="22" borderId="0" xfId="38" applyFill="1" applyProtection="1"/>
    <xf numFmtId="0" fontId="49" fillId="22" borderId="25" xfId="38" applyFont="1" applyFill="1" applyBorder="1" applyAlignment="1" applyProtection="1">
      <alignment horizontal="left"/>
    </xf>
    <xf numFmtId="0" fontId="4" fillId="22" borderId="11" xfId="38" applyFill="1" applyBorder="1" applyAlignment="1" applyProtection="1">
      <alignment horizontal="left"/>
    </xf>
    <xf numFmtId="0" fontId="33" fillId="19" borderId="38" xfId="38" applyFont="1" applyFill="1" applyBorder="1" applyAlignment="1" applyProtection="1">
      <alignment vertical="center"/>
    </xf>
    <xf numFmtId="0" fontId="33" fillId="23" borderId="0" xfId="38" applyFont="1" applyFill="1" applyBorder="1" applyAlignment="1" applyProtection="1">
      <alignment vertical="center"/>
    </xf>
    <xf numFmtId="0" fontId="33" fillId="23" borderId="0" xfId="38" quotePrefix="1" applyFont="1" applyFill="1" applyBorder="1" applyAlignment="1" applyProtection="1">
      <alignment vertical="center"/>
    </xf>
    <xf numFmtId="0" fontId="48" fillId="23" borderId="15" xfId="38" applyFont="1" applyFill="1" applyBorder="1" applyAlignment="1" applyProtection="1"/>
    <xf numFmtId="0" fontId="50" fillId="24" borderId="42" xfId="38" applyFont="1" applyFill="1" applyBorder="1" applyAlignment="1" applyProtection="1">
      <alignment horizontal="center"/>
    </xf>
    <xf numFmtId="0" fontId="34" fillId="0" borderId="1" xfId="0" applyFont="1" applyBorder="1" applyAlignment="1" applyProtection="1">
      <alignment horizontal="center" vertical="center"/>
      <protection locked="0"/>
    </xf>
    <xf numFmtId="0" fontId="44" fillId="0" borderId="0" xfId="0" applyFont="1" applyAlignment="1"/>
    <xf numFmtId="0" fontId="43" fillId="0" borderId="0" xfId="0" applyFont="1" applyAlignment="1">
      <alignment vertical="center" wrapText="1"/>
    </xf>
    <xf numFmtId="0" fontId="35" fillId="0" borderId="0" xfId="0" applyFont="1" applyAlignment="1">
      <alignment vertical="center" wrapText="1"/>
    </xf>
    <xf numFmtId="0" fontId="4" fillId="0" borderId="0" xfId="0" applyFont="1"/>
    <xf numFmtId="0" fontId="4" fillId="0" borderId="0" xfId="0" applyFont="1" applyAlignment="1">
      <alignment wrapText="1"/>
    </xf>
    <xf numFmtId="0" fontId="47" fillId="0" borderId="0" xfId="0" applyFont="1" applyAlignment="1">
      <alignment wrapText="1"/>
    </xf>
    <xf numFmtId="0" fontId="47" fillId="0" borderId="0" xfId="0" applyFont="1"/>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center" vertical="center" textRotation="90" wrapText="1"/>
    </xf>
    <xf numFmtId="0" fontId="4" fillId="0" borderId="79" xfId="0" applyFont="1" applyBorder="1" applyAlignment="1">
      <alignment horizontal="center" vertical="center" wrapText="1"/>
    </xf>
    <xf numFmtId="0" fontId="4" fillId="0" borderId="40" xfId="0" applyFont="1" applyBorder="1" applyAlignment="1">
      <alignment horizontal="center" vertical="center" textRotation="90" wrapText="1"/>
    </xf>
    <xf numFmtId="1" fontId="4" fillId="0" borderId="37" xfId="0" applyNumberFormat="1" applyFont="1" applyBorder="1" applyAlignment="1">
      <alignment horizontal="center" vertical="center"/>
    </xf>
    <xf numFmtId="1" fontId="4" fillId="0" borderId="42" xfId="0" applyNumberFormat="1" applyFont="1" applyBorder="1" applyAlignment="1">
      <alignment horizontal="center" vertical="center"/>
    </xf>
    <xf numFmtId="0" fontId="41" fillId="0" borderId="0" xfId="0" applyFont="1" applyAlignment="1"/>
    <xf numFmtId="0" fontId="0" fillId="22" borderId="12" xfId="0" applyFill="1" applyBorder="1"/>
    <xf numFmtId="0" fontId="0" fillId="22" borderId="0" xfId="0" applyFill="1" applyBorder="1"/>
    <xf numFmtId="0" fontId="0" fillId="22" borderId="17" xfId="0" applyFill="1" applyBorder="1"/>
    <xf numFmtId="0" fontId="0" fillId="22" borderId="0" xfId="0" applyFill="1" applyBorder="1" applyAlignment="1">
      <alignment horizontal="center"/>
    </xf>
    <xf numFmtId="0" fontId="0" fillId="22" borderId="82" xfId="0" applyFill="1" applyBorder="1"/>
    <xf numFmtId="0" fontId="0" fillId="22" borderId="11" xfId="0" applyFill="1" applyBorder="1"/>
    <xf numFmtId="0" fontId="0" fillId="22" borderId="83" xfId="0" applyFill="1" applyBorder="1"/>
    <xf numFmtId="0" fontId="0" fillId="22" borderId="84" xfId="0" applyFill="1" applyBorder="1"/>
    <xf numFmtId="0" fontId="0" fillId="22" borderId="25" xfId="0" applyFill="1" applyBorder="1"/>
    <xf numFmtId="0" fontId="0" fillId="22" borderId="85" xfId="0" applyFill="1" applyBorder="1"/>
    <xf numFmtId="0" fontId="4" fillId="22" borderId="84" xfId="0" applyFont="1" applyFill="1" applyBorder="1" applyAlignment="1"/>
    <xf numFmtId="0" fontId="0" fillId="22" borderId="26" xfId="0" applyFill="1" applyBorder="1" applyAlignment="1"/>
    <xf numFmtId="0" fontId="0" fillId="22" borderId="24" xfId="0" applyFill="1" applyBorder="1"/>
    <xf numFmtId="0" fontId="0" fillId="22" borderId="26" xfId="0" applyFill="1" applyBorder="1"/>
    <xf numFmtId="0" fontId="0" fillId="22" borderId="22" xfId="0" applyFill="1" applyBorder="1"/>
    <xf numFmtId="0" fontId="0" fillId="22" borderId="23" xfId="0" applyFill="1" applyBorder="1"/>
    <xf numFmtId="0" fontId="0" fillId="22" borderId="12" xfId="0" applyFill="1" applyBorder="1" applyAlignment="1"/>
    <xf numFmtId="0" fontId="0" fillId="22" borderId="23" xfId="0" applyFill="1" applyBorder="1" applyAlignment="1"/>
    <xf numFmtId="0" fontId="47" fillId="22" borderId="0" xfId="0" applyFont="1" applyFill="1" applyBorder="1" applyAlignment="1">
      <alignment horizontal="center"/>
    </xf>
    <xf numFmtId="0" fontId="0" fillId="22" borderId="82" xfId="0" applyFill="1" applyBorder="1" applyAlignment="1"/>
    <xf numFmtId="0" fontId="0" fillId="22" borderId="13" xfId="0" applyFill="1" applyBorder="1" applyAlignment="1"/>
    <xf numFmtId="0" fontId="0" fillId="22" borderId="19" xfId="0" applyFill="1" applyBorder="1"/>
    <xf numFmtId="0" fontId="0" fillId="22" borderId="13" xfId="0" applyFill="1" applyBorder="1"/>
    <xf numFmtId="0" fontId="0" fillId="22" borderId="26" xfId="0" applyFill="1" applyBorder="1" applyProtection="1">
      <protection locked="0"/>
    </xf>
    <xf numFmtId="0" fontId="0" fillId="22" borderId="0" xfId="0" applyFill="1" applyBorder="1" applyProtection="1">
      <protection locked="0"/>
    </xf>
    <xf numFmtId="0" fontId="0" fillId="22" borderId="24" xfId="0" applyFill="1" applyBorder="1" applyProtection="1">
      <protection locked="0"/>
    </xf>
    <xf numFmtId="0" fontId="0" fillId="22" borderId="25" xfId="0" applyFill="1" applyBorder="1" applyProtection="1">
      <protection locked="0"/>
    </xf>
    <xf numFmtId="0" fontId="0" fillId="22" borderId="22" xfId="0" applyFill="1" applyBorder="1" applyProtection="1">
      <protection locked="0"/>
    </xf>
    <xf numFmtId="0" fontId="0" fillId="22" borderId="23" xfId="0" applyFill="1" applyBorder="1" applyProtection="1">
      <protection locked="0"/>
    </xf>
    <xf numFmtId="0" fontId="58" fillId="22" borderId="22" xfId="0" applyFont="1" applyFill="1" applyBorder="1" applyProtection="1">
      <protection locked="0"/>
    </xf>
    <xf numFmtId="0" fontId="58" fillId="22" borderId="0" xfId="0" applyFont="1" applyFill="1" applyBorder="1" applyProtection="1">
      <protection locked="0"/>
    </xf>
    <xf numFmtId="0" fontId="58" fillId="22" borderId="23" xfId="0" applyFont="1" applyFill="1" applyBorder="1" applyProtection="1">
      <protection locked="0"/>
    </xf>
    <xf numFmtId="0" fontId="0" fillId="22" borderId="51" xfId="0" applyFill="1" applyBorder="1"/>
    <xf numFmtId="0" fontId="0" fillId="22" borderId="74" xfId="0" applyFill="1" applyBorder="1" applyProtection="1">
      <protection locked="0"/>
    </xf>
    <xf numFmtId="0" fontId="0" fillId="22" borderId="86" xfId="0" applyFill="1" applyBorder="1" applyProtection="1">
      <protection locked="0"/>
    </xf>
    <xf numFmtId="0" fontId="0" fillId="22" borderId="57" xfId="0" applyFill="1" applyBorder="1" applyProtection="1">
      <protection locked="0"/>
    </xf>
    <xf numFmtId="0" fontId="0" fillId="22" borderId="53" xfId="0" applyFill="1" applyBorder="1"/>
    <xf numFmtId="0" fontId="0" fillId="22" borderId="23" xfId="0" applyFill="1" applyBorder="1" applyAlignment="1">
      <alignment horizontal="left"/>
    </xf>
    <xf numFmtId="0" fontId="0" fillId="22" borderId="23" xfId="0" applyFill="1" applyBorder="1" applyAlignment="1" applyProtection="1">
      <alignment horizontal="left"/>
      <protection locked="0"/>
    </xf>
    <xf numFmtId="0" fontId="0" fillId="22" borderId="74" xfId="0" applyFill="1" applyBorder="1" applyAlignment="1" applyProtection="1">
      <alignment horizontal="left"/>
      <protection locked="0"/>
    </xf>
    <xf numFmtId="0" fontId="0" fillId="22" borderId="15" xfId="0" applyFill="1" applyBorder="1"/>
    <xf numFmtId="0" fontId="0" fillId="22" borderId="16" xfId="0" applyFill="1" applyBorder="1"/>
    <xf numFmtId="0" fontId="0" fillId="22" borderId="28" xfId="0" applyFill="1" applyBorder="1"/>
    <xf numFmtId="1" fontId="4" fillId="0" borderId="58" xfId="0" applyNumberFormat="1" applyFont="1" applyBorder="1" applyAlignment="1">
      <alignment horizontal="center" vertical="center"/>
    </xf>
    <xf numFmtId="1" fontId="4" fillId="0" borderId="61" xfId="0" applyNumberFormat="1" applyFont="1" applyBorder="1" applyAlignment="1">
      <alignment horizontal="center" vertical="center"/>
    </xf>
    <xf numFmtId="1" fontId="4" fillId="0" borderId="71" xfId="0" applyNumberFormat="1" applyFont="1" applyBorder="1" applyAlignment="1">
      <alignment horizontal="center" vertical="center"/>
    </xf>
    <xf numFmtId="1" fontId="4" fillId="0" borderId="78" xfId="0" applyNumberFormat="1" applyFont="1" applyBorder="1" applyAlignment="1">
      <alignment horizontal="center" vertical="center"/>
    </xf>
    <xf numFmtId="0" fontId="0" fillId="22" borderId="0" xfId="0" applyFill="1"/>
    <xf numFmtId="0" fontId="33" fillId="22" borderId="84" xfId="0" applyFont="1" applyFill="1" applyBorder="1"/>
    <xf numFmtId="0" fontId="33" fillId="22" borderId="25" xfId="0" applyFont="1" applyFill="1" applyBorder="1"/>
    <xf numFmtId="0" fontId="33" fillId="22" borderId="26" xfId="0" applyFont="1" applyFill="1" applyBorder="1"/>
    <xf numFmtId="0" fontId="33" fillId="22" borderId="24" xfId="0" applyFont="1" applyFill="1" applyBorder="1"/>
    <xf numFmtId="0" fontId="33" fillId="22" borderId="85" xfId="0" applyFont="1" applyFill="1" applyBorder="1"/>
    <xf numFmtId="0" fontId="33" fillId="22" borderId="20" xfId="0" applyFont="1" applyFill="1" applyBorder="1" applyAlignment="1">
      <alignment horizontal="centerContinuous"/>
    </xf>
    <xf numFmtId="0" fontId="33" fillId="22" borderId="14" xfId="0" applyFont="1" applyFill="1" applyBorder="1" applyAlignment="1">
      <alignment horizontal="centerContinuous"/>
    </xf>
    <xf numFmtId="0" fontId="33" fillId="22" borderId="12" xfId="0" applyFont="1" applyFill="1" applyBorder="1" applyAlignment="1" applyProtection="1">
      <alignment vertical="top" wrapText="1"/>
      <protection locked="0"/>
    </xf>
    <xf numFmtId="0" fontId="33" fillId="22" borderId="22" xfId="0" applyFont="1" applyFill="1" applyBorder="1" applyAlignment="1" applyProtection="1">
      <alignment vertical="top" wrapText="1"/>
      <protection locked="0"/>
    </xf>
    <xf numFmtId="0" fontId="33" fillId="22" borderId="22" xfId="0" applyFont="1" applyFill="1" applyBorder="1" applyAlignment="1" applyProtection="1">
      <alignment horizontal="center" vertical="top" wrapText="1"/>
      <protection locked="0"/>
    </xf>
    <xf numFmtId="0" fontId="33" fillId="22" borderId="88" xfId="0" applyFont="1" applyFill="1" applyBorder="1" applyAlignment="1" applyProtection="1">
      <alignment vertical="top" wrapText="1"/>
      <protection locked="0"/>
    </xf>
    <xf numFmtId="0" fontId="33" fillId="22" borderId="51" xfId="0" applyFont="1" applyFill="1" applyBorder="1" applyAlignment="1" applyProtection="1">
      <alignment vertical="top" wrapText="1"/>
      <protection locked="0"/>
    </xf>
    <xf numFmtId="0" fontId="33" fillId="22" borderId="57" xfId="0" applyFont="1" applyFill="1" applyBorder="1" applyAlignment="1" applyProtection="1">
      <alignment vertical="top" wrapText="1"/>
      <protection locked="0"/>
    </xf>
    <xf numFmtId="0" fontId="33" fillId="22" borderId="57" xfId="0" applyFont="1" applyFill="1" applyBorder="1" applyAlignment="1" applyProtection="1">
      <alignment horizontal="center" vertical="top" wrapText="1"/>
      <protection locked="0"/>
    </xf>
    <xf numFmtId="0" fontId="33" fillId="22" borderId="78" xfId="0" applyFont="1" applyFill="1" applyBorder="1" applyAlignment="1" applyProtection="1">
      <alignment vertical="top" wrapText="1"/>
      <protection locked="0"/>
    </xf>
    <xf numFmtId="0" fontId="33" fillId="22" borderId="15" xfId="0" applyFont="1" applyFill="1" applyBorder="1"/>
    <xf numFmtId="0" fontId="33" fillId="22" borderId="16" xfId="0" applyFont="1" applyFill="1" applyBorder="1"/>
    <xf numFmtId="0" fontId="33" fillId="22" borderId="28" xfId="0" applyFont="1" applyFill="1" applyBorder="1"/>
    <xf numFmtId="0" fontId="60" fillId="0" borderId="0" xfId="53"/>
    <xf numFmtId="165" fontId="64" fillId="0" borderId="90" xfId="53" applyNumberFormat="1" applyFont="1" applyBorder="1" applyAlignment="1" applyProtection="1">
      <alignment horizontal="center"/>
      <protection locked="0"/>
    </xf>
    <xf numFmtId="0" fontId="60" fillId="0" borderId="0" xfId="53" applyAlignment="1">
      <alignment horizontal="centerContinuous"/>
    </xf>
    <xf numFmtId="0" fontId="60" fillId="0" borderId="0" xfId="53" applyFont="1" applyAlignment="1">
      <alignment horizontal="left"/>
    </xf>
    <xf numFmtId="0" fontId="75" fillId="0" borderId="0" xfId="53" applyFont="1" applyProtection="1">
      <protection hidden="1"/>
    </xf>
    <xf numFmtId="0" fontId="77" fillId="0" borderId="0" xfId="53" applyFont="1" applyBorder="1" applyAlignment="1" applyProtection="1">
      <alignment horizontal="centerContinuous"/>
      <protection hidden="1"/>
    </xf>
    <xf numFmtId="0" fontId="78" fillId="0" borderId="0" xfId="53" applyFont="1" applyBorder="1" applyAlignment="1" applyProtection="1">
      <alignment horizontal="centerContinuous"/>
      <protection hidden="1"/>
    </xf>
    <xf numFmtId="166" fontId="78" fillId="0" borderId="0" xfId="53" applyNumberFormat="1" applyFont="1" applyBorder="1" applyAlignment="1" applyProtection="1">
      <alignment horizontal="centerContinuous"/>
      <protection hidden="1"/>
    </xf>
    <xf numFmtId="0" fontId="78" fillId="0" borderId="0" xfId="53" applyFont="1" applyBorder="1" applyProtection="1">
      <protection hidden="1"/>
    </xf>
    <xf numFmtId="0" fontId="78" fillId="0" borderId="0" xfId="53" applyFont="1" applyBorder="1" applyAlignment="1" applyProtection="1">
      <alignment horizontal="center"/>
      <protection hidden="1"/>
    </xf>
    <xf numFmtId="0" fontId="79" fillId="0" borderId="0" xfId="53" applyFont="1" applyBorder="1" applyAlignment="1" applyProtection="1">
      <alignment horizontal="right"/>
      <protection hidden="1"/>
    </xf>
    <xf numFmtId="166" fontId="80" fillId="0" borderId="0" xfId="53" applyNumberFormat="1" applyFont="1" applyBorder="1" applyAlignment="1" applyProtection="1">
      <alignment horizontal="center"/>
      <protection hidden="1"/>
    </xf>
    <xf numFmtId="166" fontId="78" fillId="0" borderId="0" xfId="53" applyNumberFormat="1" applyFont="1" applyBorder="1" applyAlignment="1" applyProtection="1">
      <alignment horizontal="center"/>
      <protection hidden="1"/>
    </xf>
    <xf numFmtId="1" fontId="78" fillId="0" borderId="0" xfId="53" applyNumberFormat="1" applyFont="1" applyBorder="1" applyAlignment="1" applyProtection="1">
      <alignment horizontal="center"/>
      <protection hidden="1"/>
    </xf>
    <xf numFmtId="0" fontId="81" fillId="0" borderId="0" xfId="53" applyFont="1" applyBorder="1" applyAlignment="1" applyProtection="1">
      <alignment horizontal="centerContinuous"/>
      <protection hidden="1"/>
    </xf>
    <xf numFmtId="0" fontId="79" fillId="0" borderId="0" xfId="53" applyFont="1" applyBorder="1" applyAlignment="1" applyProtection="1">
      <alignment horizontal="center"/>
      <protection hidden="1"/>
    </xf>
    <xf numFmtId="1" fontId="79" fillId="0" borderId="0" xfId="53" applyNumberFormat="1" applyFont="1" applyBorder="1" applyAlignment="1" applyProtection="1">
      <alignment horizontal="center"/>
      <protection hidden="1"/>
    </xf>
    <xf numFmtId="49" fontId="79" fillId="0" borderId="0" xfId="53" applyNumberFormat="1" applyFont="1" applyBorder="1" applyAlignment="1" applyProtection="1">
      <alignment horizontal="center"/>
      <protection hidden="1"/>
    </xf>
    <xf numFmtId="166" fontId="79" fillId="0" borderId="0" xfId="53" applyNumberFormat="1" applyFont="1" applyBorder="1" applyAlignment="1" applyProtection="1">
      <alignment horizontal="right"/>
      <protection hidden="1"/>
    </xf>
    <xf numFmtId="0" fontId="80" fillId="0" borderId="0" xfId="53" applyFont="1" applyBorder="1" applyAlignment="1" applyProtection="1">
      <alignment horizontal="center"/>
      <protection hidden="1"/>
    </xf>
    <xf numFmtId="2" fontId="78" fillId="0" borderId="0" xfId="53" applyNumberFormat="1" applyFont="1" applyBorder="1" applyAlignment="1" applyProtection="1">
      <alignment horizontal="center"/>
      <protection hidden="1"/>
    </xf>
    <xf numFmtId="166" fontId="78" fillId="0" borderId="0" xfId="53" applyNumberFormat="1" applyFont="1" applyBorder="1" applyAlignment="1" applyProtection="1">
      <alignment horizontal="left"/>
      <protection hidden="1"/>
    </xf>
    <xf numFmtId="166" fontId="78" fillId="0" borderId="0" xfId="53" applyNumberFormat="1" applyFont="1" applyBorder="1" applyProtection="1">
      <protection hidden="1"/>
    </xf>
    <xf numFmtId="0" fontId="33" fillId="22" borderId="0" xfId="0" applyFont="1" applyFill="1"/>
    <xf numFmtId="0" fontId="82" fillId="22" borderId="0" xfId="0" applyFont="1" applyFill="1"/>
    <xf numFmtId="0" fontId="48" fillId="22" borderId="0" xfId="0" applyFont="1" applyFill="1" applyBorder="1" applyAlignment="1">
      <alignment horizontal="center"/>
    </xf>
    <xf numFmtId="0" fontId="33" fillId="22" borderId="0" xfId="0" applyFont="1" applyFill="1" applyAlignment="1">
      <alignment horizontal="left"/>
    </xf>
    <xf numFmtId="0" fontId="33" fillId="22" borderId="0" xfId="0" applyFont="1" applyFill="1" applyAlignment="1">
      <alignment horizontal="center"/>
    </xf>
    <xf numFmtId="0" fontId="4" fillId="22" borderId="0" xfId="0" applyFont="1" applyFill="1"/>
    <xf numFmtId="0" fontId="4" fillId="22" borderId="0" xfId="0" applyFont="1" applyFill="1" applyAlignment="1">
      <alignment horizontal="center"/>
    </xf>
    <xf numFmtId="0" fontId="0" fillId="22" borderId="0" xfId="0" applyFill="1" applyAlignment="1">
      <alignment horizontal="center"/>
    </xf>
    <xf numFmtId="2" fontId="0" fillId="22" borderId="0" xfId="0" applyNumberFormat="1" applyFill="1" applyAlignment="1">
      <alignment horizontal="center"/>
    </xf>
    <xf numFmtId="0" fontId="35" fillId="0" borderId="0" xfId="0" applyFont="1" applyAlignment="1">
      <alignment vertical="center"/>
    </xf>
    <xf numFmtId="0" fontId="33" fillId="23" borderId="12" xfId="0" quotePrefix="1" applyFont="1" applyFill="1" applyBorder="1" applyAlignment="1">
      <alignment horizontal="left"/>
    </xf>
    <xf numFmtId="0" fontId="0" fillId="22" borderId="0" xfId="0" applyFill="1" applyBorder="1" applyAlignment="1">
      <alignment horizontal="centerContinuous"/>
    </xf>
    <xf numFmtId="0" fontId="33" fillId="22" borderId="0" xfId="0" quotePrefix="1" applyFont="1" applyFill="1" applyBorder="1" applyAlignment="1">
      <alignment horizontal="left"/>
    </xf>
    <xf numFmtId="0" fontId="48" fillId="22" borderId="0" xfId="0" applyFont="1" applyFill="1" applyBorder="1" applyAlignment="1">
      <alignment horizontal="left"/>
    </xf>
    <xf numFmtId="0" fontId="48" fillId="23" borderId="17" xfId="0" applyFont="1" applyFill="1" applyBorder="1" applyAlignment="1">
      <alignment horizontal="left"/>
    </xf>
    <xf numFmtId="0" fontId="33" fillId="22" borderId="12" xfId="0" applyFont="1" applyFill="1" applyBorder="1"/>
    <xf numFmtId="0" fontId="33" fillId="22" borderId="0" xfId="0" quotePrefix="1" applyFont="1" applyFill="1" applyBorder="1" applyAlignment="1">
      <alignment horizontal="center"/>
    </xf>
    <xf numFmtId="0" fontId="33" fillId="22" borderId="0" xfId="0" applyFont="1" applyFill="1" applyBorder="1" applyAlignment="1">
      <alignment horizontal="left" vertical="top"/>
    </xf>
    <xf numFmtId="0" fontId="33" fillId="22" borderId="17" xfId="0" quotePrefix="1" applyFont="1" applyFill="1" applyBorder="1" applyAlignment="1">
      <alignment horizontal="center"/>
    </xf>
    <xf numFmtId="0" fontId="33" fillId="22" borderId="1" xfId="0" applyFont="1" applyFill="1" applyBorder="1" applyAlignment="1" applyProtection="1">
      <alignment horizontal="center"/>
      <protection locked="0"/>
    </xf>
    <xf numFmtId="2" fontId="33" fillId="22" borderId="1" xfId="0" applyNumberFormat="1" applyFont="1" applyFill="1" applyBorder="1" applyAlignment="1" applyProtection="1">
      <alignment horizontal="center"/>
      <protection locked="0"/>
    </xf>
    <xf numFmtId="0" fontId="33" fillId="22" borderId="44" xfId="0" applyFont="1" applyFill="1" applyBorder="1" applyAlignment="1" applyProtection="1">
      <alignment horizontal="center"/>
      <protection locked="0"/>
    </xf>
    <xf numFmtId="0" fontId="33" fillId="22" borderId="46" xfId="0" applyFont="1" applyFill="1" applyBorder="1" applyAlignment="1" applyProtection="1">
      <alignment horizontal="center"/>
      <protection locked="0"/>
    </xf>
    <xf numFmtId="2" fontId="33" fillId="22" borderId="46" xfId="0" applyNumberFormat="1" applyFont="1" applyFill="1" applyBorder="1" applyAlignment="1" applyProtection="1">
      <alignment horizontal="center"/>
      <protection locked="0"/>
    </xf>
    <xf numFmtId="0" fontId="33" fillId="22" borderId="47" xfId="0" applyFont="1" applyFill="1" applyBorder="1" applyAlignment="1" applyProtection="1">
      <alignment horizontal="center"/>
      <protection locked="0"/>
    </xf>
    <xf numFmtId="0" fontId="47" fillId="22" borderId="0" xfId="0" applyFont="1" applyFill="1" applyBorder="1" applyAlignment="1" applyProtection="1">
      <alignment horizontal="left"/>
      <protection locked="0"/>
    </xf>
    <xf numFmtId="0" fontId="37" fillId="22" borderId="0" xfId="0" applyFont="1" applyFill="1" applyBorder="1" applyAlignment="1"/>
    <xf numFmtId="15" fontId="84" fillId="22" borderId="0" xfId="0" applyNumberFormat="1" applyFont="1" applyFill="1"/>
    <xf numFmtId="15" fontId="37" fillId="22" borderId="0" xfId="0" applyNumberFormat="1" applyFont="1" applyFill="1" applyAlignment="1">
      <alignment horizontal="center"/>
    </xf>
    <xf numFmtId="15" fontId="37" fillId="22" borderId="0" xfId="0" applyNumberFormat="1" applyFont="1" applyFill="1"/>
    <xf numFmtId="0" fontId="37" fillId="22" borderId="0" xfId="0" applyFont="1" applyFill="1" applyBorder="1" applyAlignment="1">
      <alignment horizontal="right"/>
    </xf>
    <xf numFmtId="15" fontId="37" fillId="22" borderId="0" xfId="0" applyNumberFormat="1" applyFont="1" applyFill="1" applyBorder="1" applyAlignment="1"/>
    <xf numFmtId="0" fontId="58" fillId="22" borderId="1" xfId="0" applyFont="1" applyFill="1" applyBorder="1" applyAlignment="1" applyProtection="1">
      <alignment horizontal="center" wrapText="1"/>
      <protection locked="0"/>
    </xf>
    <xf numFmtId="164" fontId="33" fillId="22" borderId="1" xfId="0" applyNumberFormat="1" applyFont="1" applyFill="1" applyBorder="1" applyAlignment="1" applyProtection="1">
      <alignment horizontal="center"/>
      <protection locked="0"/>
    </xf>
    <xf numFmtId="2" fontId="33" fillId="22" borderId="1" xfId="0" applyNumberFormat="1" applyFont="1" applyFill="1" applyBorder="1" applyAlignment="1" applyProtection="1">
      <alignment horizontal="center" wrapText="1"/>
      <protection locked="0"/>
    </xf>
    <xf numFmtId="0" fontId="58" fillId="22" borderId="46" xfId="0" applyFont="1" applyFill="1" applyBorder="1" applyAlignment="1" applyProtection="1">
      <alignment horizontal="center" wrapText="1"/>
      <protection locked="0"/>
    </xf>
    <xf numFmtId="164" fontId="33" fillId="22" borderId="46" xfId="0" applyNumberFormat="1" applyFont="1" applyFill="1" applyBorder="1" applyAlignment="1" applyProtection="1">
      <alignment horizontal="center"/>
      <protection locked="0"/>
    </xf>
    <xf numFmtId="0" fontId="86" fillId="23" borderId="55" xfId="0" applyFont="1" applyFill="1" applyBorder="1" applyAlignment="1" applyProtection="1">
      <alignment horizontal="center" wrapText="1"/>
      <protection locked="0"/>
    </xf>
    <xf numFmtId="0" fontId="86" fillId="23" borderId="54" xfId="0" applyFont="1" applyFill="1" applyBorder="1" applyAlignment="1" applyProtection="1">
      <alignment horizontal="center" wrapText="1"/>
      <protection locked="0"/>
    </xf>
    <xf numFmtId="0" fontId="86" fillId="23" borderId="56" xfId="0" applyFont="1" applyFill="1" applyBorder="1" applyAlignment="1" applyProtection="1">
      <alignment horizontal="center" wrapText="1"/>
      <protection locked="0"/>
    </xf>
    <xf numFmtId="0" fontId="33" fillId="22" borderId="15" xfId="38" applyFont="1" applyFill="1" applyBorder="1"/>
    <xf numFmtId="0" fontId="4" fillId="22" borderId="16" xfId="38" applyFill="1" applyBorder="1"/>
    <xf numFmtId="0" fontId="4" fillId="22" borderId="16" xfId="38" applyFill="1" applyBorder="1" applyProtection="1">
      <protection locked="0"/>
    </xf>
    <xf numFmtId="0" fontId="4" fillId="22" borderId="28" xfId="38" applyFill="1" applyBorder="1"/>
    <xf numFmtId="0" fontId="33" fillId="22" borderId="12" xfId="38" applyFont="1" applyFill="1" applyBorder="1"/>
    <xf numFmtId="0" fontId="4" fillId="22" borderId="0" xfId="38" applyFill="1" applyBorder="1"/>
    <xf numFmtId="0" fontId="4" fillId="22" borderId="0" xfId="38" applyFill="1" applyBorder="1" applyProtection="1">
      <protection locked="0"/>
    </xf>
    <xf numFmtId="0" fontId="4" fillId="22" borderId="17" xfId="38" applyFill="1" applyBorder="1"/>
    <xf numFmtId="0" fontId="4" fillId="22" borderId="75" xfId="38" applyFill="1" applyBorder="1"/>
    <xf numFmtId="0" fontId="4" fillId="22" borderId="11" xfId="38" applyFill="1" applyBorder="1"/>
    <xf numFmtId="0" fontId="4" fillId="22" borderId="11" xfId="38" applyFill="1" applyBorder="1" applyProtection="1">
      <protection locked="0"/>
    </xf>
    <xf numFmtId="0" fontId="4" fillId="22" borderId="86" xfId="38" applyFill="1" applyBorder="1" applyProtection="1">
      <protection locked="0"/>
    </xf>
    <xf numFmtId="0" fontId="4" fillId="22" borderId="86" xfId="38" applyFill="1" applyBorder="1"/>
    <xf numFmtId="0" fontId="4" fillId="22" borderId="53" xfId="38" applyFill="1" applyBorder="1"/>
    <xf numFmtId="0" fontId="4" fillId="22" borderId="25" xfId="38" applyFill="1" applyBorder="1"/>
    <xf numFmtId="0" fontId="4" fillId="22" borderId="26" xfId="38" applyFill="1" applyBorder="1"/>
    <xf numFmtId="0" fontId="33" fillId="22" borderId="24" xfId="38" applyFont="1" applyFill="1" applyBorder="1"/>
    <xf numFmtId="0" fontId="4" fillId="22" borderId="83" xfId="38" applyFill="1" applyBorder="1"/>
    <xf numFmtId="0" fontId="4" fillId="22" borderId="54" xfId="38" applyFill="1" applyBorder="1"/>
    <xf numFmtId="0" fontId="4" fillId="23" borderId="20" xfId="38" applyFill="1" applyBorder="1" applyProtection="1">
      <protection locked="0"/>
    </xf>
    <xf numFmtId="0" fontId="4" fillId="23" borderId="33" xfId="38" applyFill="1" applyBorder="1" applyProtection="1">
      <protection locked="0"/>
    </xf>
    <xf numFmtId="0" fontId="4" fillId="23" borderId="32" xfId="38" applyFill="1" applyBorder="1" applyProtection="1">
      <protection locked="0"/>
    </xf>
    <xf numFmtId="0" fontId="4" fillId="22" borderId="16" xfId="38" applyFill="1" applyBorder="1" applyAlignment="1">
      <alignment horizontal="center"/>
    </xf>
    <xf numFmtId="0" fontId="33" fillId="22" borderId="28" xfId="38" applyFont="1" applyFill="1" applyBorder="1" applyAlignment="1">
      <alignment horizontal="center"/>
    </xf>
    <xf numFmtId="0" fontId="4" fillId="22" borderId="0" xfId="38" applyFill="1" applyBorder="1" applyAlignment="1">
      <alignment horizontal="center"/>
    </xf>
    <xf numFmtId="0" fontId="88" fillId="22" borderId="0" xfId="38" applyFont="1" applyFill="1" applyBorder="1" applyAlignment="1">
      <alignment horizontal="center"/>
    </xf>
    <xf numFmtId="0" fontId="33" fillId="22" borderId="17" xfId="38" applyFont="1" applyFill="1" applyBorder="1" applyAlignment="1">
      <alignment horizontal="center"/>
    </xf>
    <xf numFmtId="0" fontId="4" fillId="22" borderId="17" xfId="38" applyFill="1" applyBorder="1" applyProtection="1">
      <protection locked="0"/>
    </xf>
    <xf numFmtId="0" fontId="4" fillId="22" borderId="86" xfId="38" applyFill="1" applyBorder="1" applyAlignment="1">
      <alignment horizontal="center"/>
    </xf>
    <xf numFmtId="0" fontId="4" fillId="22" borderId="53" xfId="38" applyFill="1" applyBorder="1" applyProtection="1">
      <protection locked="0"/>
    </xf>
    <xf numFmtId="0" fontId="33" fillId="22" borderId="55" xfId="38" applyFont="1" applyFill="1" applyBorder="1"/>
    <xf numFmtId="0" fontId="4" fillId="22" borderId="49" xfId="38" applyFill="1" applyBorder="1" applyProtection="1">
      <protection locked="0"/>
    </xf>
    <xf numFmtId="0" fontId="4" fillId="22" borderId="50" xfId="38" applyFill="1" applyBorder="1" applyProtection="1">
      <protection locked="0"/>
    </xf>
    <xf numFmtId="0" fontId="4" fillId="22" borderId="83" xfId="38" applyFill="1" applyBorder="1" applyProtection="1">
      <protection locked="0"/>
    </xf>
    <xf numFmtId="0" fontId="4" fillId="22" borderId="16" xfId="38" applyFill="1" applyBorder="1" applyAlignment="1" applyProtection="1">
      <alignment wrapText="1"/>
      <protection locked="0"/>
    </xf>
    <xf numFmtId="0" fontId="4" fillId="22" borderId="16" xfId="38" applyFill="1" applyBorder="1" applyAlignment="1">
      <alignment wrapText="1"/>
    </xf>
    <xf numFmtId="0" fontId="4" fillId="22" borderId="28" xfId="38" applyFill="1" applyBorder="1" applyAlignment="1">
      <alignment wrapText="1"/>
    </xf>
    <xf numFmtId="0" fontId="33" fillId="0" borderId="51" xfId="38" applyFont="1" applyFill="1" applyBorder="1" applyAlignment="1">
      <alignment vertical="center" wrapText="1"/>
    </xf>
    <xf numFmtId="0" fontId="33" fillId="0" borderId="86" xfId="38" applyFont="1" applyFill="1" applyBorder="1" applyAlignment="1">
      <alignment vertical="center" wrapText="1"/>
    </xf>
    <xf numFmtId="0" fontId="33" fillId="0" borderId="100" xfId="38" applyFont="1" applyFill="1" applyBorder="1" applyAlignment="1">
      <alignment vertical="center" wrapText="1"/>
    </xf>
    <xf numFmtId="0" fontId="4" fillId="22" borderId="34" xfId="38" applyFont="1" applyFill="1" applyBorder="1" applyAlignment="1">
      <alignment horizontal="center"/>
    </xf>
    <xf numFmtId="0" fontId="4" fillId="22" borderId="47" xfId="38" applyFont="1" applyFill="1" applyBorder="1" applyAlignment="1">
      <alignment horizontal="center"/>
    </xf>
    <xf numFmtId="0" fontId="4" fillId="22" borderId="12" xfId="38" applyFont="1" applyFill="1" applyBorder="1" applyAlignment="1">
      <alignment horizontal="center"/>
    </xf>
    <xf numFmtId="0" fontId="4" fillId="22" borderId="0" xfId="38" applyFont="1" applyFill="1" applyBorder="1" applyAlignment="1">
      <alignment horizontal="center"/>
    </xf>
    <xf numFmtId="0" fontId="85" fillId="22" borderId="37" xfId="38" applyFont="1" applyFill="1" applyBorder="1" applyAlignment="1" applyProtection="1">
      <alignment vertical="center" wrapText="1"/>
      <protection locked="0"/>
    </xf>
    <xf numFmtId="0" fontId="85" fillId="22" borderId="19" xfId="38" applyFont="1" applyFill="1" applyBorder="1" applyAlignment="1" applyProtection="1">
      <alignment vertical="center"/>
      <protection locked="0"/>
    </xf>
    <xf numFmtId="0" fontId="85" fillId="22" borderId="13" xfId="38" applyFont="1" applyFill="1" applyBorder="1" applyAlignment="1" applyProtection="1">
      <alignment vertical="center"/>
      <protection locked="0"/>
    </xf>
    <xf numFmtId="0" fontId="85" fillId="22" borderId="11" xfId="38" applyFont="1" applyFill="1" applyBorder="1" applyAlignment="1" applyProtection="1">
      <alignment vertical="center"/>
      <protection locked="0"/>
    </xf>
    <xf numFmtId="0" fontId="85" fillId="22" borderId="101" xfId="38" applyFont="1" applyFill="1" applyBorder="1" applyAlignment="1" applyProtection="1">
      <alignment vertical="center" wrapText="1"/>
      <protection locked="0"/>
    </xf>
    <xf numFmtId="0" fontId="85" fillId="22" borderId="13" xfId="38" applyFont="1" applyFill="1" applyBorder="1" applyAlignment="1" applyProtection="1">
      <alignment vertical="center" wrapText="1"/>
      <protection locked="0"/>
    </xf>
    <xf numFmtId="0" fontId="85" fillId="22" borderId="0" xfId="38" applyFont="1" applyFill="1" applyBorder="1" applyAlignment="1" applyProtection="1">
      <alignment vertical="center" wrapText="1"/>
      <protection locked="0"/>
    </xf>
    <xf numFmtId="0" fontId="4" fillId="22" borderId="12" xfId="38" applyFill="1" applyBorder="1" applyAlignment="1">
      <alignment horizontal="center"/>
    </xf>
    <xf numFmtId="0" fontId="85" fillId="22" borderId="29" xfId="38" applyFont="1" applyFill="1" applyBorder="1" applyAlignment="1" applyProtection="1">
      <alignment vertical="center"/>
      <protection locked="0"/>
    </xf>
    <xf numFmtId="164" fontId="33" fillId="22" borderId="102" xfId="38" applyNumberFormat="1" applyFont="1" applyFill="1" applyBorder="1" applyAlignment="1" applyProtection="1">
      <alignment horizontal="center"/>
      <protection locked="0"/>
    </xf>
    <xf numFmtId="2" fontId="33" fillId="22" borderId="14" xfId="38" applyNumberFormat="1" applyFont="1" applyFill="1" applyBorder="1" applyAlignment="1" applyProtection="1">
      <alignment horizontal="center"/>
      <protection locked="0"/>
    </xf>
    <xf numFmtId="2" fontId="33" fillId="22" borderId="20" xfId="38" applyNumberFormat="1" applyFont="1" applyFill="1" applyBorder="1" applyAlignment="1" applyProtection="1">
      <alignment horizontal="center"/>
      <protection locked="0"/>
    </xf>
    <xf numFmtId="0" fontId="85" fillId="22" borderId="20" xfId="38" applyFont="1" applyFill="1" applyBorder="1" applyAlignment="1" applyProtection="1">
      <alignment vertical="center"/>
      <protection locked="0"/>
    </xf>
    <xf numFmtId="0" fontId="85" fillId="22" borderId="14" xfId="38" applyFont="1" applyFill="1" applyBorder="1" applyAlignment="1" applyProtection="1">
      <alignment vertical="center"/>
      <protection locked="0"/>
    </xf>
    <xf numFmtId="0" fontId="4" fillId="22" borderId="44" xfId="38" applyFill="1" applyBorder="1" applyProtection="1">
      <protection locked="0"/>
    </xf>
    <xf numFmtId="0" fontId="4" fillId="22" borderId="12" xfId="38" applyFill="1" applyBorder="1" applyProtection="1">
      <protection locked="0"/>
    </xf>
    <xf numFmtId="0" fontId="85" fillId="22" borderId="29" xfId="38" applyFont="1" applyFill="1" applyBorder="1" applyAlignment="1" applyProtection="1">
      <alignment vertical="center" wrapText="1"/>
      <protection locked="0"/>
    </xf>
    <xf numFmtId="0" fontId="85" fillId="22" borderId="102" xfId="38" applyFont="1" applyFill="1" applyBorder="1" applyAlignment="1" applyProtection="1">
      <alignment vertical="center" wrapText="1"/>
      <protection locked="0"/>
    </xf>
    <xf numFmtId="0" fontId="85" fillId="22" borderId="14" xfId="38" applyFont="1" applyFill="1" applyBorder="1" applyAlignment="1" applyProtection="1">
      <alignment vertical="center" wrapText="1"/>
      <protection locked="0"/>
    </xf>
    <xf numFmtId="0" fontId="85" fillId="22" borderId="20" xfId="38" applyFont="1" applyFill="1" applyBorder="1" applyAlignment="1" applyProtection="1">
      <alignment vertical="center" wrapText="1"/>
      <protection locked="0"/>
    </xf>
    <xf numFmtId="0" fontId="85" fillId="22" borderId="34" xfId="38" applyFont="1" applyFill="1" applyBorder="1" applyAlignment="1" applyProtection="1">
      <alignment vertical="center"/>
      <protection locked="0"/>
    </xf>
    <xf numFmtId="0" fontId="85" fillId="22" borderId="21" xfId="38" applyFont="1" applyFill="1" applyBorder="1" applyAlignment="1" applyProtection="1">
      <alignment vertical="center"/>
      <protection locked="0"/>
    </xf>
    <xf numFmtId="0" fontId="85" fillId="22" borderId="33" xfId="38" applyFont="1" applyFill="1" applyBorder="1" applyAlignment="1" applyProtection="1">
      <alignment vertical="center"/>
      <protection locked="0"/>
    </xf>
    <xf numFmtId="164" fontId="33" fillId="22" borderId="100" xfId="38" applyNumberFormat="1" applyFont="1" applyFill="1" applyBorder="1" applyAlignment="1" applyProtection="1">
      <alignment horizontal="center"/>
      <protection locked="0"/>
    </xf>
    <xf numFmtId="2" fontId="33" fillId="22" borderId="21" xfId="38" applyNumberFormat="1" applyFont="1" applyFill="1" applyBorder="1" applyAlignment="1" applyProtection="1">
      <alignment horizontal="center"/>
      <protection locked="0"/>
    </xf>
    <xf numFmtId="2" fontId="33" fillId="22" borderId="34" xfId="38" applyNumberFormat="1" applyFont="1" applyFill="1" applyBorder="1" applyAlignment="1" applyProtection="1">
      <alignment horizontal="center"/>
      <protection locked="0"/>
    </xf>
    <xf numFmtId="0" fontId="4" fillId="22" borderId="51" xfId="38" applyFont="1" applyFill="1" applyBorder="1" applyAlignment="1">
      <alignment horizontal="center"/>
    </xf>
    <xf numFmtId="0" fontId="4" fillId="22" borderId="86" xfId="38" applyFont="1" applyFill="1" applyBorder="1" applyAlignment="1">
      <alignment horizontal="center"/>
    </xf>
    <xf numFmtId="0" fontId="4" fillId="22" borderId="75" xfId="38" applyFill="1" applyBorder="1" applyProtection="1">
      <protection locked="0"/>
    </xf>
    <xf numFmtId="0" fontId="33" fillId="22" borderId="51" xfId="38" applyFont="1" applyFill="1" applyBorder="1"/>
    <xf numFmtId="0" fontId="4" fillId="22" borderId="74" xfId="38" applyFill="1" applyBorder="1" applyProtection="1">
      <protection locked="0"/>
    </xf>
    <xf numFmtId="0" fontId="4" fillId="22" borderId="78" xfId="38" applyFill="1" applyBorder="1" applyAlignment="1" applyProtection="1">
      <alignment horizontal="center"/>
      <protection locked="0"/>
    </xf>
    <xf numFmtId="0" fontId="4" fillId="22" borderId="57" xfId="38" applyFill="1" applyBorder="1" applyAlignment="1" applyProtection="1">
      <alignment horizontal="center"/>
      <protection locked="0"/>
    </xf>
    <xf numFmtId="0" fontId="4" fillId="22" borderId="74" xfId="38" applyFill="1" applyBorder="1" applyAlignment="1" applyProtection="1">
      <alignment horizontal="center"/>
      <protection locked="0"/>
    </xf>
    <xf numFmtId="0" fontId="48" fillId="22" borderId="0" xfId="38" applyFont="1" applyFill="1" applyBorder="1" applyAlignment="1">
      <alignment horizontal="center"/>
    </xf>
    <xf numFmtId="0" fontId="33" fillId="22" borderId="61" xfId="0" applyFont="1" applyFill="1" applyBorder="1" applyAlignment="1" applyProtection="1">
      <protection locked="0"/>
    </xf>
    <xf numFmtId="0" fontId="33" fillId="22" borderId="43" xfId="0" applyFont="1" applyFill="1" applyBorder="1" applyAlignment="1" applyProtection="1">
      <protection locked="0"/>
    </xf>
    <xf numFmtId="0" fontId="33" fillId="22" borderId="44" xfId="0" applyFont="1" applyFill="1" applyBorder="1" applyAlignment="1" applyProtection="1">
      <protection locked="0"/>
    </xf>
    <xf numFmtId="0" fontId="33" fillId="22" borderId="45" xfId="0" applyFont="1" applyFill="1" applyBorder="1" applyAlignment="1" applyProtection="1">
      <protection locked="0"/>
    </xf>
    <xf numFmtId="0" fontId="33" fillId="22" borderId="47" xfId="0" applyFont="1" applyFill="1" applyBorder="1" applyAlignment="1" applyProtection="1">
      <protection locked="0"/>
    </xf>
    <xf numFmtId="0" fontId="33" fillId="23" borderId="12" xfId="38" quotePrefix="1" applyFont="1" applyFill="1" applyBorder="1" applyAlignment="1">
      <alignment horizontal="left"/>
    </xf>
    <xf numFmtId="0" fontId="4" fillId="22" borderId="0" xfId="38" applyFill="1" applyBorder="1" applyAlignment="1">
      <alignment horizontal="centerContinuous"/>
    </xf>
    <xf numFmtId="0" fontId="33" fillId="22" borderId="0" xfId="38" quotePrefix="1" applyFont="1" applyFill="1" applyBorder="1" applyAlignment="1">
      <alignment horizontal="left"/>
    </xf>
    <xf numFmtId="0" fontId="48" fillId="22" borderId="0" xfId="38" applyFont="1" applyFill="1" applyBorder="1" applyAlignment="1">
      <alignment horizontal="left"/>
    </xf>
    <xf numFmtId="0" fontId="48" fillId="23" borderId="17" xfId="38" applyFont="1" applyFill="1" applyBorder="1" applyAlignment="1">
      <alignment horizontal="left"/>
    </xf>
    <xf numFmtId="0" fontId="33" fillId="22" borderId="0" xfId="38" quotePrefix="1" applyFont="1" applyFill="1" applyBorder="1" applyAlignment="1">
      <alignment horizontal="center"/>
    </xf>
    <xf numFmtId="0" fontId="33" fillId="22" borderId="0" xfId="38" applyFont="1" applyFill="1" applyBorder="1" applyAlignment="1">
      <alignment horizontal="left" vertical="top"/>
    </xf>
    <xf numFmtId="0" fontId="33" fillId="22" borderId="17" xfId="38" quotePrefix="1" applyFont="1" applyFill="1" applyBorder="1" applyAlignment="1">
      <alignment horizontal="center"/>
    </xf>
    <xf numFmtId="0" fontId="33" fillId="22" borderId="55" xfId="38" applyFont="1" applyFill="1" applyBorder="1" applyAlignment="1" applyProtection="1">
      <alignment horizontal="left"/>
      <protection locked="0"/>
    </xf>
    <xf numFmtId="0" fontId="33" fillId="23" borderId="54" xfId="38" applyFont="1" applyFill="1" applyBorder="1" applyAlignment="1" applyProtection="1">
      <alignment horizontal="left"/>
      <protection locked="0"/>
    </xf>
    <xf numFmtId="0" fontId="33" fillId="23" borderId="56" xfId="38" applyFont="1" applyFill="1" applyBorder="1" applyAlignment="1" applyProtection="1">
      <alignment horizontal="left"/>
      <protection locked="0"/>
    </xf>
    <xf numFmtId="0" fontId="91" fillId="23" borderId="12" xfId="38" applyFont="1" applyFill="1" applyBorder="1" applyAlignment="1" applyProtection="1">
      <alignment horizontal="center"/>
      <protection locked="0"/>
    </xf>
    <xf numFmtId="0" fontId="91" fillId="23" borderId="0" xfId="38" applyFont="1" applyFill="1" applyBorder="1" applyAlignment="1" applyProtection="1">
      <alignment horizontal="center"/>
      <protection locked="0"/>
    </xf>
    <xf numFmtId="0" fontId="91" fillId="23" borderId="17" xfId="38" applyFont="1" applyFill="1" applyBorder="1" applyAlignment="1" applyProtection="1">
      <alignment horizontal="center"/>
      <protection locked="0"/>
    </xf>
    <xf numFmtId="0" fontId="33" fillId="22" borderId="79" xfId="38" applyFont="1" applyFill="1" applyBorder="1"/>
    <xf numFmtId="0" fontId="4" fillId="22" borderId="77" xfId="38" applyFill="1" applyBorder="1"/>
    <xf numFmtId="0" fontId="0" fillId="0" borderId="0" xfId="0" applyAlignment="1">
      <alignment vertical="center"/>
    </xf>
    <xf numFmtId="0" fontId="0" fillId="0" borderId="0" xfId="0" applyBorder="1"/>
    <xf numFmtId="0" fontId="0" fillId="22" borderId="0" xfId="0" applyFill="1" applyBorder="1" applyAlignment="1"/>
    <xf numFmtId="0" fontId="92" fillId="27" borderId="0" xfId="0" applyFont="1" applyFill="1" applyProtection="1"/>
    <xf numFmtId="0" fontId="0" fillId="27" borderId="0" xfId="0" applyFill="1"/>
    <xf numFmtId="0" fontId="4" fillId="27" borderId="0" xfId="0" applyFont="1" applyFill="1" applyProtection="1"/>
    <xf numFmtId="0" fontId="4" fillId="27" borderId="0" xfId="0" applyFont="1" applyFill="1" applyBorder="1" applyProtection="1"/>
    <xf numFmtId="169" fontId="95" fillId="27" borderId="0" xfId="0" applyNumberFormat="1" applyFont="1" applyFill="1" applyBorder="1" applyAlignment="1" applyProtection="1">
      <alignment horizontal="right"/>
    </xf>
    <xf numFmtId="0" fontId="96" fillId="27" borderId="0" xfId="0" applyFont="1" applyFill="1"/>
    <xf numFmtId="0" fontId="33" fillId="27" borderId="0" xfId="0" applyFont="1" applyFill="1" applyBorder="1" applyAlignment="1" applyProtection="1">
      <alignment horizontal="left"/>
      <protection locked="0"/>
    </xf>
    <xf numFmtId="0" fontId="97" fillId="27" borderId="0" xfId="0" applyFont="1" applyFill="1" applyAlignment="1" applyProtection="1">
      <alignment horizontal="center"/>
    </xf>
    <xf numFmtId="0" fontId="93" fillId="27" borderId="0" xfId="0" applyFont="1" applyFill="1" applyBorder="1" applyAlignment="1" applyProtection="1">
      <alignment horizontal="center"/>
    </xf>
    <xf numFmtId="169" fontId="33" fillId="23" borderId="59" xfId="0" applyNumberFormat="1" applyFont="1" applyFill="1" applyBorder="1" applyAlignment="1" applyProtection="1">
      <alignment horizontal="center"/>
      <protection locked="0"/>
    </xf>
    <xf numFmtId="0" fontId="98" fillId="27" borderId="0" xfId="0" applyFont="1" applyFill="1" applyAlignment="1" applyProtection="1"/>
    <xf numFmtId="0" fontId="92" fillId="27" borderId="0" xfId="0" applyFont="1" applyFill="1" applyAlignment="1" applyProtection="1">
      <alignment horizontal="left"/>
    </xf>
    <xf numFmtId="0" fontId="92" fillId="23" borderId="0" xfId="0" applyFont="1" applyFill="1" applyProtection="1"/>
    <xf numFmtId="0" fontId="4" fillId="23" borderId="0" xfId="0" applyFont="1" applyFill="1" applyProtection="1"/>
    <xf numFmtId="0" fontId="33" fillId="23" borderId="0" xfId="0" applyFont="1" applyFill="1" applyBorder="1" applyProtection="1"/>
    <xf numFmtId="0" fontId="92" fillId="23" borderId="0" xfId="0" applyFont="1" applyFill="1" applyAlignment="1" applyProtection="1">
      <alignment horizontal="left"/>
    </xf>
    <xf numFmtId="0" fontId="99" fillId="23" borderId="0" xfId="0" applyFont="1" applyFill="1" applyProtection="1"/>
    <xf numFmtId="0" fontId="52" fillId="23" borderId="0" xfId="0" applyFont="1" applyFill="1" applyBorder="1" applyAlignment="1" applyProtection="1">
      <alignment horizontal="left"/>
      <protection locked="0"/>
    </xf>
    <xf numFmtId="0" fontId="4" fillId="23" borderId="0" xfId="0" applyFont="1" applyFill="1" applyBorder="1" applyAlignment="1" applyProtection="1">
      <alignment horizontal="centerContinuous"/>
    </xf>
    <xf numFmtId="0" fontId="33" fillId="23" borderId="0" xfId="0" applyFont="1" applyFill="1" applyBorder="1" applyAlignment="1" applyProtection="1">
      <alignment horizontal="centerContinuous"/>
    </xf>
    <xf numFmtId="0" fontId="33" fillId="23" borderId="0" xfId="0" applyFont="1" applyFill="1" applyProtection="1"/>
    <xf numFmtId="0" fontId="33" fillId="23" borderId="0" xfId="0" applyFont="1" applyFill="1" applyAlignment="1" applyProtection="1">
      <alignment horizontal="left"/>
    </xf>
    <xf numFmtId="0" fontId="36" fillId="23" borderId="0" xfId="0" applyFont="1" applyFill="1" applyBorder="1" applyAlignment="1" applyProtection="1">
      <alignment horizontal="left"/>
      <protection locked="0"/>
    </xf>
    <xf numFmtId="0" fontId="33" fillId="23" borderId="0" xfId="0" applyFont="1" applyFill="1" applyBorder="1" applyAlignment="1" applyProtection="1">
      <alignment horizontal="left"/>
      <protection locked="0"/>
    </xf>
    <xf numFmtId="0" fontId="36" fillId="23" borderId="0" xfId="0" applyFont="1" applyFill="1" applyBorder="1" applyAlignment="1" applyProtection="1">
      <alignment horizontal="left"/>
    </xf>
    <xf numFmtId="0" fontId="33" fillId="23" borderId="0" xfId="0" applyFont="1" applyFill="1" applyBorder="1" applyAlignment="1" applyProtection="1">
      <alignment horizontal="left"/>
    </xf>
    <xf numFmtId="0" fontId="36" fillId="23" borderId="0" xfId="0" applyFont="1" applyFill="1" applyAlignment="1" applyProtection="1">
      <alignment horizontal="left"/>
    </xf>
    <xf numFmtId="0" fontId="36" fillId="23" borderId="0" xfId="0" applyFont="1" applyFill="1" applyAlignment="1" applyProtection="1">
      <alignment horizontal="right"/>
    </xf>
    <xf numFmtId="0" fontId="33" fillId="23" borderId="15" xfId="0" applyFont="1" applyFill="1" applyBorder="1" applyAlignment="1" applyProtection="1">
      <alignment horizontal="left"/>
    </xf>
    <xf numFmtId="0" fontId="33" fillId="23" borderId="28" xfId="0" applyFont="1" applyFill="1" applyBorder="1" applyProtection="1"/>
    <xf numFmtId="0" fontId="36" fillId="23" borderId="12" xfId="0" applyFont="1" applyFill="1" applyBorder="1" applyAlignment="1" applyProtection="1">
      <alignment horizontal="center"/>
    </xf>
    <xf numFmtId="2" fontId="36" fillId="23" borderId="17" xfId="0" applyNumberFormat="1" applyFont="1" applyFill="1" applyBorder="1" applyAlignment="1" applyProtection="1">
      <alignment horizontal="center"/>
    </xf>
    <xf numFmtId="0" fontId="33" fillId="23" borderId="0" xfId="0" applyNumberFormat="1" applyFont="1" applyFill="1" applyBorder="1" applyAlignment="1" applyProtection="1">
      <alignment horizontal="left"/>
    </xf>
    <xf numFmtId="14" fontId="33" fillId="23" borderId="0" xfId="0" applyNumberFormat="1" applyFont="1" applyFill="1" applyAlignment="1" applyProtection="1">
      <alignment horizontal="left"/>
    </xf>
    <xf numFmtId="0" fontId="33" fillId="23" borderId="51" xfId="0" applyFont="1" applyFill="1" applyBorder="1" applyProtection="1"/>
    <xf numFmtId="0" fontId="33" fillId="23" borderId="53" xfId="0" applyFont="1" applyFill="1" applyBorder="1" applyProtection="1"/>
    <xf numFmtId="0" fontId="33" fillId="23" borderId="0" xfId="0" applyNumberFormat="1" applyFont="1" applyFill="1" applyAlignment="1" applyProtection="1">
      <alignment horizontal="left"/>
    </xf>
    <xf numFmtId="0" fontId="33" fillId="23" borderId="0" xfId="0" applyFont="1" applyFill="1" applyAlignment="1" applyProtection="1">
      <alignment horizontal="center"/>
    </xf>
    <xf numFmtId="169" fontId="33" fillId="23" borderId="0" xfId="0" applyNumberFormat="1" applyFont="1" applyFill="1" applyBorder="1" applyAlignment="1" applyProtection="1">
      <alignment horizontal="right"/>
    </xf>
    <xf numFmtId="169" fontId="33" fillId="23" borderId="0" xfId="0" applyNumberFormat="1" applyFont="1" applyFill="1" applyBorder="1" applyAlignment="1" applyProtection="1">
      <alignment horizontal="left"/>
    </xf>
    <xf numFmtId="0" fontId="33" fillId="23" borderId="0" xfId="0" applyFont="1" applyFill="1"/>
    <xf numFmtId="0" fontId="100" fillId="23" borderId="23" xfId="0" applyFont="1" applyFill="1" applyBorder="1" applyAlignment="1" applyProtection="1">
      <alignment horizontal="center"/>
    </xf>
    <xf numFmtId="0" fontId="100" fillId="23" borderId="0" xfId="0" applyFont="1" applyFill="1" applyBorder="1" applyAlignment="1" applyProtection="1">
      <alignment horizontal="center"/>
    </xf>
    <xf numFmtId="0" fontId="36" fillId="23" borderId="23" xfId="0" applyFont="1" applyFill="1" applyBorder="1" applyAlignment="1" applyProtection="1">
      <alignment horizontal="center"/>
    </xf>
    <xf numFmtId="169" fontId="33" fillId="23" borderId="0" xfId="0" applyNumberFormat="1" applyFont="1" applyFill="1" applyBorder="1" applyAlignment="1" applyProtection="1">
      <alignment horizontal="center"/>
    </xf>
    <xf numFmtId="0" fontId="36" fillId="23" borderId="13" xfId="0" applyFont="1" applyFill="1" applyBorder="1" applyAlignment="1" applyProtection="1">
      <alignment horizontal="center"/>
    </xf>
    <xf numFmtId="169" fontId="33" fillId="23" borderId="11" xfId="0" applyNumberFormat="1" applyFont="1" applyFill="1" applyBorder="1" applyAlignment="1" applyProtection="1">
      <alignment horizontal="center"/>
    </xf>
    <xf numFmtId="0" fontId="36" fillId="23" borderId="29" xfId="0" applyFont="1" applyFill="1" applyBorder="1" applyAlignment="1" applyProtection="1">
      <alignment horizontal="center"/>
    </xf>
    <xf numFmtId="169" fontId="33" fillId="23" borderId="29" xfId="0" applyNumberFormat="1" applyFont="1" applyFill="1" applyBorder="1" applyAlignment="1" applyProtection="1">
      <alignment horizontal="center"/>
    </xf>
    <xf numFmtId="169" fontId="33" fillId="23" borderId="25" xfId="0" applyNumberFormat="1" applyFont="1" applyFill="1" applyBorder="1" applyAlignment="1" applyProtection="1">
      <alignment horizontal="center"/>
    </xf>
    <xf numFmtId="166" fontId="33" fillId="23" borderId="25" xfId="0" applyNumberFormat="1" applyFont="1" applyFill="1" applyBorder="1" applyAlignment="1" applyProtection="1">
      <alignment horizontal="center"/>
    </xf>
    <xf numFmtId="0" fontId="36" fillId="23" borderId="24" xfId="0" applyFont="1" applyFill="1" applyBorder="1" applyAlignment="1" applyProtection="1">
      <alignment horizontal="left"/>
    </xf>
    <xf numFmtId="169" fontId="33" fillId="23" borderId="26" xfId="0" applyNumberFormat="1" applyFont="1" applyFill="1" applyBorder="1" applyAlignment="1" applyProtection="1">
      <alignment horizontal="left"/>
    </xf>
    <xf numFmtId="169" fontId="33" fillId="23" borderId="24" xfId="0" applyNumberFormat="1" applyFont="1" applyFill="1" applyBorder="1" applyAlignment="1" applyProtection="1">
      <alignment horizontal="left"/>
    </xf>
    <xf numFmtId="166" fontId="33" fillId="23" borderId="26" xfId="0" applyNumberFormat="1" applyFont="1" applyFill="1" applyBorder="1" applyAlignment="1" applyProtection="1">
      <alignment horizontal="left"/>
    </xf>
    <xf numFmtId="0" fontId="100" fillId="23" borderId="22" xfId="0" applyFont="1" applyFill="1" applyBorder="1" applyAlignment="1" applyProtection="1">
      <alignment horizontal="left"/>
    </xf>
    <xf numFmtId="166" fontId="33" fillId="23" borderId="23" xfId="0" applyNumberFormat="1" applyFont="1" applyFill="1" applyBorder="1" applyAlignment="1" applyProtection="1">
      <alignment horizontal="left"/>
    </xf>
    <xf numFmtId="169" fontId="36" fillId="23" borderId="22" xfId="0" applyNumberFormat="1" applyFont="1" applyFill="1" applyBorder="1" applyAlignment="1" applyProtection="1">
      <alignment horizontal="left"/>
    </xf>
    <xf numFmtId="169" fontId="82" fillId="23" borderId="23" xfId="0" applyNumberFormat="1" applyFont="1" applyFill="1" applyBorder="1" applyAlignment="1" applyProtection="1">
      <alignment horizontal="left"/>
    </xf>
    <xf numFmtId="0" fontId="36" fillId="23" borderId="22" xfId="0" applyFont="1" applyFill="1" applyBorder="1" applyAlignment="1" applyProtection="1">
      <alignment horizontal="left"/>
    </xf>
    <xf numFmtId="169" fontId="33" fillId="23" borderId="23" xfId="0" applyNumberFormat="1" applyFont="1" applyFill="1" applyBorder="1" applyAlignment="1" applyProtection="1">
      <alignment horizontal="left"/>
    </xf>
    <xf numFmtId="0" fontId="100" fillId="28" borderId="0" xfId="0" applyFont="1" applyFill="1" applyBorder="1" applyAlignment="1" applyProtection="1">
      <alignment horizontal="centerContinuous"/>
    </xf>
    <xf numFmtId="0" fontId="33" fillId="28" borderId="0" xfId="0" applyFont="1" applyFill="1" applyBorder="1" applyAlignment="1">
      <alignment horizontal="centerContinuous"/>
    </xf>
    <xf numFmtId="0" fontId="101" fillId="23" borderId="0" xfId="0" applyFont="1" applyFill="1" applyBorder="1" applyAlignment="1" applyProtection="1">
      <alignment horizontal="center"/>
    </xf>
    <xf numFmtId="0" fontId="33" fillId="23" borderId="0" xfId="0" applyFont="1" applyFill="1" applyBorder="1" applyAlignment="1">
      <alignment horizontal="centerContinuous"/>
    </xf>
    <xf numFmtId="0" fontId="33" fillId="23" borderId="19" xfId="0" applyFont="1" applyFill="1" applyBorder="1" applyProtection="1"/>
    <xf numFmtId="169" fontId="33" fillId="23" borderId="13" xfId="0" applyNumberFormat="1" applyFont="1" applyFill="1" applyBorder="1" applyProtection="1"/>
    <xf numFmtId="0" fontId="36" fillId="23" borderId="19" xfId="0" applyFont="1" applyFill="1" applyBorder="1" applyAlignment="1" applyProtection="1">
      <alignment horizontal="left"/>
    </xf>
    <xf numFmtId="170" fontId="33" fillId="23" borderId="13" xfId="0" applyNumberFormat="1" applyFont="1" applyFill="1" applyBorder="1" applyAlignment="1" applyProtection="1">
      <alignment horizontal="left"/>
    </xf>
    <xf numFmtId="0" fontId="33" fillId="23" borderId="24" xfId="0" applyFont="1" applyFill="1" applyBorder="1" applyProtection="1"/>
    <xf numFmtId="169" fontId="33" fillId="23" borderId="26" xfId="0" applyNumberFormat="1" applyFont="1" applyFill="1" applyBorder="1" applyProtection="1"/>
    <xf numFmtId="170" fontId="33" fillId="23" borderId="23" xfId="0" applyNumberFormat="1" applyFont="1" applyFill="1" applyBorder="1" applyAlignment="1" applyProtection="1">
      <alignment horizontal="left"/>
    </xf>
    <xf numFmtId="169" fontId="49" fillId="23" borderId="23" xfId="0" applyNumberFormat="1" applyFont="1" applyFill="1" applyBorder="1" applyAlignment="1" applyProtection="1">
      <alignment horizontal="left"/>
    </xf>
    <xf numFmtId="169" fontId="94" fillId="23" borderId="23" xfId="0" applyNumberFormat="1" applyFont="1" applyFill="1" applyBorder="1" applyAlignment="1" applyProtection="1">
      <alignment horizontal="left"/>
    </xf>
    <xf numFmtId="0" fontId="33" fillId="23" borderId="19" xfId="0" applyFont="1" applyFill="1" applyBorder="1" applyAlignment="1" applyProtection="1">
      <alignment horizontal="centerContinuous"/>
    </xf>
    <xf numFmtId="166" fontId="33" fillId="23" borderId="13" xfId="0" applyNumberFormat="1" applyFont="1" applyFill="1" applyBorder="1" applyAlignment="1" applyProtection="1">
      <alignment horizontal="centerContinuous"/>
    </xf>
    <xf numFmtId="169" fontId="33" fillId="23" borderId="19" xfId="0" applyNumberFormat="1" applyFont="1" applyFill="1" applyBorder="1" applyAlignment="1" applyProtection="1">
      <alignment horizontal="left"/>
    </xf>
    <xf numFmtId="166" fontId="33" fillId="23" borderId="13" xfId="0" applyNumberFormat="1" applyFont="1" applyFill="1" applyBorder="1" applyAlignment="1" applyProtection="1">
      <alignment horizontal="left"/>
    </xf>
    <xf numFmtId="166" fontId="33" fillId="23" borderId="0" xfId="0" applyNumberFormat="1" applyFont="1" applyFill="1" applyBorder="1" applyAlignment="1" applyProtection="1">
      <alignment horizontal="centerContinuous"/>
    </xf>
    <xf numFmtId="166" fontId="33" fillId="23" borderId="0" xfId="0" applyNumberFormat="1" applyFont="1" applyFill="1" applyBorder="1" applyAlignment="1" applyProtection="1">
      <alignment horizontal="left"/>
    </xf>
    <xf numFmtId="0" fontId="102" fillId="23" borderId="0" xfId="0" applyFont="1" applyFill="1" applyBorder="1" applyAlignment="1" applyProtection="1">
      <alignment horizontal="center"/>
    </xf>
    <xf numFmtId="169" fontId="103" fillId="23" borderId="0" xfId="0" applyNumberFormat="1" applyFont="1" applyFill="1" applyBorder="1" applyAlignment="1" applyProtection="1">
      <alignment horizontal="center"/>
    </xf>
    <xf numFmtId="166" fontId="103" fillId="23" borderId="0" xfId="0" applyNumberFormat="1" applyFont="1" applyFill="1" applyBorder="1" applyAlignment="1" applyProtection="1">
      <alignment horizontal="center"/>
    </xf>
    <xf numFmtId="0" fontId="104" fillId="23" borderId="0" xfId="0" applyFont="1" applyFill="1" applyBorder="1" applyAlignment="1" applyProtection="1">
      <alignment horizontal="centerContinuous"/>
    </xf>
    <xf numFmtId="166" fontId="0" fillId="23" borderId="0" xfId="0" applyNumberFormat="1" applyFill="1" applyBorder="1" applyAlignment="1" applyProtection="1">
      <alignment horizontal="centerContinuous"/>
    </xf>
    <xf numFmtId="0" fontId="105" fillId="23" borderId="0" xfId="0" applyFont="1" applyFill="1" applyBorder="1" applyProtection="1"/>
    <xf numFmtId="169" fontId="102" fillId="23" borderId="0" xfId="0" applyNumberFormat="1" applyFont="1" applyFill="1" applyBorder="1" applyAlignment="1" applyProtection="1">
      <alignment horizontal="right"/>
    </xf>
    <xf numFmtId="166" fontId="106" fillId="23" borderId="0" xfId="0" applyNumberFormat="1" applyFont="1" applyFill="1" applyBorder="1" applyAlignment="1" applyProtection="1">
      <alignment horizontal="left"/>
    </xf>
    <xf numFmtId="0" fontId="102" fillId="23" borderId="0" xfId="0" applyFont="1" applyFill="1" applyBorder="1" applyAlignment="1" applyProtection="1">
      <alignment horizontal="right"/>
    </xf>
    <xf numFmtId="169" fontId="103" fillId="23" borderId="0" xfId="0" applyNumberFormat="1" applyFont="1" applyFill="1" applyBorder="1" applyAlignment="1" applyProtection="1">
      <alignment horizontal="left"/>
    </xf>
    <xf numFmtId="0" fontId="0" fillId="23" borderId="0" xfId="0" applyFill="1" applyBorder="1" applyAlignment="1">
      <alignment horizontal="centerContinuous"/>
    </xf>
    <xf numFmtId="169" fontId="106" fillId="23" borderId="0" xfId="0" applyNumberFormat="1" applyFont="1" applyFill="1" applyBorder="1" applyAlignment="1" applyProtection="1">
      <alignment horizontal="left"/>
    </xf>
    <xf numFmtId="0" fontId="107" fillId="23" borderId="0" xfId="0" applyFont="1" applyFill="1" applyBorder="1" applyAlignment="1" applyProtection="1">
      <alignment horizontal="left"/>
    </xf>
    <xf numFmtId="0" fontId="0" fillId="23" borderId="0" xfId="0" applyFill="1" applyBorder="1" applyProtection="1"/>
    <xf numFmtId="166" fontId="0" fillId="23" borderId="0" xfId="0" applyNumberFormat="1" applyFill="1" applyBorder="1" applyProtection="1"/>
    <xf numFmtId="0" fontId="0" fillId="23" borderId="0" xfId="0" applyFill="1" applyBorder="1" applyAlignment="1" applyProtection="1">
      <alignment horizontal="centerContinuous"/>
    </xf>
    <xf numFmtId="0" fontId="63" fillId="23" borderId="0" xfId="0" applyFont="1" applyFill="1" applyBorder="1" applyProtection="1"/>
    <xf numFmtId="166" fontId="0" fillId="23" borderId="0" xfId="0" applyNumberFormat="1" applyFill="1" applyBorder="1" applyAlignment="1" applyProtection="1">
      <alignment horizontal="left"/>
    </xf>
    <xf numFmtId="0" fontId="36" fillId="23" borderId="24" xfId="0" applyFont="1" applyFill="1" applyBorder="1" applyAlignment="1" applyProtection="1">
      <alignment horizontal="center"/>
    </xf>
    <xf numFmtId="169" fontId="33" fillId="23" borderId="26" xfId="0" applyNumberFormat="1" applyFont="1" applyFill="1" applyBorder="1" applyAlignment="1" applyProtection="1">
      <alignment horizontal="center"/>
    </xf>
    <xf numFmtId="169" fontId="33" fillId="23" borderId="24" xfId="0" applyNumberFormat="1" applyFont="1" applyFill="1" applyBorder="1" applyAlignment="1" applyProtection="1">
      <alignment horizontal="center"/>
    </xf>
    <xf numFmtId="166" fontId="33" fillId="23" borderId="26" xfId="0" applyNumberFormat="1" applyFont="1" applyFill="1" applyBorder="1" applyAlignment="1" applyProtection="1">
      <alignment horizontal="center"/>
    </xf>
    <xf numFmtId="0" fontId="100" fillId="23" borderId="22" xfId="0" applyFont="1" applyFill="1" applyBorder="1" applyAlignment="1" applyProtection="1">
      <alignment horizontal="centerContinuous"/>
    </xf>
    <xf numFmtId="166" fontId="33" fillId="23" borderId="23" xfId="0" applyNumberFormat="1" applyFont="1" applyFill="1" applyBorder="1" applyAlignment="1" applyProtection="1">
      <alignment horizontal="centerContinuous"/>
    </xf>
    <xf numFmtId="0" fontId="105" fillId="23" borderId="0" xfId="0" applyFont="1" applyFill="1" applyProtection="1"/>
    <xf numFmtId="169" fontId="36" fillId="23" borderId="22" xfId="0" applyNumberFormat="1" applyFont="1" applyFill="1" applyBorder="1" applyAlignment="1" applyProtection="1">
      <alignment horizontal="right"/>
    </xf>
    <xf numFmtId="0" fontId="36" fillId="23" borderId="22" xfId="0" applyFont="1" applyFill="1" applyBorder="1" applyAlignment="1" applyProtection="1">
      <alignment horizontal="right"/>
    </xf>
    <xf numFmtId="0" fontId="36" fillId="23" borderId="22" xfId="0" applyFont="1" applyFill="1" applyBorder="1" applyProtection="1"/>
    <xf numFmtId="0" fontId="33" fillId="23" borderId="22" xfId="0" applyFont="1" applyFill="1" applyBorder="1" applyProtection="1"/>
    <xf numFmtId="169" fontId="33" fillId="23" borderId="23" xfId="0" applyNumberFormat="1" applyFont="1" applyFill="1" applyBorder="1" applyProtection="1"/>
    <xf numFmtId="0" fontId="36" fillId="23" borderId="24" xfId="0" applyFont="1" applyFill="1" applyBorder="1" applyProtection="1"/>
    <xf numFmtId="169" fontId="49" fillId="23" borderId="23" xfId="0" applyNumberFormat="1" applyFont="1" applyFill="1" applyBorder="1" applyAlignment="1" applyProtection="1">
      <alignment horizontal="centerContinuous"/>
    </xf>
    <xf numFmtId="169" fontId="33" fillId="23" borderId="19" xfId="0" applyNumberFormat="1" applyFont="1" applyFill="1" applyBorder="1" applyAlignment="1" applyProtection="1">
      <alignment horizontal="center"/>
    </xf>
    <xf numFmtId="0" fontId="92" fillId="23" borderId="0" xfId="0" applyFont="1" applyFill="1" applyBorder="1" applyProtection="1"/>
    <xf numFmtId="0" fontId="33" fillId="23" borderId="23" xfId="0" applyFont="1" applyFill="1" applyBorder="1"/>
    <xf numFmtId="0" fontId="82" fillId="23" borderId="55" xfId="0" applyFont="1" applyFill="1" applyBorder="1" applyAlignment="1" applyProtection="1">
      <alignment horizontal="centerContinuous"/>
    </xf>
    <xf numFmtId="0" fontId="108" fillId="23" borderId="55" xfId="0" applyFont="1" applyFill="1" applyBorder="1" applyAlignment="1" applyProtection="1">
      <alignment horizontal="centerContinuous"/>
    </xf>
    <xf numFmtId="0" fontId="82" fillId="23" borderId="54" xfId="0" applyFont="1" applyFill="1" applyBorder="1" applyAlignment="1" applyProtection="1">
      <alignment horizontal="centerContinuous"/>
    </xf>
    <xf numFmtId="0" fontId="82" fillId="23" borderId="56" xfId="0" applyFont="1" applyFill="1" applyBorder="1" applyAlignment="1" applyProtection="1">
      <alignment horizontal="centerContinuous"/>
    </xf>
    <xf numFmtId="0" fontId="109" fillId="23" borderId="54" xfId="0" applyFont="1" applyFill="1" applyBorder="1" applyAlignment="1" applyProtection="1">
      <alignment horizontal="centerContinuous"/>
    </xf>
    <xf numFmtId="0" fontId="109" fillId="23" borderId="56" xfId="0" applyFont="1" applyFill="1" applyBorder="1" applyAlignment="1" applyProtection="1">
      <alignment horizontal="centerContinuous"/>
    </xf>
    <xf numFmtId="0" fontId="108" fillId="23" borderId="15" xfId="0" applyFont="1" applyFill="1" applyBorder="1" applyAlignment="1" applyProtection="1">
      <alignment horizontal="center"/>
    </xf>
    <xf numFmtId="0" fontId="108" fillId="23" borderId="16" xfId="0" applyFont="1" applyFill="1" applyBorder="1" applyAlignment="1" applyProtection="1">
      <alignment horizontal="center"/>
    </xf>
    <xf numFmtId="0" fontId="108" fillId="23" borderId="75" xfId="0" applyFont="1" applyFill="1" applyBorder="1" applyAlignment="1" applyProtection="1">
      <alignment horizontal="center"/>
    </xf>
    <xf numFmtId="0" fontId="110" fillId="23" borderId="0" xfId="0" applyFont="1" applyFill="1" applyBorder="1" applyAlignment="1" applyProtection="1">
      <alignment horizontal="center"/>
    </xf>
    <xf numFmtId="0" fontId="110" fillId="23" borderId="16" xfId="0" applyFont="1" applyFill="1" applyBorder="1" applyAlignment="1" applyProtection="1">
      <alignment horizontal="center"/>
    </xf>
    <xf numFmtId="0" fontId="110" fillId="23" borderId="28" xfId="0" applyFont="1" applyFill="1" applyBorder="1" applyAlignment="1" applyProtection="1">
      <alignment horizontal="center"/>
    </xf>
    <xf numFmtId="0" fontId="111" fillId="23" borderId="99" xfId="0" applyFont="1" applyFill="1" applyBorder="1" applyAlignment="1" applyProtection="1">
      <alignment horizontal="centerContinuous"/>
    </xf>
    <xf numFmtId="169" fontId="33" fillId="23" borderId="12" xfId="0" applyNumberFormat="1" applyFont="1" applyFill="1" applyBorder="1" applyAlignment="1" applyProtection="1">
      <alignment horizontal="center"/>
    </xf>
    <xf numFmtId="1" fontId="33" fillId="23" borderId="23" xfId="0" applyNumberFormat="1" applyFont="1" applyFill="1" applyBorder="1" applyAlignment="1" applyProtection="1">
      <alignment horizontal="center"/>
    </xf>
    <xf numFmtId="1" fontId="33" fillId="23" borderId="0" xfId="0" applyNumberFormat="1" applyFont="1" applyFill="1" applyBorder="1" applyAlignment="1" applyProtection="1">
      <alignment horizontal="center"/>
    </xf>
    <xf numFmtId="1" fontId="33" fillId="23" borderId="17" xfId="0" applyNumberFormat="1" applyFont="1" applyFill="1" applyBorder="1" applyAlignment="1" applyProtection="1">
      <alignment horizontal="center"/>
    </xf>
    <xf numFmtId="169" fontId="33" fillId="23" borderId="103" xfId="0" applyNumberFormat="1" applyFont="1" applyFill="1" applyBorder="1" applyAlignment="1" applyProtection="1">
      <alignment horizontal="centerContinuous"/>
    </xf>
    <xf numFmtId="0" fontId="33" fillId="30" borderId="103" xfId="0" applyFont="1" applyFill="1" applyBorder="1" applyAlignment="1" applyProtection="1">
      <alignment horizontal="center"/>
    </xf>
    <xf numFmtId="0" fontId="111" fillId="23" borderId="103" xfId="0" applyFont="1" applyFill="1" applyBorder="1" applyAlignment="1" applyProtection="1">
      <alignment horizontal="center"/>
    </xf>
    <xf numFmtId="0" fontId="33" fillId="23" borderId="0" xfId="0" applyFont="1" applyFill="1" applyBorder="1"/>
    <xf numFmtId="169" fontId="33" fillId="23" borderId="104" xfId="0" applyNumberFormat="1" applyFont="1" applyFill="1" applyBorder="1" applyAlignment="1" applyProtection="1">
      <alignment horizontal="center"/>
    </xf>
    <xf numFmtId="169" fontId="33" fillId="23" borderId="15" xfId="0" applyNumberFormat="1" applyFont="1" applyFill="1" applyBorder="1" applyAlignment="1" applyProtection="1">
      <alignment horizontal="center"/>
    </xf>
    <xf numFmtId="169" fontId="33" fillId="23" borderId="16" xfId="0" applyNumberFormat="1" applyFont="1" applyFill="1" applyBorder="1" applyAlignment="1" applyProtection="1">
      <alignment horizontal="center"/>
    </xf>
    <xf numFmtId="166" fontId="33" fillId="23" borderId="16" xfId="0" applyNumberFormat="1" applyFont="1" applyFill="1" applyBorder="1" applyAlignment="1" applyProtection="1">
      <alignment horizontal="center"/>
    </xf>
    <xf numFmtId="1" fontId="33" fillId="23" borderId="75" xfId="0" applyNumberFormat="1" applyFont="1" applyFill="1" applyBorder="1" applyAlignment="1" applyProtection="1">
      <alignment horizontal="center"/>
    </xf>
    <xf numFmtId="1" fontId="33" fillId="23" borderId="16" xfId="0" applyNumberFormat="1" applyFont="1" applyFill="1" applyBorder="1" applyAlignment="1" applyProtection="1">
      <alignment horizontal="center"/>
    </xf>
    <xf numFmtId="1" fontId="33" fillId="23" borderId="28" xfId="0" applyNumberFormat="1" applyFont="1" applyFill="1" applyBorder="1" applyAlignment="1" applyProtection="1">
      <alignment horizontal="center"/>
    </xf>
    <xf numFmtId="0" fontId="112" fillId="23" borderId="55" xfId="0" applyFont="1" applyFill="1" applyBorder="1" applyAlignment="1" applyProtection="1">
      <alignment horizontal="centerContinuous"/>
    </xf>
    <xf numFmtId="0" fontId="113" fillId="23" borderId="54" xfId="0" applyFont="1" applyFill="1" applyBorder="1" applyAlignment="1" applyProtection="1">
      <alignment horizontal="centerContinuous"/>
    </xf>
    <xf numFmtId="0" fontId="113" fillId="23" borderId="56" xfId="0" applyFont="1" applyFill="1" applyBorder="1" applyAlignment="1" applyProtection="1">
      <alignment horizontal="centerContinuous"/>
    </xf>
    <xf numFmtId="166" fontId="33" fillId="23" borderId="0" xfId="0" applyNumberFormat="1" applyFont="1" applyFill="1" applyBorder="1" applyAlignment="1" applyProtection="1">
      <alignment horizontal="center"/>
    </xf>
    <xf numFmtId="166" fontId="110" fillId="23" borderId="0" xfId="0" applyNumberFormat="1" applyFont="1" applyFill="1" applyBorder="1" applyAlignment="1" applyProtection="1">
      <alignment horizontal="center"/>
    </xf>
    <xf numFmtId="1" fontId="110" fillId="23" borderId="17" xfId="0" applyNumberFormat="1" applyFont="1" applyFill="1" applyBorder="1" applyAlignment="1" applyProtection="1">
      <alignment horizontal="center"/>
    </xf>
    <xf numFmtId="0" fontId="112" fillId="23" borderId="59" xfId="0" applyNumberFormat="1" applyFont="1" applyFill="1" applyBorder="1" applyAlignment="1" applyProtection="1">
      <alignment horizontal="center"/>
    </xf>
    <xf numFmtId="0" fontId="112" fillId="23" borderId="49" xfId="0" applyFont="1" applyFill="1" applyBorder="1" applyAlignment="1" applyProtection="1">
      <alignment horizontal="center"/>
    </xf>
    <xf numFmtId="0" fontId="112" fillId="23" borderId="50" xfId="0" applyFont="1" applyFill="1" applyBorder="1" applyAlignment="1" applyProtection="1">
      <alignment horizontal="center"/>
    </xf>
    <xf numFmtId="166" fontId="33" fillId="23" borderId="17" xfId="0" applyNumberFormat="1" applyFont="1" applyFill="1" applyBorder="1" applyAlignment="1" applyProtection="1">
      <alignment horizontal="center"/>
    </xf>
    <xf numFmtId="169" fontId="33" fillId="23" borderId="67" xfId="0" applyNumberFormat="1" applyFont="1" applyFill="1" applyBorder="1" applyAlignment="1" applyProtection="1">
      <alignment horizontal="center"/>
    </xf>
    <xf numFmtId="0" fontId="33" fillId="23" borderId="17" xfId="0" applyFont="1" applyFill="1" applyBorder="1" applyAlignment="1" applyProtection="1">
      <alignment horizontal="center"/>
    </xf>
    <xf numFmtId="169" fontId="33" fillId="23" borderId="70" xfId="0" applyNumberFormat="1" applyFont="1" applyFill="1" applyBorder="1" applyAlignment="1" applyProtection="1">
      <alignment horizontal="center"/>
    </xf>
    <xf numFmtId="169" fontId="33" fillId="23" borderId="86" xfId="0" applyNumberFormat="1" applyFont="1" applyFill="1" applyBorder="1" applyAlignment="1" applyProtection="1">
      <alignment horizontal="center"/>
    </xf>
    <xf numFmtId="0" fontId="33" fillId="23" borderId="53" xfId="0" applyFont="1" applyFill="1" applyBorder="1" applyAlignment="1" applyProtection="1">
      <alignment horizontal="center"/>
    </xf>
    <xf numFmtId="0" fontId="33" fillId="23" borderId="12" xfId="0" applyFont="1" applyFill="1" applyBorder="1" applyProtection="1"/>
    <xf numFmtId="169" fontId="33" fillId="23" borderId="0" xfId="0" applyNumberFormat="1" applyFont="1" applyFill="1" applyBorder="1" applyProtection="1"/>
    <xf numFmtId="0" fontId="82" fillId="23" borderId="51" xfId="0" applyFont="1" applyFill="1" applyBorder="1" applyAlignment="1" applyProtection="1">
      <alignment horizontal="centerContinuous"/>
    </xf>
    <xf numFmtId="0" fontId="108" fillId="23" borderId="51" xfId="0" applyFont="1" applyFill="1" applyBorder="1" applyAlignment="1" applyProtection="1">
      <alignment horizontal="centerContinuous"/>
    </xf>
    <xf numFmtId="0" fontId="82" fillId="23" borderId="86" xfId="0" applyFont="1" applyFill="1" applyBorder="1" applyAlignment="1" applyProtection="1">
      <alignment horizontal="centerContinuous"/>
    </xf>
    <xf numFmtId="0" fontId="82" fillId="23" borderId="53" xfId="0" applyFont="1" applyFill="1" applyBorder="1" applyAlignment="1" applyProtection="1">
      <alignment horizontal="centerContinuous"/>
    </xf>
    <xf numFmtId="0" fontId="109" fillId="23" borderId="86" xfId="0" applyFont="1" applyFill="1" applyBorder="1" applyAlignment="1" applyProtection="1">
      <alignment horizontal="centerContinuous"/>
    </xf>
    <xf numFmtId="0" fontId="109" fillId="23" borderId="53" xfId="0" applyFont="1" applyFill="1" applyBorder="1" applyAlignment="1" applyProtection="1">
      <alignment horizontal="centerContinuous"/>
    </xf>
    <xf numFmtId="0" fontId="33" fillId="23" borderId="0" xfId="0" applyFont="1" applyFill="1" applyAlignment="1">
      <alignment horizontal="centerContinuous"/>
    </xf>
    <xf numFmtId="169" fontId="33" fillId="23" borderId="51" xfId="0" applyNumberFormat="1" applyFont="1" applyFill="1" applyBorder="1" applyAlignment="1" applyProtection="1">
      <alignment horizontal="center"/>
    </xf>
    <xf numFmtId="1" fontId="33" fillId="23" borderId="74" xfId="0" applyNumberFormat="1" applyFont="1" applyFill="1" applyBorder="1" applyAlignment="1" applyProtection="1">
      <alignment horizontal="center"/>
    </xf>
    <xf numFmtId="1" fontId="33" fillId="23" borderId="86" xfId="0" applyNumberFormat="1" applyFont="1" applyFill="1" applyBorder="1" applyAlignment="1" applyProtection="1">
      <alignment horizontal="center"/>
    </xf>
    <xf numFmtId="1" fontId="33" fillId="23" borderId="53" xfId="0" applyNumberFormat="1" applyFont="1" applyFill="1" applyBorder="1" applyAlignment="1" applyProtection="1">
      <alignment horizontal="center"/>
    </xf>
    <xf numFmtId="0" fontId="33" fillId="23" borderId="86" xfId="0" applyFont="1" applyFill="1" applyBorder="1" applyProtection="1"/>
    <xf numFmtId="0" fontId="113" fillId="23" borderId="86" xfId="0" applyFont="1" applyFill="1" applyBorder="1" applyAlignment="1" applyProtection="1">
      <alignment horizontal="centerContinuous"/>
    </xf>
    <xf numFmtId="0" fontId="112" fillId="23" borderId="60" xfId="0" applyNumberFormat="1" applyFont="1" applyFill="1" applyBorder="1" applyAlignment="1" applyProtection="1">
      <alignment horizontal="left"/>
    </xf>
    <xf numFmtId="169" fontId="33" fillId="23" borderId="86" xfId="0" applyNumberFormat="1" applyFont="1" applyFill="1" applyBorder="1" applyProtection="1"/>
    <xf numFmtId="0" fontId="0" fillId="27" borderId="0" xfId="0" applyFill="1" applyAlignment="1">
      <alignment vertical="center"/>
    </xf>
    <xf numFmtId="0" fontId="4" fillId="22" borderId="0" xfId="0" quotePrefix="1" applyFont="1" applyFill="1" applyBorder="1" applyAlignment="1">
      <alignment horizontal="center"/>
    </xf>
    <xf numFmtId="0" fontId="4" fillId="22" borderId="0" xfId="0" applyFont="1" applyFill="1" applyBorder="1" applyAlignment="1">
      <alignment horizontal="left"/>
    </xf>
    <xf numFmtId="0" fontId="33" fillId="23" borderId="105" xfId="0" quotePrefix="1" applyFont="1" applyFill="1" applyBorder="1" applyAlignment="1">
      <alignment horizontal="left"/>
    </xf>
    <xf numFmtId="0" fontId="48" fillId="23" borderId="106" xfId="0" applyFont="1" applyFill="1" applyBorder="1" applyAlignment="1">
      <alignment horizontal="left"/>
    </xf>
    <xf numFmtId="0" fontId="4" fillId="22" borderId="105" xfId="0" applyFont="1" applyFill="1" applyBorder="1"/>
    <xf numFmtId="0" fontId="33" fillId="22" borderId="106" xfId="0" quotePrefix="1" applyFont="1" applyFill="1" applyBorder="1" applyAlignment="1">
      <alignment horizontal="center"/>
    </xf>
    <xf numFmtId="0" fontId="33" fillId="22" borderId="12" xfId="0" applyFont="1" applyFill="1" applyBorder="1" applyAlignment="1"/>
    <xf numFmtId="0" fontId="52" fillId="0" borderId="0" xfId="0" applyFont="1" applyFill="1" applyAlignment="1">
      <alignment horizontal="left" wrapText="1"/>
    </xf>
    <xf numFmtId="0" fontId="4" fillId="0" borderId="0" xfId="0" applyFont="1" applyFill="1"/>
    <xf numFmtId="0" fontId="4" fillId="0" borderId="0" xfId="0" applyFont="1" applyFill="1" applyAlignment="1">
      <alignment wrapText="1"/>
    </xf>
    <xf numFmtId="0" fontId="47" fillId="0" borderId="0" xfId="0" applyFont="1" applyFill="1" applyAlignment="1">
      <alignment wrapText="1"/>
    </xf>
    <xf numFmtId="0" fontId="47" fillId="0" borderId="0" xfId="0" applyFont="1" applyFill="1"/>
    <xf numFmtId="0" fontId="4" fillId="0" borderId="0" xfId="0" applyFont="1" applyFill="1" applyBorder="1" applyAlignment="1">
      <alignment vertical="top" wrapText="1"/>
    </xf>
    <xf numFmtId="0" fontId="52" fillId="0" borderId="0" xfId="0" applyFont="1" applyFill="1" applyBorder="1" applyAlignment="1">
      <alignment vertical="center" wrapText="1"/>
    </xf>
    <xf numFmtId="0" fontId="52" fillId="18" borderId="100" xfId="0" applyFont="1" applyFill="1" applyBorder="1" applyAlignment="1">
      <alignment vertical="center" wrapText="1"/>
    </xf>
    <xf numFmtId="0" fontId="52" fillId="18" borderId="101" xfId="0" applyFont="1" applyFill="1" applyBorder="1" applyAlignment="1">
      <alignment vertical="center"/>
    </xf>
    <xf numFmtId="0" fontId="52" fillId="18" borderId="102" xfId="0" applyFont="1" applyFill="1" applyBorder="1" applyAlignment="1">
      <alignment horizontal="left" vertical="center" wrapText="1"/>
    </xf>
    <xf numFmtId="0" fontId="4" fillId="31" borderId="39" xfId="0" applyFont="1" applyFill="1" applyBorder="1" applyAlignment="1">
      <alignment horizontal="center" vertical="center" textRotation="90" wrapText="1"/>
    </xf>
    <xf numFmtId="0" fontId="4" fillId="18" borderId="39" xfId="0" applyFont="1" applyFill="1" applyBorder="1" applyAlignment="1">
      <alignment horizontal="center" vertical="center" textRotation="90" wrapText="1"/>
    </xf>
    <xf numFmtId="0" fontId="4" fillId="32" borderId="39" xfId="0" applyFont="1" applyFill="1" applyBorder="1" applyAlignment="1">
      <alignment horizontal="center" vertical="center" textRotation="90" wrapText="1"/>
    </xf>
    <xf numFmtId="0" fontId="0" fillId="18" borderId="101" xfId="0" applyFill="1" applyBorder="1"/>
    <xf numFmtId="0" fontId="0" fillId="18" borderId="102" xfId="0" applyFill="1" applyBorder="1"/>
    <xf numFmtId="0" fontId="0" fillId="18" borderId="100" xfId="0" applyFill="1" applyBorder="1"/>
    <xf numFmtId="0" fontId="33" fillId="18" borderId="59" xfId="0" quotePrefix="1" applyFont="1" applyFill="1" applyBorder="1" applyAlignment="1">
      <alignment horizontal="left" vertical="center"/>
    </xf>
    <xf numFmtId="0" fontId="33" fillId="18" borderId="45" xfId="0" quotePrefix="1" applyFont="1" applyFill="1" applyBorder="1" applyAlignment="1">
      <alignment horizontal="left" vertical="center"/>
    </xf>
    <xf numFmtId="0" fontId="0" fillId="0" borderId="1" xfId="0" applyBorder="1" applyAlignment="1" applyProtection="1">
      <alignment horizontal="left" vertical="center"/>
      <protection locked="0"/>
    </xf>
    <xf numFmtId="0" fontId="26" fillId="0" borderId="54" xfId="47" applyFont="1" applyBorder="1" applyAlignment="1" applyProtection="1">
      <alignment vertical="center"/>
    </xf>
    <xf numFmtId="0" fontId="3" fillId="0" borderId="0" xfId="0" applyFont="1" applyBorder="1" applyAlignment="1" applyProtection="1">
      <alignment vertical="center"/>
    </xf>
    <xf numFmtId="0" fontId="52" fillId="18" borderId="101" xfId="0" applyFont="1" applyFill="1" applyBorder="1" applyAlignment="1">
      <alignment horizontal="right" vertical="center"/>
    </xf>
    <xf numFmtId="0" fontId="52" fillId="18" borderId="102" xfId="0" applyFont="1" applyFill="1" applyBorder="1" applyAlignment="1">
      <alignment horizontal="right" vertical="center"/>
    </xf>
    <xf numFmtId="0" fontId="52" fillId="18" borderId="100" xfId="0" applyFont="1" applyFill="1" applyBorder="1" applyAlignment="1">
      <alignment horizontal="right" vertical="center"/>
    </xf>
    <xf numFmtId="0" fontId="33" fillId="22" borderId="45" xfId="0" applyFont="1" applyFill="1" applyBorder="1" applyAlignment="1">
      <alignment vertical="center"/>
    </xf>
    <xf numFmtId="0" fontId="33" fillId="18" borderId="60" xfId="38" quotePrefix="1" applyFont="1" applyFill="1" applyBorder="1" applyAlignment="1">
      <alignment horizontal="left" vertical="center"/>
    </xf>
    <xf numFmtId="0" fontId="33" fillId="18" borderId="21" xfId="38" quotePrefix="1" applyFont="1" applyFill="1" applyBorder="1" applyAlignment="1">
      <alignment horizontal="left" vertical="center"/>
    </xf>
    <xf numFmtId="0" fontId="33" fillId="22" borderId="45" xfId="38" applyFont="1" applyFill="1" applyBorder="1" applyAlignment="1">
      <alignment vertical="center"/>
    </xf>
    <xf numFmtId="171" fontId="4" fillId="22" borderId="57" xfId="38" applyNumberFormat="1" applyFill="1" applyBorder="1" applyAlignment="1" applyProtection="1">
      <alignment horizontal="center"/>
      <protection locked="0"/>
    </xf>
    <xf numFmtId="0" fontId="4" fillId="22" borderId="28" xfId="38" applyFill="1" applyBorder="1" applyProtection="1">
      <protection locked="0"/>
    </xf>
    <xf numFmtId="0" fontId="4" fillId="22" borderId="114" xfId="38" applyFill="1" applyBorder="1" applyProtection="1">
      <protection locked="0"/>
    </xf>
    <xf numFmtId="0" fontId="33" fillId="22" borderId="56" xfId="38" applyFont="1" applyFill="1" applyBorder="1"/>
    <xf numFmtId="171" fontId="4" fillId="22" borderId="114" xfId="38" applyNumberFormat="1" applyFill="1" applyBorder="1" applyAlignment="1" applyProtection="1">
      <alignment horizontal="center"/>
      <protection locked="0"/>
    </xf>
    <xf numFmtId="0" fontId="4" fillId="22" borderId="15" xfId="38" applyFill="1" applyBorder="1" applyProtection="1">
      <protection locked="0"/>
    </xf>
    <xf numFmtId="0" fontId="4" fillId="22" borderId="51" xfId="38" applyFill="1" applyBorder="1" applyProtection="1">
      <protection locked="0"/>
    </xf>
    <xf numFmtId="171" fontId="33" fillId="23" borderId="33" xfId="0" quotePrefix="1" applyNumberFormat="1" applyFont="1" applyFill="1" applyBorder="1" applyAlignment="1">
      <alignment vertical="center"/>
    </xf>
    <xf numFmtId="0" fontId="33" fillId="22" borderId="51" xfId="0" applyFont="1" applyFill="1" applyBorder="1" applyAlignment="1"/>
    <xf numFmtId="0" fontId="115" fillId="0" borderId="1" xfId="54" applyBorder="1" applyAlignment="1" applyProtection="1">
      <alignment horizontal="left" vertical="center"/>
      <protection locked="0"/>
    </xf>
    <xf numFmtId="0" fontId="60" fillId="0" borderId="0" xfId="53" applyAlignment="1">
      <alignment vertical="center"/>
    </xf>
    <xf numFmtId="0" fontId="4" fillId="22" borderId="25" xfId="38" applyFill="1" applyBorder="1" applyProtection="1">
      <protection locked="0"/>
    </xf>
    <xf numFmtId="0" fontId="87" fillId="22" borderId="25" xfId="38" applyFont="1" applyFill="1" applyBorder="1" applyAlignment="1"/>
    <xf numFmtId="0" fontId="33" fillId="22" borderId="19" xfId="38" applyFont="1" applyFill="1" applyBorder="1"/>
    <xf numFmtId="0" fontId="48" fillId="22" borderId="11" xfId="38" applyFont="1" applyFill="1" applyBorder="1"/>
    <xf numFmtId="0" fontId="4" fillId="22" borderId="85" xfId="38" applyFill="1" applyBorder="1"/>
    <xf numFmtId="0" fontId="4" fillId="22" borderId="117" xfId="38" applyFill="1" applyBorder="1"/>
    <xf numFmtId="0" fontId="4" fillId="23" borderId="61" xfId="38" quotePrefix="1" applyFont="1" applyFill="1" applyBorder="1" applyAlignment="1" applyProtection="1">
      <alignment horizontal="center" vertical="center"/>
    </xf>
    <xf numFmtId="0" fontId="0" fillId="0" borderId="0" xfId="0" applyProtection="1">
      <protection hidden="1"/>
    </xf>
    <xf numFmtId="0" fontId="76" fillId="0" borderId="0" xfId="53" applyFont="1" applyAlignment="1" applyProtection="1">
      <alignment horizontal="right"/>
      <protection hidden="1"/>
    </xf>
    <xf numFmtId="166" fontId="75" fillId="0" borderId="0" xfId="53" applyNumberFormat="1" applyFont="1" applyAlignment="1" applyProtection="1">
      <alignment horizontal="center"/>
      <protection hidden="1"/>
    </xf>
    <xf numFmtId="0" fontId="76" fillId="0" borderId="0" xfId="53" applyFont="1" applyBorder="1" applyAlignment="1" applyProtection="1">
      <alignment horizontal="center"/>
      <protection hidden="1"/>
    </xf>
    <xf numFmtId="166" fontId="75" fillId="0" borderId="0" xfId="53" applyNumberFormat="1" applyFont="1" applyBorder="1" applyAlignment="1" applyProtection="1">
      <alignment horizontal="center"/>
      <protection hidden="1"/>
    </xf>
    <xf numFmtId="0" fontId="74" fillId="0" borderId="0" xfId="53" applyFont="1" applyAlignment="1" applyProtection="1">
      <alignment horizontal="centerContinuous" vertical="top"/>
      <protection hidden="1"/>
    </xf>
    <xf numFmtId="0" fontId="75" fillId="0" borderId="0" xfId="53" applyFont="1" applyAlignment="1" applyProtection="1">
      <alignment horizontal="centerContinuous"/>
      <protection hidden="1"/>
    </xf>
    <xf numFmtId="166" fontId="76" fillId="0" borderId="0" xfId="53" applyNumberFormat="1" applyFont="1" applyAlignment="1" applyProtection="1">
      <alignment horizontal="centerContinuous"/>
      <protection hidden="1"/>
    </xf>
    <xf numFmtId="166" fontId="75" fillId="0" borderId="0" xfId="53" applyNumberFormat="1" applyFont="1" applyAlignment="1" applyProtection="1">
      <alignment horizontal="centerContinuous"/>
      <protection hidden="1"/>
    </xf>
    <xf numFmtId="0" fontId="76" fillId="0" borderId="0" xfId="53" applyFont="1" applyAlignment="1" applyProtection="1">
      <alignment horizontal="centerContinuous"/>
      <protection hidden="1"/>
    </xf>
    <xf numFmtId="166" fontId="75" fillId="0" borderId="0" xfId="53" applyNumberFormat="1" applyFont="1" applyBorder="1" applyAlignment="1" applyProtection="1">
      <alignment horizontal="centerContinuous"/>
      <protection hidden="1"/>
    </xf>
    <xf numFmtId="0" fontId="78" fillId="0" borderId="0" xfId="53" applyFont="1" applyBorder="1" applyAlignment="1" applyProtection="1">
      <alignment horizontal="right"/>
      <protection hidden="1"/>
    </xf>
    <xf numFmtId="166" fontId="76" fillId="0" borderId="0" xfId="53" applyNumberFormat="1" applyFont="1" applyAlignment="1" applyProtection="1">
      <alignment horizontal="right"/>
      <protection hidden="1"/>
    </xf>
    <xf numFmtId="166" fontId="75" fillId="0" borderId="0" xfId="53" applyNumberFormat="1" applyFont="1" applyAlignment="1" applyProtection="1">
      <alignment horizontal="left"/>
      <protection hidden="1"/>
    </xf>
    <xf numFmtId="166" fontId="75" fillId="0" borderId="0" xfId="53" applyNumberFormat="1" applyFont="1" applyProtection="1">
      <protection hidden="1"/>
    </xf>
    <xf numFmtId="0" fontId="76" fillId="0" borderId="0" xfId="53" applyFont="1" applyAlignment="1" applyProtection="1">
      <alignment horizontal="center"/>
      <protection hidden="1"/>
    </xf>
    <xf numFmtId="0" fontId="0" fillId="0" borderId="0" xfId="0" applyAlignment="1" applyProtection="1">
      <alignment horizontal="center"/>
    </xf>
    <xf numFmtId="0" fontId="0" fillId="0" borderId="0" xfId="0" applyAlignment="1" applyProtection="1">
      <alignment horizontal="left"/>
    </xf>
    <xf numFmtId="0" fontId="22" fillId="0" borderId="0" xfId="38" applyFont="1" applyFill="1" applyBorder="1" applyAlignment="1" applyProtection="1">
      <alignment horizontal="left"/>
    </xf>
    <xf numFmtId="0" fontId="3" fillId="0" borderId="0" xfId="0" applyFont="1" applyAlignment="1" applyProtection="1">
      <alignment horizontal="left"/>
    </xf>
    <xf numFmtId="0" fontId="21" fillId="0" borderId="0" xfId="38" applyFont="1" applyFill="1" applyBorder="1" applyAlignment="1" applyProtection="1">
      <alignment horizontal="left"/>
    </xf>
    <xf numFmtId="0" fontId="3" fillId="0" borderId="22" xfId="0" applyFont="1" applyBorder="1" applyAlignment="1" applyProtection="1">
      <alignment horizontal="left"/>
    </xf>
    <xf numFmtId="0" fontId="4" fillId="0" borderId="59" xfId="0" applyFont="1" applyBorder="1" applyAlignment="1" applyProtection="1">
      <alignment vertical="center" wrapText="1"/>
      <protection locked="0"/>
    </xf>
    <xf numFmtId="0" fontId="4" fillId="0" borderId="58" xfId="0" applyFont="1" applyBorder="1" applyAlignment="1" applyProtection="1">
      <alignment vertical="center" wrapText="1"/>
      <protection locked="0"/>
    </xf>
    <xf numFmtId="1" fontId="4" fillId="31" borderId="58" xfId="0" applyNumberFormat="1" applyFont="1" applyFill="1" applyBorder="1" applyAlignment="1" applyProtection="1">
      <alignment horizontal="center" vertical="center"/>
      <protection locked="0"/>
    </xf>
    <xf numFmtId="1" fontId="4" fillId="18" borderId="58" xfId="0" applyNumberFormat="1" applyFont="1" applyFill="1" applyBorder="1" applyAlignment="1" applyProtection="1">
      <alignment horizontal="center" vertical="center"/>
      <protection locked="0"/>
    </xf>
    <xf numFmtId="1" fontId="4" fillId="32" borderId="58" xfId="0" applyNumberFormat="1" applyFont="1" applyFill="1" applyBorder="1" applyAlignment="1" applyProtection="1">
      <alignment horizontal="center" vertical="center"/>
      <protection locked="0"/>
    </xf>
    <xf numFmtId="0" fontId="4" fillId="0" borderId="43"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1" fontId="4" fillId="31" borderId="1" xfId="0" applyNumberFormat="1" applyFont="1" applyFill="1" applyBorder="1" applyAlignment="1" applyProtection="1">
      <alignment horizontal="center" vertical="center"/>
      <protection locked="0"/>
    </xf>
    <xf numFmtId="1" fontId="4" fillId="18" borderId="1" xfId="0" applyNumberFormat="1" applyFont="1" applyFill="1" applyBorder="1" applyAlignment="1" applyProtection="1">
      <alignment horizontal="center" vertical="center"/>
      <protection locked="0"/>
    </xf>
    <xf numFmtId="1" fontId="4" fillId="32" borderId="1" xfId="0" applyNumberFormat="1" applyFont="1" applyFill="1" applyBorder="1" applyAlignment="1" applyProtection="1">
      <alignment horizontal="center" vertical="center"/>
      <protection locked="0"/>
    </xf>
    <xf numFmtId="0" fontId="4" fillId="0" borderId="45" xfId="0" applyFont="1" applyBorder="1" applyAlignment="1" applyProtection="1">
      <alignment vertical="center" wrapText="1"/>
      <protection locked="0"/>
    </xf>
    <xf numFmtId="0" fontId="4" fillId="0" borderId="46" xfId="0" applyFont="1" applyBorder="1" applyAlignment="1" applyProtection="1">
      <alignment vertical="center" wrapText="1"/>
      <protection locked="0"/>
    </xf>
    <xf numFmtId="1" fontId="4" fillId="31" borderId="46" xfId="0" applyNumberFormat="1" applyFont="1" applyFill="1" applyBorder="1" applyAlignment="1" applyProtection="1">
      <alignment horizontal="center" vertical="center"/>
      <protection locked="0"/>
    </xf>
    <xf numFmtId="1" fontId="4" fillId="18" borderId="46" xfId="0" applyNumberFormat="1" applyFont="1" applyFill="1" applyBorder="1" applyAlignment="1" applyProtection="1">
      <alignment horizontal="center" vertical="center"/>
      <protection locked="0"/>
    </xf>
    <xf numFmtId="1" fontId="4" fillId="32" borderId="46" xfId="0" applyNumberFormat="1" applyFont="1" applyFill="1" applyBorder="1" applyAlignment="1" applyProtection="1">
      <alignment horizontal="center" vertical="center"/>
      <protection locked="0"/>
    </xf>
    <xf numFmtId="0" fontId="4" fillId="0" borderId="48" xfId="0" applyFont="1" applyBorder="1" applyAlignment="1" applyProtection="1">
      <alignment vertical="center" wrapText="1"/>
      <protection locked="0"/>
    </xf>
    <xf numFmtId="0" fontId="4" fillId="0" borderId="20" xfId="0" applyFont="1" applyBorder="1" applyAlignment="1" applyProtection="1">
      <alignment vertical="center" wrapText="1"/>
      <protection locked="0"/>
    </xf>
    <xf numFmtId="0" fontId="4" fillId="0" borderId="34" xfId="0" applyFont="1" applyBorder="1" applyAlignment="1" applyProtection="1">
      <alignment vertical="center" wrapText="1"/>
      <protection locked="0"/>
    </xf>
    <xf numFmtId="14" fontId="0" fillId="0" borderId="1" xfId="0" applyNumberFormat="1" applyBorder="1" applyAlignment="1" applyProtection="1">
      <alignment horizontal="left" vertical="center"/>
      <protection locked="0"/>
    </xf>
    <xf numFmtId="169" fontId="0" fillId="0" borderId="1" xfId="0" applyNumberFormat="1" applyBorder="1" applyAlignment="1" applyProtection="1">
      <alignment horizontal="left" vertical="center"/>
      <protection locked="0"/>
    </xf>
    <xf numFmtId="0" fontId="52" fillId="18" borderId="101" xfId="0" applyFont="1" applyFill="1" applyBorder="1" applyAlignment="1">
      <alignment horizontal="left" vertical="center"/>
    </xf>
    <xf numFmtId="0" fontId="52" fillId="18" borderId="100" xfId="0" applyFont="1" applyFill="1" applyBorder="1" applyAlignment="1">
      <alignment horizontal="left" vertical="center" wrapText="1"/>
    </xf>
    <xf numFmtId="0" fontId="4" fillId="23" borderId="0" xfId="38" applyFont="1" applyFill="1" applyBorder="1" applyAlignment="1" applyProtection="1">
      <alignment horizontal="center" vertical="center"/>
      <protection locked="0"/>
    </xf>
    <xf numFmtId="0" fontId="116" fillId="0" borderId="55" xfId="47" applyFont="1" applyBorder="1" applyAlignment="1" applyProtection="1">
      <alignment vertical="center"/>
    </xf>
    <xf numFmtId="0" fontId="43" fillId="0" borderId="0" xfId="0" applyFont="1" applyAlignment="1">
      <alignment vertical="center" wrapText="1"/>
    </xf>
    <xf numFmtId="0" fontId="35" fillId="0" borderId="0" xfId="0" applyFont="1" applyAlignment="1">
      <alignment vertical="center" wrapText="1"/>
    </xf>
    <xf numFmtId="0" fontId="0" fillId="0" borderId="1" xfId="0" applyBorder="1"/>
    <xf numFmtId="0" fontId="35" fillId="0" borderId="1" xfId="0" applyFont="1" applyBorder="1" applyAlignment="1">
      <alignment vertical="center" wrapText="1"/>
    </xf>
    <xf numFmtId="0" fontId="40" fillId="0" borderId="1" xfId="0" applyFont="1" applyBorder="1"/>
    <xf numFmtId="0" fontId="40" fillId="0" borderId="1" xfId="0" applyFont="1" applyBorder="1" applyAlignment="1">
      <alignment horizontal="center"/>
    </xf>
    <xf numFmtId="172" fontId="0" fillId="0" borderId="1" xfId="0" applyNumberFormat="1" applyBorder="1" applyAlignment="1" applyProtection="1">
      <alignment horizontal="left" vertical="center"/>
      <protection locked="0"/>
    </xf>
    <xf numFmtId="0" fontId="3" fillId="0" borderId="0" xfId="0" applyFont="1" applyBorder="1" applyAlignment="1" applyProtection="1">
      <alignment horizontal="left" vertical="center"/>
      <protection locked="0" hidden="1"/>
    </xf>
    <xf numFmtId="0" fontId="0" fillId="0" borderId="0" xfId="0" applyProtection="1">
      <protection locked="0" hidden="1"/>
    </xf>
    <xf numFmtId="0" fontId="3" fillId="0" borderId="0" xfId="0" applyFont="1" applyProtection="1">
      <protection locked="0" hidden="1"/>
    </xf>
    <xf numFmtId="0" fontId="21" fillId="0" borderId="0" xfId="38" applyFont="1" applyFill="1" applyBorder="1" applyAlignment="1" applyProtection="1">
      <alignment horizontal="left" indent="1"/>
      <protection locked="0" hidden="1"/>
    </xf>
    <xf numFmtId="0" fontId="3" fillId="0" borderId="22" xfId="0" applyFont="1" applyBorder="1" applyProtection="1">
      <protection locked="0" hidden="1"/>
    </xf>
    <xf numFmtId="0" fontId="0" fillId="0" borderId="1" xfId="0" applyBorder="1" applyAlignment="1" applyProtection="1">
      <alignment horizontal="center" vertical="center"/>
      <protection locked="0" hidden="1"/>
    </xf>
    <xf numFmtId="0" fontId="0" fillId="0" borderId="0" xfId="0" applyBorder="1" applyProtection="1">
      <protection locked="0" hidden="1"/>
    </xf>
    <xf numFmtId="0" fontId="0" fillId="0" borderId="25" xfId="0" applyBorder="1" applyAlignment="1" applyProtection="1">
      <alignment horizontal="center" vertical="center"/>
      <protection locked="0" hidden="1"/>
    </xf>
    <xf numFmtId="0" fontId="3" fillId="0" borderId="0" xfId="0" applyFont="1" applyBorder="1" applyAlignment="1" applyProtection="1">
      <protection locked="0" hidden="1"/>
    </xf>
    <xf numFmtId="0" fontId="3" fillId="0" borderId="0" xfId="0" applyFont="1" applyBorder="1" applyAlignment="1" applyProtection="1">
      <alignment vertical="center"/>
      <protection locked="0" hidden="1"/>
    </xf>
    <xf numFmtId="0" fontId="0" fillId="0" borderId="0" xfId="0" applyAlignment="1" applyProtection="1">
      <alignment horizontal="right" vertical="center"/>
    </xf>
    <xf numFmtId="0" fontId="21" fillId="0" borderId="46" xfId="47" applyFont="1" applyBorder="1" applyAlignment="1" applyProtection="1">
      <alignment horizontal="center"/>
    </xf>
    <xf numFmtId="0" fontId="33" fillId="0" borderId="27" xfId="0" applyFont="1" applyFill="1" applyBorder="1" applyAlignment="1">
      <alignment horizontal="center" vertical="center" wrapText="1"/>
    </xf>
    <xf numFmtId="0" fontId="33" fillId="18" borderId="21" xfId="0" quotePrefix="1" applyFont="1" applyFill="1" applyBorder="1" applyAlignment="1">
      <alignment vertical="center"/>
    </xf>
    <xf numFmtId="0" fontId="33" fillId="18" borderId="60" xfId="0" quotePrefix="1" applyFont="1" applyFill="1" applyBorder="1" applyAlignment="1">
      <alignment vertical="center"/>
    </xf>
    <xf numFmtId="0" fontId="55" fillId="26" borderId="1" xfId="0" applyFont="1" applyFill="1" applyBorder="1" applyAlignment="1" applyProtection="1">
      <alignment horizontal="center" vertical="center" wrapText="1"/>
    </xf>
    <xf numFmtId="0" fontId="0" fillId="22" borderId="0" xfId="0" applyFill="1" applyAlignment="1" applyProtection="1">
      <alignment horizontal="center" vertical="center" wrapText="1"/>
    </xf>
    <xf numFmtId="0" fontId="55" fillId="25" borderId="1"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55" fillId="24" borderId="1" xfId="0" applyFont="1" applyFill="1" applyBorder="1" applyAlignment="1" applyProtection="1">
      <alignment horizontal="center" vertical="center" wrapText="1"/>
    </xf>
    <xf numFmtId="0" fontId="55" fillId="22" borderId="1" xfId="0" applyFont="1" applyFill="1" applyBorder="1" applyAlignment="1" applyProtection="1">
      <alignment horizontal="center" vertical="center" wrapText="1"/>
    </xf>
    <xf numFmtId="0" fontId="56" fillId="22" borderId="1" xfId="0" applyFont="1" applyFill="1" applyBorder="1" applyAlignment="1" applyProtection="1">
      <alignment horizontal="center" vertical="center" wrapText="1"/>
    </xf>
    <xf numFmtId="0" fontId="47" fillId="22" borderId="1" xfId="0" applyFont="1" applyFill="1" applyBorder="1" applyAlignment="1" applyProtection="1">
      <alignment horizontal="center" vertical="center" wrapText="1"/>
    </xf>
    <xf numFmtId="0" fontId="55" fillId="22" borderId="0" xfId="0" applyFont="1" applyFill="1" applyBorder="1" applyAlignment="1" applyProtection="1">
      <alignment horizontal="center" vertical="center" wrapText="1"/>
    </xf>
    <xf numFmtId="0" fontId="0" fillId="22" borderId="0" xfId="0" applyFill="1" applyProtection="1"/>
    <xf numFmtId="0" fontId="47" fillId="0" borderId="1" xfId="0" applyFont="1" applyBorder="1" applyAlignment="1" applyProtection="1">
      <alignment horizontal="center" vertical="center" wrapText="1"/>
    </xf>
    <xf numFmtId="0" fontId="55" fillId="0" borderId="1" xfId="0" applyFont="1" applyBorder="1" applyAlignment="1" applyProtection="1">
      <alignment horizontal="center" vertical="center" wrapText="1"/>
    </xf>
    <xf numFmtId="0" fontId="56" fillId="0" borderId="1" xfId="0" applyFont="1" applyBorder="1" applyAlignment="1" applyProtection="1">
      <alignment horizontal="center" vertical="center" wrapText="1"/>
    </xf>
    <xf numFmtId="0" fontId="54" fillId="0" borderId="1" xfId="0" applyFont="1" applyBorder="1" applyAlignment="1" applyProtection="1">
      <alignment horizontal="center" vertical="center" wrapText="1"/>
    </xf>
    <xf numFmtId="0" fontId="60" fillId="18" borderId="59" xfId="53" applyFill="1" applyBorder="1" applyAlignment="1" applyProtection="1">
      <alignment vertical="center"/>
      <protection hidden="1"/>
    </xf>
    <xf numFmtId="0" fontId="60" fillId="18" borderId="58" xfId="53" applyFill="1" applyBorder="1" applyAlignment="1" applyProtection="1">
      <alignment vertical="center"/>
      <protection hidden="1"/>
    </xf>
    <xf numFmtId="0" fontId="61" fillId="18" borderId="58" xfId="53" applyFont="1" applyFill="1" applyBorder="1" applyAlignment="1" applyProtection="1">
      <alignment horizontal="right" vertical="center"/>
      <protection hidden="1"/>
    </xf>
    <xf numFmtId="0" fontId="60" fillId="0" borderId="0" xfId="53" applyBorder="1" applyProtection="1">
      <protection hidden="1"/>
    </xf>
    <xf numFmtId="0" fontId="61" fillId="0" borderId="0" xfId="53" applyFont="1" applyBorder="1" applyAlignment="1" applyProtection="1">
      <alignment horizontal="right"/>
      <protection hidden="1"/>
    </xf>
    <xf numFmtId="0" fontId="62" fillId="0" borderId="0" xfId="53" applyFont="1" applyBorder="1" applyAlignment="1" applyProtection="1">
      <alignment horizontal="right"/>
      <protection hidden="1"/>
    </xf>
    <xf numFmtId="0" fontId="61" fillId="0" borderId="0" xfId="53" applyFont="1" applyBorder="1" applyProtection="1">
      <protection hidden="1"/>
    </xf>
    <xf numFmtId="0" fontId="60" fillId="0" borderId="0" xfId="53" applyProtection="1">
      <protection hidden="1"/>
    </xf>
    <xf numFmtId="0" fontId="64" fillId="0" borderId="0" xfId="53" applyFont="1" applyAlignment="1" applyProtection="1">
      <alignment horizontal="right"/>
      <protection hidden="1"/>
    </xf>
    <xf numFmtId="0" fontId="62" fillId="0" borderId="0" xfId="53" applyFont="1" applyAlignment="1" applyProtection="1">
      <alignment horizontal="right"/>
      <protection hidden="1"/>
    </xf>
    <xf numFmtId="0" fontId="64" fillId="0" borderId="89" xfId="53" applyFont="1" applyBorder="1" applyAlignment="1" applyProtection="1">
      <alignment horizontal="left"/>
      <protection hidden="1"/>
    </xf>
    <xf numFmtId="0" fontId="64" fillId="0" borderId="89" xfId="53" applyFont="1" applyBorder="1" applyProtection="1">
      <protection hidden="1"/>
    </xf>
    <xf numFmtId="0" fontId="64" fillId="0" borderId="0" xfId="53" applyFont="1" applyProtection="1">
      <protection hidden="1"/>
    </xf>
    <xf numFmtId="0" fontId="62" fillId="0" borderId="0" xfId="53" applyFont="1" applyBorder="1" applyProtection="1">
      <protection hidden="1"/>
    </xf>
    <xf numFmtId="0" fontId="64" fillId="0" borderId="11" xfId="53" applyFont="1" applyBorder="1" applyAlignment="1" applyProtection="1">
      <alignment horizontal="center"/>
      <protection hidden="1"/>
    </xf>
    <xf numFmtId="0" fontId="65" fillId="0" borderId="0" xfId="53" applyFont="1" applyAlignment="1" applyProtection="1">
      <alignment horizontal="center"/>
      <protection hidden="1"/>
    </xf>
    <xf numFmtId="0" fontId="60" fillId="23" borderId="0" xfId="53" applyFill="1" applyBorder="1" applyProtection="1">
      <protection hidden="1"/>
    </xf>
    <xf numFmtId="0" fontId="60" fillId="23" borderId="15" xfId="53" applyFill="1" applyBorder="1" applyProtection="1">
      <protection hidden="1"/>
    </xf>
    <xf numFmtId="0" fontId="60" fillId="23" borderId="16" xfId="53" applyFill="1" applyBorder="1" applyProtection="1">
      <protection hidden="1"/>
    </xf>
    <xf numFmtId="0" fontId="60" fillId="23" borderId="28" xfId="53" applyFill="1" applyBorder="1" applyProtection="1">
      <protection hidden="1"/>
    </xf>
    <xf numFmtId="173" fontId="64" fillId="0" borderId="91" xfId="53" applyNumberFormat="1" applyFont="1" applyBorder="1" applyAlignment="1" applyProtection="1">
      <alignment horizontal="center"/>
      <protection hidden="1"/>
    </xf>
    <xf numFmtId="0" fontId="66" fillId="23" borderId="0" xfId="53" applyFont="1" applyFill="1" applyBorder="1" applyAlignment="1" applyProtection="1">
      <alignment horizontal="centerContinuous"/>
      <protection hidden="1"/>
    </xf>
    <xf numFmtId="0" fontId="60" fillId="23" borderId="12" xfId="53" applyFill="1" applyBorder="1" applyAlignment="1" applyProtection="1">
      <alignment horizontal="centerContinuous"/>
      <protection hidden="1"/>
    </xf>
    <xf numFmtId="0" fontId="60" fillId="23" borderId="0" xfId="53" applyFill="1" applyBorder="1" applyAlignment="1" applyProtection="1">
      <alignment horizontal="centerContinuous"/>
      <protection hidden="1"/>
    </xf>
    <xf numFmtId="0" fontId="60" fillId="23" borderId="17" xfId="53" applyFill="1" applyBorder="1" applyAlignment="1" applyProtection="1">
      <alignment horizontal="centerContinuous"/>
      <protection hidden="1"/>
    </xf>
    <xf numFmtId="0" fontId="67" fillId="23" borderId="0" xfId="53" applyFont="1" applyFill="1" applyBorder="1" applyAlignment="1" applyProtection="1">
      <alignment horizontal="centerContinuous"/>
      <protection hidden="1"/>
    </xf>
    <xf numFmtId="0" fontId="68" fillId="23" borderId="0" xfId="53" applyFont="1" applyFill="1" applyBorder="1" applyAlignment="1" applyProtection="1">
      <alignment horizontal="centerContinuous"/>
      <protection hidden="1"/>
    </xf>
    <xf numFmtId="0" fontId="69" fillId="23" borderId="12" xfId="53" applyFont="1" applyFill="1" applyBorder="1" applyAlignment="1" applyProtection="1">
      <alignment horizontal="centerContinuous"/>
      <protection hidden="1"/>
    </xf>
    <xf numFmtId="0" fontId="64" fillId="0" borderId="0" xfId="53" applyNumberFormat="1" applyFont="1" applyProtection="1">
      <protection hidden="1"/>
    </xf>
    <xf numFmtId="0" fontId="60" fillId="23" borderId="12" xfId="53" applyFill="1" applyBorder="1" applyProtection="1">
      <protection hidden="1"/>
    </xf>
    <xf numFmtId="0" fontId="60" fillId="23" borderId="17" xfId="53" applyFill="1" applyBorder="1" applyProtection="1">
      <protection hidden="1"/>
    </xf>
    <xf numFmtId="166" fontId="70" fillId="0" borderId="0" xfId="53" applyNumberFormat="1" applyFont="1" applyAlignment="1" applyProtection="1">
      <alignment horizontal="center"/>
      <protection hidden="1"/>
    </xf>
    <xf numFmtId="0" fontId="65" fillId="0" borderId="20" xfId="53" applyFont="1" applyBorder="1" applyAlignment="1" applyProtection="1">
      <alignment horizontal="centerContinuous"/>
      <protection hidden="1"/>
    </xf>
    <xf numFmtId="0" fontId="60" fillId="0" borderId="29" xfId="53" applyBorder="1" applyAlignment="1" applyProtection="1">
      <alignment horizontal="centerContinuous"/>
      <protection hidden="1"/>
    </xf>
    <xf numFmtId="0" fontId="62" fillId="0" borderId="0" xfId="53" applyFont="1" applyAlignment="1" applyProtection="1">
      <alignment horizontal="center"/>
      <protection hidden="1"/>
    </xf>
    <xf numFmtId="0" fontId="60" fillId="23" borderId="12" xfId="53" applyFont="1" applyFill="1" applyBorder="1" applyAlignment="1" applyProtection="1">
      <alignment horizontal="left"/>
      <protection hidden="1"/>
    </xf>
    <xf numFmtId="0" fontId="60" fillId="23" borderId="0" xfId="53" applyFill="1" applyBorder="1" applyAlignment="1" applyProtection="1">
      <alignment horizontal="left"/>
      <protection hidden="1"/>
    </xf>
    <xf numFmtId="0" fontId="60" fillId="23" borderId="0" xfId="53" applyFill="1" applyBorder="1" applyAlignment="1" applyProtection="1">
      <alignment horizontal="right"/>
      <protection hidden="1"/>
    </xf>
    <xf numFmtId="166" fontId="60" fillId="23" borderId="0" xfId="53" applyNumberFormat="1" applyFill="1" applyBorder="1" applyAlignment="1" applyProtection="1">
      <alignment horizontal="center"/>
      <protection hidden="1"/>
    </xf>
    <xf numFmtId="166" fontId="64" fillId="0" borderId="0" xfId="53" applyNumberFormat="1" applyFont="1" applyAlignment="1" applyProtection="1">
      <alignment horizontal="center"/>
      <protection hidden="1"/>
    </xf>
    <xf numFmtId="166" fontId="64" fillId="0" borderId="0" xfId="53" applyNumberFormat="1" applyFont="1" applyProtection="1">
      <protection hidden="1"/>
    </xf>
    <xf numFmtId="0" fontId="60" fillId="0" borderId="0" xfId="53" applyAlignment="1" applyProtection="1">
      <alignment horizontal="centerContinuous"/>
      <protection hidden="1"/>
    </xf>
    <xf numFmtId="0" fontId="60" fillId="23" borderId="95" xfId="53" applyFill="1" applyBorder="1" applyProtection="1">
      <protection hidden="1"/>
    </xf>
    <xf numFmtId="0" fontId="60" fillId="23" borderId="93" xfId="53" applyFill="1" applyBorder="1" applyProtection="1">
      <protection hidden="1"/>
    </xf>
    <xf numFmtId="0" fontId="60" fillId="23" borderId="93" xfId="53" applyFill="1" applyBorder="1" applyAlignment="1" applyProtection="1">
      <alignment horizontal="right"/>
      <protection hidden="1"/>
    </xf>
    <xf numFmtId="0" fontId="60" fillId="23" borderId="0" xfId="53" applyFill="1" applyBorder="1" applyAlignment="1" applyProtection="1">
      <alignment horizontal="center"/>
      <protection hidden="1"/>
    </xf>
    <xf numFmtId="0" fontId="60" fillId="23" borderId="97" xfId="53" applyFont="1" applyFill="1" applyBorder="1" applyAlignment="1" applyProtection="1">
      <alignment horizontal="left"/>
      <protection hidden="1"/>
    </xf>
    <xf numFmtId="0" fontId="60" fillId="23" borderId="0" xfId="53" applyFont="1" applyFill="1" applyBorder="1" applyAlignment="1" applyProtection="1">
      <alignment horizontal="left"/>
      <protection hidden="1"/>
    </xf>
    <xf numFmtId="166" fontId="71" fillId="23" borderId="0" xfId="53" applyNumberFormat="1" applyFont="1" applyFill="1" applyBorder="1" applyAlignment="1" applyProtection="1">
      <alignment horizontal="center"/>
      <protection hidden="1"/>
    </xf>
    <xf numFmtId="0" fontId="60" fillId="23" borderId="12" xfId="53" applyFill="1" applyBorder="1" applyAlignment="1" applyProtection="1">
      <alignment horizontal="left" wrapText="1"/>
      <protection hidden="1"/>
    </xf>
    <xf numFmtId="0" fontId="60" fillId="23" borderId="0" xfId="53" applyFill="1" applyBorder="1" applyAlignment="1" applyProtection="1">
      <alignment horizontal="left" wrapText="1"/>
      <protection hidden="1"/>
    </xf>
    <xf numFmtId="0" fontId="60" fillId="23" borderId="92" xfId="53" applyFill="1" applyBorder="1" applyAlignment="1" applyProtection="1">
      <alignment horizontal="right"/>
      <protection hidden="1"/>
    </xf>
    <xf numFmtId="0" fontId="70" fillId="0" borderId="0" xfId="53" applyNumberFormat="1" applyFont="1" applyProtection="1">
      <protection hidden="1"/>
    </xf>
    <xf numFmtId="0" fontId="60" fillId="0" borderId="0" xfId="53" applyBorder="1" applyAlignment="1" applyProtection="1">
      <alignment horizontal="centerContinuous"/>
      <protection hidden="1"/>
    </xf>
    <xf numFmtId="166" fontId="64" fillId="0" borderId="0" xfId="53" applyNumberFormat="1" applyFont="1" applyBorder="1" applyAlignment="1" applyProtection="1">
      <alignment horizontal="center"/>
      <protection hidden="1"/>
    </xf>
    <xf numFmtId="166" fontId="65" fillId="0" borderId="20" xfId="53" applyNumberFormat="1" applyFont="1" applyBorder="1" applyAlignment="1" applyProtection="1">
      <alignment horizontal="centerContinuous"/>
      <protection hidden="1"/>
    </xf>
    <xf numFmtId="0" fontId="72" fillId="23" borderId="0" xfId="53" applyFont="1" applyFill="1" applyBorder="1" applyAlignment="1" applyProtection="1">
      <alignment horizontal="centerContinuous"/>
      <protection hidden="1"/>
    </xf>
    <xf numFmtId="0" fontId="72" fillId="23" borderId="12" xfId="53" applyFont="1" applyFill="1" applyBorder="1" applyAlignment="1" applyProtection="1">
      <alignment horizontal="centerContinuous"/>
      <protection hidden="1"/>
    </xf>
    <xf numFmtId="166" fontId="72" fillId="23" borderId="0" xfId="53" applyNumberFormat="1" applyFont="1" applyFill="1" applyBorder="1" applyAlignment="1" applyProtection="1">
      <alignment horizontal="centerContinuous"/>
      <protection hidden="1"/>
    </xf>
    <xf numFmtId="0" fontId="63" fillId="23" borderId="0" xfId="53" applyFont="1" applyFill="1" applyBorder="1" applyAlignment="1" applyProtection="1">
      <alignment horizontal="left"/>
      <protection hidden="1"/>
    </xf>
    <xf numFmtId="0" fontId="61" fillId="23" borderId="0" xfId="53" applyFont="1" applyFill="1" applyBorder="1" applyAlignment="1" applyProtection="1">
      <alignment horizontal="centerContinuous"/>
      <protection hidden="1"/>
    </xf>
    <xf numFmtId="0" fontId="60" fillId="23" borderId="17" xfId="53" applyFill="1" applyBorder="1" applyAlignment="1" applyProtection="1">
      <alignment horizontal="left"/>
      <protection hidden="1"/>
    </xf>
    <xf numFmtId="0" fontId="68" fillId="23" borderId="0" xfId="53" applyFont="1" applyFill="1" applyBorder="1" applyAlignment="1" applyProtection="1">
      <alignment horizontal="left"/>
      <protection hidden="1"/>
    </xf>
    <xf numFmtId="0" fontId="60" fillId="23" borderId="12" xfId="53" applyFill="1" applyBorder="1" applyAlignment="1" applyProtection="1">
      <alignment horizontal="right"/>
      <protection hidden="1"/>
    </xf>
    <xf numFmtId="2" fontId="60" fillId="23" borderId="0" xfId="53" applyNumberFormat="1" applyFill="1" applyBorder="1" applyAlignment="1" applyProtection="1">
      <alignment horizontal="center"/>
      <protection hidden="1"/>
    </xf>
    <xf numFmtId="2" fontId="60" fillId="23" borderId="0" xfId="53" applyNumberFormat="1" applyFill="1" applyBorder="1" applyAlignment="1" applyProtection="1">
      <alignment horizontal="centerContinuous"/>
      <protection hidden="1"/>
    </xf>
    <xf numFmtId="0" fontId="60" fillId="23" borderId="92" xfId="53" applyFill="1" applyBorder="1" applyAlignment="1" applyProtection="1">
      <alignment horizontal="centerContinuous"/>
      <protection hidden="1"/>
    </xf>
    <xf numFmtId="0" fontId="60" fillId="23" borderId="96" xfId="53" applyFill="1" applyBorder="1" applyAlignment="1" applyProtection="1">
      <alignment horizontal="right"/>
      <protection hidden="1"/>
    </xf>
    <xf numFmtId="166" fontId="60" fillId="23" borderId="94" xfId="53" applyNumberFormat="1" applyFill="1" applyBorder="1" applyProtection="1">
      <protection hidden="1"/>
    </xf>
    <xf numFmtId="166" fontId="60" fillId="23" borderId="94" xfId="53" applyNumberFormat="1" applyFill="1" applyBorder="1" applyAlignment="1" applyProtection="1">
      <alignment horizontal="right"/>
      <protection hidden="1"/>
    </xf>
    <xf numFmtId="0" fontId="60" fillId="23" borderId="94" xfId="53" applyFill="1" applyBorder="1" applyProtection="1">
      <protection hidden="1"/>
    </xf>
    <xf numFmtId="2" fontId="60" fillId="23" borderId="94" xfId="53" applyNumberFormat="1" applyFill="1" applyBorder="1" applyAlignment="1" applyProtection="1">
      <alignment horizontal="center"/>
      <protection hidden="1"/>
    </xf>
    <xf numFmtId="2" fontId="60" fillId="23" borderId="93" xfId="53" applyNumberFormat="1" applyFill="1" applyBorder="1" applyAlignment="1" applyProtection="1">
      <alignment horizontal="centerContinuous"/>
      <protection hidden="1"/>
    </xf>
    <xf numFmtId="0" fontId="60" fillId="23" borderId="96" xfId="53" applyFill="1" applyBorder="1" applyProtection="1">
      <protection hidden="1"/>
    </xf>
    <xf numFmtId="2" fontId="60" fillId="23" borderId="94" xfId="53" applyNumberFormat="1" applyFill="1" applyBorder="1" applyAlignment="1" applyProtection="1">
      <alignment horizontal="centerContinuous"/>
      <protection hidden="1"/>
    </xf>
    <xf numFmtId="0" fontId="60" fillId="23" borderId="94" xfId="53" applyFill="1" applyBorder="1" applyAlignment="1" applyProtection="1">
      <alignment horizontal="centerContinuous"/>
      <protection hidden="1"/>
    </xf>
    <xf numFmtId="2" fontId="60" fillId="23" borderId="92" xfId="53" applyNumberFormat="1" applyFill="1" applyBorder="1" applyAlignment="1" applyProtection="1">
      <alignment horizontal="centerContinuous"/>
      <protection hidden="1"/>
    </xf>
    <xf numFmtId="0" fontId="0" fillId="0" borderId="93" xfId="0" applyBorder="1" applyProtection="1">
      <protection hidden="1"/>
    </xf>
    <xf numFmtId="0" fontId="0" fillId="0" borderId="0" xfId="0" applyBorder="1" applyProtection="1">
      <protection hidden="1"/>
    </xf>
    <xf numFmtId="0" fontId="60" fillId="23" borderId="51" xfId="53" applyFill="1" applyBorder="1" applyProtection="1">
      <protection hidden="1"/>
    </xf>
    <xf numFmtId="0" fontId="60" fillId="23" borderId="116" xfId="53" applyFill="1" applyBorder="1" applyProtection="1">
      <protection hidden="1"/>
    </xf>
    <xf numFmtId="0" fontId="60" fillId="23" borderId="114" xfId="53" applyFill="1" applyBorder="1" applyProtection="1">
      <protection hidden="1"/>
    </xf>
    <xf numFmtId="0" fontId="61" fillId="0" borderId="0" xfId="53" applyFont="1" applyAlignment="1" applyProtection="1">
      <alignment horizontal="center"/>
      <protection hidden="1"/>
    </xf>
    <xf numFmtId="166" fontId="60" fillId="0" borderId="0" xfId="53" applyNumberFormat="1" applyAlignment="1" applyProtection="1">
      <alignment horizontal="center"/>
      <protection hidden="1"/>
    </xf>
    <xf numFmtId="166" fontId="60" fillId="0" borderId="0" xfId="53" applyNumberFormat="1" applyProtection="1">
      <protection hidden="1"/>
    </xf>
    <xf numFmtId="0" fontId="73" fillId="0" borderId="0" xfId="53" applyFont="1" applyAlignment="1" applyProtection="1">
      <alignment horizontal="centerContinuous"/>
      <protection hidden="1"/>
    </xf>
    <xf numFmtId="166" fontId="60" fillId="0" borderId="0" xfId="53" applyNumberFormat="1" applyAlignment="1" applyProtection="1">
      <alignment horizontal="centerContinuous"/>
      <protection hidden="1"/>
    </xf>
    <xf numFmtId="0" fontId="33" fillId="22" borderId="84" xfId="0" applyFont="1" applyFill="1" applyBorder="1" applyProtection="1">
      <protection locked="0" hidden="1"/>
    </xf>
    <xf numFmtId="0" fontId="33" fillId="22" borderId="25" xfId="0" applyFont="1" applyFill="1" applyBorder="1" applyProtection="1">
      <protection locked="0" hidden="1"/>
    </xf>
    <xf numFmtId="0" fontId="33" fillId="22" borderId="26" xfId="0" applyFont="1" applyFill="1" applyBorder="1" applyProtection="1">
      <protection locked="0" hidden="1"/>
    </xf>
    <xf numFmtId="0" fontId="33" fillId="22" borderId="24" xfId="0" applyFont="1" applyFill="1" applyBorder="1" applyProtection="1">
      <protection locked="0" hidden="1"/>
    </xf>
    <xf numFmtId="0" fontId="33" fillId="22" borderId="85" xfId="0" applyFont="1" applyFill="1" applyBorder="1" applyProtection="1">
      <protection locked="0" hidden="1"/>
    </xf>
    <xf numFmtId="0" fontId="33" fillId="22" borderId="0" xfId="0" applyFont="1" applyFill="1" applyBorder="1" applyProtection="1">
      <protection locked="0" hidden="1"/>
    </xf>
    <xf numFmtId="0" fontId="48" fillId="22" borderId="0" xfId="0" applyFont="1" applyFill="1" applyBorder="1" applyProtection="1">
      <protection locked="0" hidden="1"/>
    </xf>
    <xf numFmtId="0" fontId="48" fillId="22" borderId="0" xfId="0" applyFont="1" applyFill="1" applyBorder="1" applyAlignment="1" applyProtection="1">
      <alignment horizontal="center"/>
      <protection locked="0" hidden="1"/>
    </xf>
    <xf numFmtId="0" fontId="52" fillId="22" borderId="1" xfId="0" applyFont="1" applyFill="1" applyBorder="1" applyAlignment="1" applyProtection="1">
      <alignment horizontal="center"/>
      <protection locked="0" hidden="1"/>
    </xf>
    <xf numFmtId="0" fontId="52" fillId="22" borderId="1" xfId="0" applyFont="1" applyFill="1" applyBorder="1" applyAlignment="1" applyProtection="1">
      <alignment horizontal="center" wrapText="1"/>
      <protection locked="0" hidden="1"/>
    </xf>
    <xf numFmtId="0" fontId="4" fillId="22" borderId="1" xfId="0" applyFont="1" applyFill="1" applyBorder="1" applyAlignment="1" applyProtection="1">
      <alignment horizontal="center"/>
      <protection locked="0" hidden="1"/>
    </xf>
    <xf numFmtId="0" fontId="0" fillId="22" borderId="0" xfId="0" applyFill="1" applyAlignment="1" applyProtection="1">
      <alignment horizontal="center"/>
      <protection locked="0" hidden="1"/>
    </xf>
    <xf numFmtId="0" fontId="56" fillId="22" borderId="0" xfId="0" applyFont="1" applyFill="1" applyBorder="1" applyAlignment="1" applyProtection="1">
      <protection locked="0" hidden="1"/>
    </xf>
    <xf numFmtId="0" fontId="4" fillId="22" borderId="0" xfId="0" applyFont="1" applyFill="1" applyAlignment="1" applyProtection="1">
      <alignment horizontal="center"/>
      <protection locked="0" hidden="1"/>
    </xf>
    <xf numFmtId="0" fontId="52" fillId="22" borderId="0" xfId="0" applyFont="1" applyFill="1" applyAlignment="1" applyProtection="1">
      <alignment horizontal="center"/>
      <protection locked="0" hidden="1"/>
    </xf>
    <xf numFmtId="0" fontId="52" fillId="22" borderId="0" xfId="0" applyFont="1" applyFill="1" applyBorder="1" applyAlignment="1" applyProtection="1">
      <alignment horizontal="center" vertical="center"/>
      <protection locked="0" hidden="1"/>
    </xf>
    <xf numFmtId="0" fontId="52" fillId="22" borderId="26" xfId="0" applyFont="1" applyFill="1" applyBorder="1" applyAlignment="1" applyProtection="1">
      <alignment horizontal="center"/>
      <protection locked="0" hidden="1"/>
    </xf>
    <xf numFmtId="0" fontId="0" fillId="22" borderId="24" xfId="0" applyFill="1" applyBorder="1" applyAlignment="1" applyProtection="1">
      <alignment horizontal="left"/>
      <protection locked="0" hidden="1"/>
    </xf>
    <xf numFmtId="0" fontId="0" fillId="22" borderId="25" xfId="0" applyFill="1" applyBorder="1" applyAlignment="1" applyProtection="1">
      <alignment horizontal="left"/>
      <protection locked="0" hidden="1"/>
    </xf>
    <xf numFmtId="0" fontId="0" fillId="22" borderId="26" xfId="0" applyFill="1" applyBorder="1" applyAlignment="1" applyProtection="1">
      <alignment horizontal="center"/>
      <protection locked="0" hidden="1"/>
    </xf>
    <xf numFmtId="0" fontId="0" fillId="22" borderId="27" xfId="0" applyFill="1" applyBorder="1" applyAlignment="1" applyProtection="1">
      <alignment horizontal="center"/>
      <protection locked="0" hidden="1"/>
    </xf>
    <xf numFmtId="0" fontId="0" fillId="22" borderId="0" xfId="0" applyFill="1" applyBorder="1" applyAlignment="1" applyProtection="1">
      <alignment horizontal="center"/>
      <protection locked="0" hidden="1"/>
    </xf>
    <xf numFmtId="0" fontId="52" fillId="22" borderId="13" xfId="0" applyFont="1" applyFill="1" applyBorder="1" applyAlignment="1" applyProtection="1">
      <alignment horizontal="center"/>
      <protection locked="0" hidden="1"/>
    </xf>
    <xf numFmtId="0" fontId="0" fillId="22" borderId="19" xfId="0" applyFill="1" applyBorder="1" applyAlignment="1" applyProtection="1">
      <alignment horizontal="left"/>
      <protection locked="0" hidden="1"/>
    </xf>
    <xf numFmtId="0" fontId="0" fillId="22" borderId="11" xfId="0" applyFill="1" applyBorder="1" applyAlignment="1" applyProtection="1">
      <alignment horizontal="left"/>
      <protection locked="0" hidden="1"/>
    </xf>
    <xf numFmtId="0" fontId="0" fillId="22" borderId="13" xfId="0" applyFill="1" applyBorder="1" applyAlignment="1" applyProtection="1">
      <alignment horizontal="center"/>
      <protection locked="0" hidden="1"/>
    </xf>
    <xf numFmtId="167" fontId="0" fillId="22" borderId="37" xfId="0" applyNumberFormat="1" applyFill="1" applyBorder="1" applyAlignment="1" applyProtection="1">
      <alignment horizontal="center"/>
      <protection locked="0" hidden="1"/>
    </xf>
    <xf numFmtId="168" fontId="0" fillId="22" borderId="0" xfId="0" applyNumberFormat="1" applyFill="1" applyBorder="1" applyAlignment="1" applyProtection="1">
      <alignment horizontal="center"/>
      <protection locked="0" hidden="1"/>
    </xf>
    <xf numFmtId="0" fontId="0" fillId="22" borderId="0" xfId="0" applyFill="1" applyProtection="1">
      <protection locked="0" hidden="1"/>
    </xf>
    <xf numFmtId="0" fontId="0" fillId="22" borderId="0" xfId="0" applyFill="1" applyAlignment="1" applyProtection="1">
      <protection locked="0" hidden="1"/>
    </xf>
    <xf numFmtId="0" fontId="0" fillId="22" borderId="1" xfId="0" applyFill="1" applyBorder="1" applyAlignment="1" applyProtection="1">
      <alignment horizontal="center"/>
      <protection locked="0" hidden="1"/>
    </xf>
    <xf numFmtId="0" fontId="0" fillId="22" borderId="11" xfId="0" applyFill="1" applyBorder="1" applyAlignment="1" applyProtection="1">
      <alignment horizontal="center"/>
      <protection locked="0" hidden="1"/>
    </xf>
    <xf numFmtId="0" fontId="0" fillId="22" borderId="25" xfId="0" applyFill="1" applyBorder="1" applyAlignment="1" applyProtection="1">
      <protection locked="0" hidden="1"/>
    </xf>
    <xf numFmtId="0" fontId="0" fillId="22" borderId="25" xfId="0" applyFill="1" applyBorder="1" applyAlignment="1" applyProtection="1">
      <alignment horizontal="right"/>
      <protection locked="0" hidden="1"/>
    </xf>
    <xf numFmtId="0" fontId="52" fillId="24" borderId="1" xfId="0" applyFont="1" applyFill="1" applyBorder="1" applyAlignment="1" applyProtection="1">
      <alignment horizontal="center"/>
      <protection locked="0" hidden="1"/>
    </xf>
    <xf numFmtId="0" fontId="4" fillId="24" borderId="1" xfId="0" applyFont="1" applyFill="1" applyBorder="1" applyAlignment="1" applyProtection="1">
      <alignment horizontal="center"/>
      <protection locked="0" hidden="1"/>
    </xf>
    <xf numFmtId="0" fontId="51" fillId="24" borderId="46" xfId="38" applyFont="1" applyFill="1" applyBorder="1" applyAlignment="1" applyProtection="1">
      <alignment horizontal="center" vertical="center" wrapText="1"/>
    </xf>
    <xf numFmtId="0" fontId="33" fillId="18" borderId="51" xfId="0" quotePrefix="1" applyFont="1" applyFill="1" applyBorder="1" applyAlignment="1" applyProtection="1">
      <alignment horizontal="left" vertical="center"/>
    </xf>
    <xf numFmtId="0" fontId="0" fillId="18" borderId="114" xfId="0" applyFill="1" applyBorder="1" applyAlignment="1" applyProtection="1">
      <alignment horizontal="left" vertical="center"/>
    </xf>
    <xf numFmtId="0" fontId="33" fillId="18" borderId="60" xfId="0" quotePrefix="1" applyFont="1" applyFill="1" applyBorder="1" applyAlignment="1" applyProtection="1">
      <alignment horizontal="left" vertical="center"/>
    </xf>
    <xf numFmtId="0" fontId="33" fillId="18" borderId="21" xfId="0" quotePrefix="1" applyFont="1" applyFill="1" applyBorder="1" applyAlignment="1" applyProtection="1">
      <alignment horizontal="left" vertical="center"/>
    </xf>
    <xf numFmtId="0" fontId="33" fillId="18" borderId="45" xfId="0" applyFont="1" applyFill="1" applyBorder="1" applyAlignment="1" applyProtection="1">
      <alignment horizontal="left" vertical="center"/>
    </xf>
    <xf numFmtId="0" fontId="33" fillId="22" borderId="12" xfId="0" applyFont="1" applyFill="1" applyBorder="1" applyProtection="1"/>
    <xf numFmtId="0" fontId="33" fillId="22" borderId="0" xfId="0" quotePrefix="1" applyFont="1" applyFill="1" applyBorder="1" applyAlignment="1" applyProtection="1">
      <alignment horizontal="center"/>
    </xf>
    <xf numFmtId="0" fontId="33" fillId="22" borderId="0" xfId="0" applyFont="1" applyFill="1" applyBorder="1" applyAlignment="1" applyProtection="1">
      <alignment horizontal="left" vertical="top"/>
    </xf>
    <xf numFmtId="0" fontId="33" fillId="22" borderId="17" xfId="0" quotePrefix="1" applyFont="1" applyFill="1" applyBorder="1" applyAlignment="1" applyProtection="1">
      <alignment horizontal="center"/>
    </xf>
    <xf numFmtId="0" fontId="33" fillId="0" borderId="27" xfId="0" applyFont="1" applyFill="1" applyBorder="1" applyAlignment="1" applyProtection="1">
      <alignment horizontal="center" vertical="center" wrapText="1"/>
    </xf>
    <xf numFmtId="0" fontId="33" fillId="0" borderId="27" xfId="0" applyFont="1" applyFill="1" applyBorder="1" applyAlignment="1" applyProtection="1">
      <alignment horizontal="center" vertical="top"/>
    </xf>
    <xf numFmtId="0" fontId="33" fillId="0" borderId="26" xfId="0" applyFont="1" applyFill="1" applyBorder="1" applyAlignment="1" applyProtection="1">
      <alignment horizontal="center" vertical="top"/>
    </xf>
    <xf numFmtId="0" fontId="33" fillId="22" borderId="15" xfId="38" applyFont="1" applyFill="1" applyBorder="1" applyProtection="1"/>
    <xf numFmtId="0" fontId="33" fillId="22" borderId="76" xfId="38" applyFont="1" applyFill="1" applyBorder="1" applyProtection="1"/>
    <xf numFmtId="0" fontId="33" fillId="22" borderId="84" xfId="38" applyFont="1" applyFill="1" applyBorder="1" applyProtection="1"/>
    <xf numFmtId="0" fontId="33" fillId="22" borderId="24" xfId="38" applyFont="1" applyFill="1" applyBorder="1" applyProtection="1"/>
    <xf numFmtId="0" fontId="33" fillId="22" borderId="51" xfId="38" applyFont="1" applyFill="1" applyBorder="1" applyProtection="1"/>
    <xf numFmtId="0" fontId="33" fillId="22" borderId="25" xfId="38" applyFont="1" applyFill="1" applyBorder="1" applyProtection="1"/>
    <xf numFmtId="0" fontId="33" fillId="22" borderId="86" xfId="38" applyFont="1" applyFill="1" applyBorder="1" applyProtection="1"/>
    <xf numFmtId="0" fontId="33" fillId="22" borderId="25" xfId="38" applyFont="1" applyFill="1" applyBorder="1" applyAlignment="1" applyProtection="1">
      <alignment horizontal="right"/>
    </xf>
    <xf numFmtId="0" fontId="4" fillId="22" borderId="86" xfId="38" applyFill="1" applyBorder="1" applyProtection="1"/>
    <xf numFmtId="0" fontId="54" fillId="22" borderId="86" xfId="38" applyFont="1" applyFill="1" applyBorder="1" applyAlignment="1" applyProtection="1">
      <alignment horizontal="center"/>
    </xf>
    <xf numFmtId="0" fontId="4" fillId="22" borderId="55" xfId="38" applyFill="1" applyBorder="1" applyAlignment="1" applyProtection="1">
      <alignment vertical="center"/>
    </xf>
    <xf numFmtId="0" fontId="4" fillId="22" borderId="54" xfId="38" applyFill="1" applyBorder="1" applyAlignment="1" applyProtection="1">
      <alignment vertical="center"/>
    </xf>
    <xf numFmtId="0" fontId="4" fillId="22" borderId="54" xfId="38" applyFill="1" applyBorder="1" applyProtection="1"/>
    <xf numFmtId="0" fontId="4" fillId="22" borderId="56" xfId="38" applyFill="1" applyBorder="1" applyProtection="1"/>
    <xf numFmtId="0" fontId="4" fillId="22" borderId="12" xfId="38" applyFill="1" applyBorder="1" applyProtection="1"/>
    <xf numFmtId="0" fontId="54" fillId="22" borderId="0" xfId="38" applyFont="1" applyFill="1" applyBorder="1" applyAlignment="1" applyProtection="1">
      <alignment horizontal="center"/>
    </xf>
    <xf numFmtId="0" fontId="4" fillId="22" borderId="17" xfId="38" applyFill="1" applyBorder="1" applyProtection="1"/>
    <xf numFmtId="0" fontId="4" fillId="22" borderId="16" xfId="38" applyFill="1" applyBorder="1" applyAlignment="1" applyProtection="1">
      <alignment vertical="center"/>
    </xf>
    <xf numFmtId="0" fontId="4" fillId="22" borderId="16" xfId="38" applyFill="1" applyBorder="1" applyProtection="1"/>
    <xf numFmtId="0" fontId="4" fillId="22" borderId="28" xfId="38" applyFill="1" applyBorder="1" applyProtection="1"/>
    <xf numFmtId="0" fontId="4" fillId="22" borderId="15" xfId="38" applyFont="1" applyFill="1" applyBorder="1" applyProtection="1"/>
    <xf numFmtId="0" fontId="4" fillId="22" borderId="16" xfId="38" applyFill="1" applyBorder="1" applyAlignment="1" applyProtection="1">
      <alignment horizontal="center"/>
    </xf>
    <xf numFmtId="0" fontId="4" fillId="22" borderId="12" xfId="38" applyFont="1" applyFill="1" applyBorder="1" applyProtection="1"/>
    <xf numFmtId="0" fontId="33" fillId="22" borderId="0" xfId="38" applyFont="1" applyFill="1" applyBorder="1" applyAlignment="1" applyProtection="1">
      <alignment horizontal="center"/>
    </xf>
    <xf numFmtId="0" fontId="4" fillId="22" borderId="0" xfId="38" applyFill="1" applyBorder="1" applyAlignment="1" applyProtection="1">
      <alignment horizontal="center"/>
    </xf>
    <xf numFmtId="0" fontId="4" fillId="22" borderId="51" xfId="38" applyFont="1" applyFill="1" applyBorder="1" applyProtection="1"/>
    <xf numFmtId="0" fontId="4" fillId="22" borderId="86" xfId="38" applyFill="1" applyBorder="1" applyAlignment="1" applyProtection="1">
      <alignment horizontal="center"/>
    </xf>
    <xf numFmtId="0" fontId="33" fillId="22" borderId="55" xfId="38" applyFont="1" applyFill="1" applyBorder="1" applyProtection="1"/>
    <xf numFmtId="0" fontId="33" fillId="0" borderId="99" xfId="38" applyFont="1" applyFill="1" applyBorder="1" applyAlignment="1" applyProtection="1">
      <alignment horizontal="center" vertical="center" wrapText="1"/>
    </xf>
    <xf numFmtId="0" fontId="33" fillId="0" borderId="48" xfId="38" applyFont="1" applyFill="1" applyBorder="1" applyAlignment="1" applyProtection="1">
      <alignment horizontal="center" vertical="center" wrapText="1"/>
    </xf>
    <xf numFmtId="0" fontId="33" fillId="0" borderId="61" xfId="38" quotePrefix="1" applyFont="1" applyFill="1" applyBorder="1" applyAlignment="1" applyProtection="1">
      <alignment horizontal="center" vertical="center" wrapText="1"/>
    </xf>
    <xf numFmtId="0" fontId="33" fillId="0" borderId="34" xfId="38" applyFont="1" applyFill="1" applyBorder="1" applyAlignment="1" applyProtection="1">
      <alignment horizontal="center" vertical="center" wrapText="1"/>
    </xf>
    <xf numFmtId="0" fontId="33" fillId="0" borderId="21" xfId="38" applyFont="1" applyFill="1" applyBorder="1" applyAlignment="1" applyProtection="1">
      <alignment horizontal="center" vertical="top"/>
    </xf>
    <xf numFmtId="0" fontId="33" fillId="0" borderId="46" xfId="38" applyFont="1" applyFill="1" applyBorder="1" applyAlignment="1" applyProtection="1">
      <alignment horizontal="center" vertical="top"/>
    </xf>
    <xf numFmtId="0" fontId="85" fillId="22" borderId="98" xfId="38" applyFont="1" applyFill="1" applyBorder="1" applyAlignment="1" applyProtection="1">
      <alignment vertical="center" wrapText="1"/>
    </xf>
    <xf numFmtId="0" fontId="85" fillId="22" borderId="49" xfId="38" applyFont="1" applyFill="1" applyBorder="1" applyAlignment="1" applyProtection="1">
      <alignment vertical="center" wrapText="1"/>
    </xf>
    <xf numFmtId="0" fontId="58" fillId="22" borderId="30" xfId="38" applyFont="1" applyFill="1" applyBorder="1" applyAlignment="1" applyProtection="1">
      <alignment wrapText="1"/>
    </xf>
    <xf numFmtId="0" fontId="58" fillId="22" borderId="14" xfId="38" applyFont="1" applyFill="1" applyBorder="1" applyAlignment="1" applyProtection="1">
      <alignment wrapText="1"/>
    </xf>
    <xf numFmtId="0" fontId="58" fillId="22" borderId="30" xfId="38" applyFont="1" applyFill="1" applyBorder="1" applyAlignment="1" applyProtection="1"/>
    <xf numFmtId="0" fontId="58" fillId="22" borderId="14" xfId="38" applyFont="1" applyFill="1" applyBorder="1" applyAlignment="1" applyProtection="1"/>
    <xf numFmtId="0" fontId="85" fillId="22" borderId="30" xfId="38" applyFont="1" applyFill="1" applyBorder="1" applyAlignment="1" applyProtection="1">
      <alignment vertical="center" wrapText="1"/>
    </xf>
    <xf numFmtId="0" fontId="85" fillId="22" borderId="29" xfId="38" applyFont="1" applyFill="1" applyBorder="1" applyAlignment="1" applyProtection="1">
      <alignment vertical="center" wrapText="1"/>
    </xf>
    <xf numFmtId="0" fontId="33" fillId="22" borderId="80" xfId="38" applyFont="1" applyFill="1" applyBorder="1" applyProtection="1"/>
    <xf numFmtId="0" fontId="0" fillId="0" borderId="120" xfId="0" applyBorder="1"/>
    <xf numFmtId="0" fontId="0" fillId="0" borderId="121" xfId="0" applyBorder="1"/>
    <xf numFmtId="0" fontId="0" fillId="0" borderId="22" xfId="0" applyBorder="1"/>
    <xf numFmtId="0" fontId="0" fillId="0" borderId="23" xfId="0" applyBorder="1"/>
    <xf numFmtId="0" fontId="0" fillId="0" borderId="19" xfId="0" applyBorder="1"/>
    <xf numFmtId="0" fontId="0" fillId="0" borderId="11" xfId="0" applyBorder="1"/>
    <xf numFmtId="0" fontId="0" fillId="0" borderId="13" xfId="0" applyBorder="1"/>
    <xf numFmtId="0" fontId="0" fillId="0" borderId="22" xfId="0" applyBorder="1" applyAlignment="1"/>
    <xf numFmtId="0" fontId="0" fillId="0" borderId="126" xfId="0" applyBorder="1"/>
    <xf numFmtId="0" fontId="0" fillId="0" borderId="22" xfId="0" applyBorder="1" applyAlignment="1">
      <alignment horizontal="center" vertical="center" wrapText="1"/>
    </xf>
    <xf numFmtId="0" fontId="0" fillId="0" borderId="0" xfId="0" applyBorder="1" applyAlignment="1">
      <alignment horizontal="center" vertical="center"/>
    </xf>
    <xf numFmtId="0" fontId="0" fillId="0" borderId="22" xfId="0" applyBorder="1" applyAlignment="1">
      <alignment horizontal="center" vertical="center"/>
    </xf>
    <xf numFmtId="0" fontId="0" fillId="0" borderId="0" xfId="0" applyBorder="1" applyAlignment="1"/>
    <xf numFmtId="0" fontId="0" fillId="0" borderId="0" xfId="0" applyFill="1" applyBorder="1" applyAlignment="1"/>
    <xf numFmtId="0" fontId="0" fillId="0" borderId="0" xfId="0" applyFill="1" applyBorder="1" applyAlignment="1">
      <alignment horizontal="center" vertical="center"/>
    </xf>
    <xf numFmtId="0" fontId="0" fillId="0" borderId="22" xfId="0" applyFill="1" applyBorder="1" applyAlignment="1"/>
    <xf numFmtId="0" fontId="0" fillId="0" borderId="130" xfId="0" applyBorder="1"/>
    <xf numFmtId="0" fontId="114" fillId="0" borderId="19" xfId="0" applyFont="1" applyBorder="1" applyAlignment="1">
      <alignment horizontal="center" vertical="center"/>
    </xf>
    <xf numFmtId="0" fontId="114" fillId="0" borderId="11" xfId="0" applyFont="1" applyBorder="1" applyAlignment="1">
      <alignment horizontal="center" vertical="center"/>
    </xf>
    <xf numFmtId="0" fontId="40" fillId="0" borderId="0" xfId="0" applyFont="1" applyBorder="1"/>
    <xf numFmtId="0" fontId="0" fillId="0" borderId="126" xfId="0" applyBorder="1" applyProtection="1"/>
    <xf numFmtId="0" fontId="0" fillId="0" borderId="120" xfId="0" applyBorder="1" applyProtection="1"/>
    <xf numFmtId="0" fontId="0" fillId="0" borderId="121" xfId="0" applyBorder="1" applyProtection="1"/>
    <xf numFmtId="0" fontId="0" fillId="0" borderId="22" xfId="0" applyBorder="1" applyAlignment="1" applyProtection="1">
      <alignment horizontal="center" vertical="center" wrapText="1"/>
    </xf>
    <xf numFmtId="0" fontId="0" fillId="0" borderId="0" xfId="0" applyBorder="1" applyAlignment="1" applyProtection="1">
      <alignment horizontal="center" vertical="center"/>
    </xf>
    <xf numFmtId="0" fontId="0" fillId="0" borderId="23" xfId="0" applyBorder="1" applyProtection="1"/>
    <xf numFmtId="0" fontId="0" fillId="0" borderId="22" xfId="0" applyBorder="1" applyProtection="1"/>
    <xf numFmtId="0" fontId="0" fillId="0" borderId="122" xfId="0" applyBorder="1" applyAlignment="1" applyProtection="1">
      <alignment horizontal="center" vertical="center"/>
    </xf>
    <xf numFmtId="0" fontId="0" fillId="0" borderId="19" xfId="0" applyBorder="1" applyProtection="1"/>
    <xf numFmtId="0" fontId="0" fillId="0" borderId="11" xfId="0" applyBorder="1" applyProtection="1"/>
    <xf numFmtId="0" fontId="0" fillId="0" borderId="122" xfId="0" applyBorder="1" applyProtection="1"/>
    <xf numFmtId="0" fontId="0" fillId="0" borderId="13" xfId="0" applyBorder="1" applyProtection="1"/>
    <xf numFmtId="0" fontId="0" fillId="0" borderId="0" xfId="0" applyAlignment="1" applyProtection="1">
      <alignment wrapText="1"/>
    </xf>
    <xf numFmtId="0" fontId="118" fillId="0" borderId="0" xfId="0" applyFont="1" applyAlignment="1" applyProtection="1">
      <alignment horizontal="center" vertical="center"/>
    </xf>
    <xf numFmtId="0" fontId="119" fillId="0" borderId="0" xfId="0" applyFont="1" applyAlignment="1" applyProtection="1">
      <alignment horizontal="center" vertical="center"/>
    </xf>
    <xf numFmtId="0" fontId="120" fillId="0" borderId="0" xfId="0" applyFont="1" applyAlignment="1" applyProtection="1">
      <alignment vertical="center" wrapText="1"/>
    </xf>
    <xf numFmtId="0" fontId="0" fillId="0" borderId="0" xfId="0" applyFill="1" applyProtection="1"/>
    <xf numFmtId="0" fontId="4" fillId="22" borderId="11" xfId="38" applyFill="1" applyBorder="1" applyAlignment="1" applyProtection="1">
      <alignment horizontal="left"/>
    </xf>
    <xf numFmtId="0" fontId="49" fillId="22" borderId="25" xfId="38" applyFont="1" applyFill="1" applyBorder="1" applyAlignment="1" applyProtection="1">
      <alignment horizontal="left"/>
    </xf>
    <xf numFmtId="0" fontId="33" fillId="22" borderId="12" xfId="38" applyFont="1" applyFill="1" applyBorder="1" applyProtection="1"/>
    <xf numFmtId="0" fontId="33" fillId="22" borderId="0" xfId="38" quotePrefix="1" applyFont="1" applyFill="1" applyBorder="1" applyAlignment="1" applyProtection="1">
      <alignment horizontal="center"/>
    </xf>
    <xf numFmtId="0" fontId="125" fillId="0" borderId="0" xfId="0" applyFont="1"/>
    <xf numFmtId="0" fontId="125" fillId="0" borderId="0" xfId="0" applyFont="1" applyAlignment="1">
      <alignment horizontal="center" vertical="center"/>
    </xf>
    <xf numFmtId="0" fontId="51" fillId="22" borderId="127" xfId="38" applyFont="1" applyFill="1" applyBorder="1" applyAlignment="1" applyProtection="1">
      <alignment horizontal="center" vertical="center"/>
    </xf>
    <xf numFmtId="0" fontId="51" fillId="22" borderId="127" xfId="38" quotePrefix="1" applyFont="1" applyFill="1" applyBorder="1" applyAlignment="1" applyProtection="1">
      <alignment horizontal="center" vertical="center"/>
    </xf>
    <xf numFmtId="0" fontId="0" fillId="0" borderId="116" xfId="0" applyBorder="1"/>
    <xf numFmtId="0" fontId="51" fillId="22" borderId="58" xfId="38" quotePrefix="1" applyFont="1" applyFill="1" applyBorder="1" applyAlignment="1" applyProtection="1">
      <alignment horizontal="center"/>
      <protection locked="0"/>
    </xf>
    <xf numFmtId="0" fontId="51" fillId="22" borderId="58" xfId="38" applyFont="1" applyFill="1" applyBorder="1" applyAlignment="1" applyProtection="1">
      <alignment horizontal="left" vertical="top"/>
      <protection locked="0"/>
    </xf>
    <xf numFmtId="0" fontId="51" fillId="22" borderId="61" xfId="38" quotePrefix="1" applyFont="1" applyFill="1" applyBorder="1" applyAlignment="1" applyProtection="1">
      <alignment horizontal="center"/>
      <protection locked="0"/>
    </xf>
    <xf numFmtId="0" fontId="51" fillId="22" borderId="122" xfId="38" quotePrefix="1" applyFont="1" applyFill="1" applyBorder="1" applyAlignment="1" applyProtection="1">
      <alignment horizontal="center"/>
      <protection locked="0"/>
    </xf>
    <xf numFmtId="0" fontId="51" fillId="22" borderId="122" xfId="38" applyFont="1" applyFill="1" applyBorder="1" applyAlignment="1" applyProtection="1">
      <alignment horizontal="left" vertical="top"/>
      <protection locked="0"/>
    </xf>
    <xf numFmtId="0" fontId="51" fillId="22" borderId="44" xfId="38" quotePrefix="1" applyFont="1" applyFill="1" applyBorder="1" applyAlignment="1" applyProtection="1">
      <alignment horizontal="center"/>
      <protection locked="0"/>
    </xf>
    <xf numFmtId="0" fontId="51" fillId="22" borderId="46" xfId="38" quotePrefix="1" applyFont="1" applyFill="1" applyBorder="1" applyAlignment="1" applyProtection="1">
      <alignment horizontal="center"/>
      <protection locked="0"/>
    </xf>
    <xf numFmtId="0" fontId="51" fillId="22" borderId="46" xfId="38" applyFont="1" applyFill="1" applyBorder="1" applyAlignment="1" applyProtection="1">
      <alignment horizontal="left" vertical="top"/>
      <protection locked="0"/>
    </xf>
    <xf numFmtId="0" fontId="51" fillId="22" borderId="47" xfId="38" quotePrefix="1" applyFont="1" applyFill="1" applyBorder="1" applyAlignment="1" applyProtection="1">
      <alignment horizontal="center"/>
      <protection locked="0"/>
    </xf>
    <xf numFmtId="0" fontId="4" fillId="23" borderId="0" xfId="38" applyFont="1" applyFill="1" applyBorder="1" applyAlignment="1" applyProtection="1">
      <alignment horizontal="center" vertical="center"/>
    </xf>
    <xf numFmtId="174" fontId="33" fillId="24" borderId="1" xfId="38" applyNumberFormat="1" applyFont="1" applyFill="1" applyBorder="1" applyAlignment="1" applyProtection="1">
      <alignment horizontal="center"/>
    </xf>
    <xf numFmtId="174" fontId="33" fillId="0" borderId="1" xfId="38" applyNumberFormat="1" applyFont="1" applyFill="1" applyBorder="1" applyAlignment="1" applyProtection="1">
      <alignment horizontal="center"/>
      <protection locked="0"/>
    </xf>
    <xf numFmtId="174" fontId="126" fillId="24" borderId="69" xfId="38" applyNumberFormat="1" applyFont="1" applyFill="1" applyBorder="1" applyAlignment="1" applyProtection="1">
      <alignment horizontal="center"/>
    </xf>
    <xf numFmtId="0" fontId="33" fillId="0" borderId="41" xfId="38" applyFont="1" applyFill="1" applyBorder="1" applyAlignment="1" applyProtection="1">
      <alignment horizontal="center" wrapText="1"/>
      <protection locked="0"/>
    </xf>
    <xf numFmtId="0" fontId="33" fillId="0" borderId="1" xfId="38" applyFont="1" applyFill="1" applyBorder="1" applyAlignment="1" applyProtection="1">
      <alignment horizontal="center"/>
      <protection locked="0"/>
    </xf>
    <xf numFmtId="174" fontId="51" fillId="0" borderId="1" xfId="38" applyNumberFormat="1" applyFont="1" applyFill="1" applyBorder="1" applyAlignment="1" applyProtection="1">
      <alignment horizontal="center"/>
      <protection locked="0"/>
    </xf>
    <xf numFmtId="0" fontId="33" fillId="24" borderId="13" xfId="38" applyFont="1" applyFill="1" applyBorder="1" applyAlignment="1" applyProtection="1">
      <alignment horizontal="center"/>
    </xf>
    <xf numFmtId="164" fontId="33" fillId="0" borderId="13" xfId="38" applyNumberFormat="1" applyFont="1" applyFill="1" applyBorder="1" applyAlignment="1" applyProtection="1">
      <alignment horizontal="center"/>
      <protection locked="0"/>
    </xf>
    <xf numFmtId="0" fontId="33" fillId="24" borderId="37" xfId="38" applyFont="1" applyFill="1" applyBorder="1" applyAlignment="1" applyProtection="1">
      <alignment horizontal="center"/>
    </xf>
    <xf numFmtId="0" fontId="33" fillId="24" borderId="42" xfId="38" applyFont="1" applyFill="1" applyBorder="1" applyAlignment="1" applyProtection="1">
      <alignment horizontal="center"/>
    </xf>
    <xf numFmtId="0" fontId="33" fillId="0" borderId="70" xfId="38" applyFont="1" applyFill="1" applyBorder="1" applyAlignment="1" applyProtection="1">
      <alignment horizontal="center" wrapText="1"/>
      <protection locked="0"/>
    </xf>
    <xf numFmtId="0" fontId="33" fillId="0" borderId="57" xfId="38" applyFont="1" applyFill="1" applyBorder="1" applyAlignment="1" applyProtection="1">
      <alignment horizontal="center"/>
      <protection locked="0"/>
    </xf>
    <xf numFmtId="174" fontId="51" fillId="0" borderId="71" xfId="38" applyNumberFormat="1" applyFont="1" applyFill="1" applyBorder="1" applyAlignment="1" applyProtection="1">
      <alignment horizontal="center"/>
      <protection locked="0"/>
    </xf>
    <xf numFmtId="164" fontId="33" fillId="0" borderId="74" xfId="38" applyNumberFormat="1" applyFont="1" applyFill="1" applyBorder="1" applyAlignment="1" applyProtection="1">
      <alignment horizontal="center"/>
      <protection locked="0"/>
    </xf>
    <xf numFmtId="0" fontId="0" fillId="0" borderId="1" xfId="0" applyBorder="1" applyAlignment="1">
      <alignment wrapText="1"/>
    </xf>
    <xf numFmtId="0" fontId="0" fillId="0" borderId="1" xfId="0" quotePrefix="1" applyBorder="1" applyAlignment="1" applyProtection="1">
      <alignment horizontal="left" vertical="center"/>
      <protection locked="0"/>
    </xf>
    <xf numFmtId="1" fontId="0" fillId="0" borderId="122" xfId="0" applyNumberFormat="1" applyBorder="1" applyAlignment="1" applyProtection="1">
      <alignment horizontal="left" vertical="center"/>
      <protection locked="0"/>
    </xf>
    <xf numFmtId="0" fontId="127" fillId="21" borderId="15" xfId="0" applyFont="1" applyFill="1" applyBorder="1" applyAlignment="1" applyProtection="1">
      <alignment horizontal="left" vertical="center"/>
    </xf>
    <xf numFmtId="0" fontId="127" fillId="21" borderId="16" xfId="0" applyFont="1" applyFill="1" applyBorder="1" applyAlignment="1" applyProtection="1">
      <alignment horizontal="left" vertical="center"/>
    </xf>
    <xf numFmtId="0" fontId="127" fillId="21" borderId="16" xfId="0" applyFont="1" applyFill="1" applyBorder="1" applyAlignment="1">
      <alignment horizontal="left" vertical="center"/>
    </xf>
    <xf numFmtId="0" fontId="127" fillId="21" borderId="28" xfId="0" applyFont="1" applyFill="1" applyBorder="1" applyAlignment="1">
      <alignment horizontal="left" vertical="center"/>
    </xf>
    <xf numFmtId="0" fontId="127" fillId="21" borderId="12" xfId="0" applyFont="1" applyFill="1" applyBorder="1" applyAlignment="1" applyProtection="1">
      <alignment horizontal="left" vertical="center"/>
    </xf>
    <xf numFmtId="0" fontId="41" fillId="21" borderId="0" xfId="0" applyFont="1" applyFill="1" applyBorder="1" applyAlignment="1" applyProtection="1">
      <alignment horizontal="left" vertical="center" wrapText="1"/>
    </xf>
    <xf numFmtId="0" fontId="127" fillId="21" borderId="0" xfId="0" applyFont="1" applyFill="1" applyBorder="1" applyAlignment="1">
      <alignment horizontal="left" vertical="center"/>
    </xf>
    <xf numFmtId="0" fontId="127" fillId="21" borderId="17" xfId="0" applyFont="1" applyFill="1" applyBorder="1" applyAlignment="1">
      <alignment horizontal="left" vertical="center"/>
    </xf>
    <xf numFmtId="0" fontId="127" fillId="21" borderId="0" xfId="0" applyFont="1" applyFill="1" applyBorder="1" applyAlignment="1" applyProtection="1">
      <alignment horizontal="left" vertical="center"/>
    </xf>
    <xf numFmtId="0" fontId="127" fillId="21" borderId="51" xfId="0" applyFont="1" applyFill="1" applyBorder="1" applyAlignment="1" applyProtection="1">
      <alignment horizontal="left" vertical="center"/>
    </xf>
    <xf numFmtId="0" fontId="127" fillId="21" borderId="116" xfId="0" applyFont="1" applyFill="1" applyBorder="1" applyAlignment="1">
      <alignment horizontal="left" vertical="center"/>
    </xf>
    <xf numFmtId="0" fontId="127" fillId="21" borderId="114" xfId="0" applyFont="1" applyFill="1" applyBorder="1" applyAlignment="1">
      <alignment horizontal="left" vertical="center"/>
    </xf>
    <xf numFmtId="0" fontId="127" fillId="0" borderId="116" xfId="0" applyFont="1" applyFill="1" applyBorder="1" applyAlignment="1">
      <alignment horizontal="left" vertical="center"/>
    </xf>
    <xf numFmtId="0" fontId="128" fillId="0" borderId="0" xfId="0" applyFont="1" applyProtection="1"/>
    <xf numFmtId="0" fontId="130" fillId="0" borderId="0" xfId="56" applyAlignment="1">
      <alignment wrapText="1"/>
    </xf>
    <xf numFmtId="0" fontId="131" fillId="0" borderId="0" xfId="57" applyAlignment="1">
      <alignment horizontal="left"/>
    </xf>
    <xf numFmtId="0" fontId="133" fillId="0" borderId="0" xfId="58" applyFont="1" applyAlignment="1">
      <alignment horizontal="left"/>
    </xf>
    <xf numFmtId="0" fontId="132" fillId="0" borderId="0" xfId="58"/>
    <xf numFmtId="0" fontId="22" fillId="0" borderId="0" xfId="58" applyFont="1" applyAlignment="1">
      <alignment horizontal="center" vertical="center"/>
    </xf>
    <xf numFmtId="0" fontId="134" fillId="0" borderId="0" xfId="59"/>
    <xf numFmtId="0" fontId="129" fillId="0" borderId="0" xfId="55" applyAlignment="1">
      <alignment wrapText="1"/>
    </xf>
    <xf numFmtId="0" fontId="132" fillId="0" borderId="136" xfId="58" applyBorder="1" applyAlignment="1">
      <alignment horizontal="center" vertical="center"/>
    </xf>
    <xf numFmtId="0" fontId="132" fillId="36" borderId="0" xfId="58" applyFill="1"/>
    <xf numFmtId="0" fontId="132" fillId="36" borderId="0" xfId="60" applyFill="1">
      <alignment horizontal="right" vertical="center" indent="1"/>
    </xf>
    <xf numFmtId="0" fontId="132" fillId="35" borderId="138" xfId="58" applyFill="1" applyBorder="1" applyAlignment="1">
      <alignment horizontal="center" vertical="center"/>
    </xf>
    <xf numFmtId="0" fontId="132" fillId="0" borderId="0" xfId="58" applyAlignment="1">
      <alignment horizontal="center" vertical="center"/>
    </xf>
    <xf numFmtId="0" fontId="135" fillId="0" borderId="139" xfId="62"/>
    <xf numFmtId="0" fontId="129" fillId="0" borderId="0" xfId="55" applyAlignment="1">
      <alignment horizontal="center" vertical="center" wrapText="1"/>
    </xf>
    <xf numFmtId="0" fontId="132" fillId="0" borderId="0" xfId="58" applyAlignment="1">
      <alignment horizontal="center"/>
    </xf>
    <xf numFmtId="175" fontId="136" fillId="36" borderId="140" xfId="63" applyNumberFormat="1">
      <alignment horizontal="center" vertical="center"/>
    </xf>
    <xf numFmtId="175" fontId="136" fillId="36" borderId="141" xfId="63" applyNumberFormat="1" applyBorder="1">
      <alignment horizontal="center" vertical="center"/>
    </xf>
    <xf numFmtId="175" fontId="136" fillId="36" borderId="142" xfId="63" applyNumberFormat="1" applyBorder="1">
      <alignment horizontal="center" vertical="center"/>
    </xf>
    <xf numFmtId="175" fontId="136" fillId="36" borderId="143" xfId="63" applyNumberFormat="1" applyBorder="1">
      <alignment horizontal="center" vertical="center"/>
    </xf>
    <xf numFmtId="0" fontId="130" fillId="0" borderId="0" xfId="58" applyFont="1" applyAlignment="1">
      <alignment horizontal="left" vertical="center" indent="1"/>
    </xf>
    <xf numFmtId="0" fontId="130" fillId="0" borderId="0" xfId="58" applyFont="1" applyAlignment="1">
      <alignment horizontal="center" vertical="center" wrapText="1"/>
    </xf>
    <xf numFmtId="0" fontId="137" fillId="37" borderId="0" xfId="58" applyFont="1" applyFill="1" applyAlignment="1">
      <alignment horizontal="center" vertical="center" wrapText="1"/>
    </xf>
    <xf numFmtId="0" fontId="136" fillId="36" borderId="144" xfId="58" applyFont="1" applyFill="1" applyBorder="1" applyAlignment="1">
      <alignment horizontal="center" vertical="center" shrinkToFit="1"/>
    </xf>
    <xf numFmtId="0" fontId="136" fillId="36" borderId="145" xfId="58" applyFont="1" applyFill="1" applyBorder="1" applyAlignment="1">
      <alignment horizontal="center" vertical="center" shrinkToFit="1"/>
    </xf>
    <xf numFmtId="0" fontId="136" fillId="36" borderId="146" xfId="58" applyFont="1" applyFill="1" applyBorder="1" applyAlignment="1">
      <alignment horizontal="center" vertical="center" shrinkToFit="1"/>
    </xf>
    <xf numFmtId="0" fontId="136" fillId="36" borderId="147" xfId="58" applyFont="1" applyFill="1" applyBorder="1" applyAlignment="1">
      <alignment horizontal="center" vertical="center" shrinkToFit="1"/>
    </xf>
    <xf numFmtId="0" fontId="130" fillId="0" borderId="0" xfId="56"/>
    <xf numFmtId="0" fontId="132" fillId="0" borderId="0" xfId="58" applyAlignment="1">
      <alignment horizontal="left" wrapText="1" indent="2"/>
    </xf>
    <xf numFmtId="0" fontId="132" fillId="0" borderId="0" xfId="58" applyAlignment="1">
      <alignment horizontal="center" vertical="center" wrapText="1"/>
    </xf>
    <xf numFmtId="9" fontId="0" fillId="0" borderId="0" xfId="64" applyFont="1" applyFill="1" applyBorder="1">
      <alignment horizontal="center" vertical="center"/>
    </xf>
    <xf numFmtId="14" fontId="0" fillId="0" borderId="0" xfId="61" applyFont="1" applyFill="1" applyBorder="1">
      <alignment horizontal="center" vertical="center"/>
    </xf>
    <xf numFmtId="37" fontId="0" fillId="0" borderId="0" xfId="65" applyFont="1" applyFill="1" applyBorder="1">
      <alignment horizontal="center" vertical="center"/>
    </xf>
    <xf numFmtId="0" fontId="132" fillId="0" borderId="148" xfId="58" applyBorder="1" applyAlignment="1">
      <alignment vertical="center"/>
    </xf>
    <xf numFmtId="0" fontId="132" fillId="0" borderId="122" xfId="58" applyBorder="1" applyAlignment="1">
      <alignment horizontal="center" vertical="center" wrapText="1"/>
    </xf>
    <xf numFmtId="0" fontId="132" fillId="0" borderId="122" xfId="58" applyBorder="1" applyAlignment="1">
      <alignment horizontal="center" vertical="center"/>
    </xf>
    <xf numFmtId="9" fontId="0" fillId="0" borderId="122" xfId="64" applyFont="1" applyFill="1" applyBorder="1">
      <alignment horizontal="center" vertical="center"/>
    </xf>
    <xf numFmtId="14" fontId="0" fillId="0" borderId="122" xfId="61" applyFont="1" applyFill="1" applyBorder="1">
      <alignment horizontal="center" vertical="center"/>
    </xf>
    <xf numFmtId="37" fontId="0" fillId="0" borderId="122" xfId="65" applyFont="1" applyFill="1" applyBorder="1">
      <alignment horizontal="center" vertical="center"/>
    </xf>
    <xf numFmtId="0" fontId="26" fillId="0" borderId="0" xfId="58" applyFont="1" applyAlignment="1">
      <alignment horizontal="center" vertical="center"/>
    </xf>
    <xf numFmtId="0" fontId="132" fillId="0" borderId="149" xfId="58" applyBorder="1" applyAlignment="1">
      <alignment horizontal="center" vertical="center"/>
    </xf>
    <xf numFmtId="0" fontId="132" fillId="0" borderId="0" xfId="58" applyAlignment="1">
      <alignment vertical="center"/>
    </xf>
    <xf numFmtId="0" fontId="132" fillId="0" borderId="122" xfId="58" applyBorder="1" applyAlignment="1">
      <alignment horizontal="left" wrapText="1" indent="2"/>
    </xf>
    <xf numFmtId="0" fontId="132" fillId="32" borderId="0" xfId="58" applyFill="1"/>
    <xf numFmtId="0" fontId="132" fillId="32" borderId="0" xfId="58" applyFill="1" applyAlignment="1">
      <alignment horizontal="center"/>
    </xf>
    <xf numFmtId="0" fontId="26" fillId="32" borderId="150" xfId="58" applyFont="1" applyFill="1" applyBorder="1" applyAlignment="1">
      <alignment horizontal="center" vertical="center"/>
    </xf>
    <xf numFmtId="0" fontId="132" fillId="32" borderId="151" xfId="58" applyFill="1" applyBorder="1" applyAlignment="1">
      <alignment horizontal="center" vertical="center"/>
    </xf>
    <xf numFmtId="0" fontId="138" fillId="0" borderId="0" xfId="58" applyFont="1"/>
    <xf numFmtId="0" fontId="130" fillId="0" borderId="0" xfId="58" applyFont="1" applyAlignment="1">
      <alignment horizontal="center"/>
    </xf>
    <xf numFmtId="0" fontId="132" fillId="0" borderId="0" xfId="58" applyAlignment="1">
      <alignment horizontal="right" vertical="center"/>
    </xf>
    <xf numFmtId="0" fontId="140" fillId="0" borderId="0" xfId="66" applyFont="1" applyAlignment="1" applyProtection="1"/>
    <xf numFmtId="0" fontId="142" fillId="23" borderId="15" xfId="67" applyFont="1" applyFill="1" applyBorder="1" applyAlignment="1">
      <alignment horizontal="left" vertical="top"/>
    </xf>
    <xf numFmtId="0" fontId="142" fillId="23" borderId="16" xfId="67" applyFont="1" applyFill="1" applyBorder="1" applyAlignment="1">
      <alignment horizontal="left" vertical="top"/>
    </xf>
    <xf numFmtId="0" fontId="142" fillId="23" borderId="12" xfId="67" applyFont="1" applyFill="1" applyBorder="1" applyAlignment="1">
      <alignment horizontal="left" wrapText="1"/>
    </xf>
    <xf numFmtId="0" fontId="142" fillId="23" borderId="12" xfId="67" applyFont="1" applyFill="1" applyBorder="1" applyAlignment="1">
      <alignment horizontal="left" vertical="center" wrapText="1"/>
    </xf>
    <xf numFmtId="0" fontId="142" fillId="23" borderId="12" xfId="67" applyFont="1" applyFill="1" applyBorder="1" applyAlignment="1">
      <alignment horizontal="left" vertical="top" wrapText="1"/>
    </xf>
    <xf numFmtId="0" fontId="142" fillId="23" borderId="12" xfId="67" applyFont="1" applyFill="1" applyBorder="1" applyAlignment="1">
      <alignment horizontal="left" vertical="top"/>
    </xf>
    <xf numFmtId="0" fontId="142" fillId="23" borderId="28" xfId="67" applyFont="1" applyFill="1" applyBorder="1" applyAlignment="1">
      <alignment horizontal="left" vertical="top"/>
    </xf>
    <xf numFmtId="0" fontId="142" fillId="23" borderId="17" xfId="67" applyFont="1" applyFill="1" applyBorder="1" applyAlignment="1">
      <alignment horizontal="left" vertical="top"/>
    </xf>
    <xf numFmtId="0" fontId="142" fillId="23" borderId="17" xfId="67" applyFont="1" applyFill="1" applyBorder="1" applyAlignment="1">
      <alignment horizontal="left" vertical="center"/>
    </xf>
    <xf numFmtId="0" fontId="142" fillId="23" borderId="17" xfId="67" applyFont="1" applyFill="1" applyBorder="1" applyAlignment="1">
      <alignment horizontal="left" wrapText="1"/>
    </xf>
    <xf numFmtId="0" fontId="142" fillId="23" borderId="51" xfId="67" applyFont="1" applyFill="1" applyBorder="1" applyAlignment="1">
      <alignment horizontal="left" vertical="top" wrapText="1"/>
    </xf>
    <xf numFmtId="0" fontId="142" fillId="23" borderId="114" xfId="67" applyFont="1" applyFill="1" applyBorder="1" applyAlignment="1">
      <alignment horizontal="left" vertical="top"/>
    </xf>
    <xf numFmtId="0" fontId="142" fillId="23" borderId="17" xfId="67" applyFont="1" applyFill="1" applyBorder="1" applyAlignment="1">
      <alignment horizontal="left" vertical="center" wrapText="1"/>
    </xf>
    <xf numFmtId="0" fontId="142" fillId="23" borderId="114" xfId="67" applyFont="1" applyFill="1" applyBorder="1" applyAlignment="1">
      <alignment horizontal="left" wrapText="1"/>
    </xf>
    <xf numFmtId="0" fontId="148" fillId="23" borderId="16" xfId="67" applyFont="1" applyFill="1" applyBorder="1" applyAlignment="1">
      <alignment horizontal="center" vertical="top" wrapText="1"/>
    </xf>
    <xf numFmtId="176" fontId="149" fillId="23" borderId="16" xfId="67" applyNumberFormat="1" applyFont="1" applyFill="1" applyBorder="1" applyAlignment="1">
      <alignment horizontal="center" vertical="top" shrinkToFit="1"/>
    </xf>
    <xf numFmtId="0" fontId="142" fillId="23" borderId="16" xfId="67" applyFont="1" applyFill="1" applyBorder="1" applyAlignment="1">
      <alignment horizontal="left" vertical="top" wrapText="1"/>
    </xf>
    <xf numFmtId="0" fontId="148" fillId="23" borderId="116" xfId="67" applyFont="1" applyFill="1" applyBorder="1" applyAlignment="1">
      <alignment horizontal="center" vertical="top" wrapText="1"/>
    </xf>
    <xf numFmtId="176" fontId="149" fillId="23" borderId="116" xfId="67" applyNumberFormat="1" applyFont="1" applyFill="1" applyBorder="1" applyAlignment="1">
      <alignment horizontal="center" vertical="top" shrinkToFit="1"/>
    </xf>
    <xf numFmtId="0" fontId="142" fillId="23" borderId="116" xfId="67" applyFont="1" applyFill="1" applyBorder="1" applyAlignment="1">
      <alignment horizontal="left" vertical="top" wrapText="1"/>
    </xf>
    <xf numFmtId="0" fontId="142" fillId="23" borderId="15" xfId="67" applyFont="1" applyFill="1" applyBorder="1" applyAlignment="1">
      <alignment horizontal="left" vertical="top" wrapText="1"/>
    </xf>
    <xf numFmtId="0" fontId="142" fillId="23" borderId="0" xfId="67" applyFont="1" applyFill="1" applyAlignment="1">
      <alignment horizontal="left" vertical="top"/>
    </xf>
    <xf numFmtId="0" fontId="142" fillId="23" borderId="0" xfId="67" applyFont="1" applyFill="1" applyAlignment="1">
      <alignment horizontal="left" vertical="center"/>
    </xf>
    <xf numFmtId="0" fontId="148" fillId="23" borderId="0" xfId="67" applyFont="1" applyFill="1" applyAlignment="1">
      <alignment horizontal="center" vertical="top" wrapText="1"/>
    </xf>
    <xf numFmtId="176" fontId="149" fillId="23" borderId="0" xfId="67" applyNumberFormat="1" applyFont="1" applyFill="1" applyAlignment="1">
      <alignment horizontal="center" vertical="top" shrinkToFit="1"/>
    </xf>
    <xf numFmtId="0" fontId="142" fillId="23" borderId="0" xfId="67" applyFont="1" applyFill="1" applyAlignment="1">
      <alignment horizontal="left" vertical="top" wrapText="1"/>
    </xf>
    <xf numFmtId="0" fontId="144" fillId="23" borderId="0" xfId="67" applyFont="1" applyFill="1" applyAlignment="1">
      <alignment horizontal="left" vertical="top" wrapText="1"/>
    </xf>
    <xf numFmtId="0" fontId="143" fillId="23" borderId="0" xfId="67" applyFont="1" applyFill="1" applyAlignment="1">
      <alignment horizontal="left" vertical="top" wrapText="1"/>
    </xf>
    <xf numFmtId="0" fontId="33" fillId="0" borderId="0" xfId="38" applyFont="1" applyBorder="1" applyAlignment="1" applyProtection="1">
      <alignment horizontal="left" vertical="center" wrapText="1"/>
    </xf>
    <xf numFmtId="0" fontId="26" fillId="0" borderId="122" xfId="0" applyFont="1" applyBorder="1" applyAlignment="1">
      <alignment horizontal="left" vertical="top"/>
    </xf>
    <xf numFmtId="0" fontId="26" fillId="0" borderId="122" xfId="54" applyFont="1" applyBorder="1" applyAlignment="1">
      <alignment horizontal="left" vertical="top" wrapText="1"/>
    </xf>
    <xf numFmtId="0" fontId="26" fillId="0" borderId="122" xfId="58" applyFont="1" applyBorder="1" applyAlignment="1">
      <alignment horizontal="left" vertical="top" wrapText="1"/>
    </xf>
    <xf numFmtId="0" fontId="26" fillId="0" borderId="122" xfId="54" applyFont="1" applyFill="1" applyBorder="1" applyAlignment="1">
      <alignment horizontal="left" vertical="top" wrapText="1"/>
    </xf>
    <xf numFmtId="0" fontId="4" fillId="22" borderId="49" xfId="38" applyFill="1" applyBorder="1" applyAlignment="1" applyProtection="1">
      <alignment horizontal="center"/>
      <protection locked="0"/>
    </xf>
    <xf numFmtId="0" fontId="4" fillId="22" borderId="20" xfId="38" applyFill="1" applyBorder="1" applyAlignment="1" applyProtection="1">
      <alignment horizontal="center"/>
      <protection locked="0"/>
    </xf>
    <xf numFmtId="0" fontId="4" fillId="22" borderId="33" xfId="38" applyFill="1" applyBorder="1" applyAlignment="1" applyProtection="1">
      <alignment horizontal="center"/>
      <protection locked="0"/>
    </xf>
    <xf numFmtId="0" fontId="33" fillId="22" borderId="1" xfId="0" applyFont="1" applyFill="1" applyBorder="1" applyAlignment="1" applyProtection="1">
      <protection locked="0"/>
    </xf>
    <xf numFmtId="0" fontId="33" fillId="22" borderId="58" xfId="0" applyFont="1" applyFill="1" applyBorder="1" applyAlignment="1" applyProtection="1">
      <protection locked="0"/>
    </xf>
    <xf numFmtId="0" fontId="33" fillId="22" borderId="46" xfId="0" applyFont="1" applyFill="1" applyBorder="1" applyAlignment="1" applyProtection="1">
      <protection locked="0"/>
    </xf>
    <xf numFmtId="0" fontId="0" fillId="0" borderId="122" xfId="0" applyBorder="1" applyProtection="1">
      <protection locked="0"/>
    </xf>
    <xf numFmtId="0" fontId="33" fillId="22" borderId="59" xfId="0" applyFont="1" applyFill="1" applyBorder="1" applyAlignment="1" applyProtection="1">
      <alignment wrapText="1"/>
      <protection locked="0"/>
    </xf>
    <xf numFmtId="0" fontId="4" fillId="22" borderId="11" xfId="38" applyFill="1" applyBorder="1" applyAlignment="1" applyProtection="1">
      <alignment horizontal="center"/>
      <protection locked="0"/>
    </xf>
    <xf numFmtId="0" fontId="4" fillId="22" borderId="25" xfId="38" applyFill="1" applyBorder="1" applyAlignment="1" applyProtection="1">
      <alignment horizontal="center"/>
      <protection locked="0"/>
    </xf>
    <xf numFmtId="0" fontId="4" fillId="22" borderId="19" xfId="38" applyFill="1" applyBorder="1" applyAlignment="1" applyProtection="1">
      <alignment horizontal="center"/>
      <protection locked="0"/>
    </xf>
    <xf numFmtId="0" fontId="4" fillId="22" borderId="42" xfId="38" applyFill="1" applyBorder="1" applyAlignment="1" applyProtection="1">
      <alignment horizontal="center"/>
      <protection locked="0"/>
    </xf>
    <xf numFmtId="0" fontId="4" fillId="22" borderId="24" xfId="38" applyFill="1" applyBorder="1" applyProtection="1">
      <protection locked="0"/>
    </xf>
    <xf numFmtId="0" fontId="4" fillId="22" borderId="26" xfId="38" applyFill="1" applyBorder="1" applyProtection="1">
      <protection locked="0"/>
    </xf>
    <xf numFmtId="0" fontId="4" fillId="22" borderId="44" xfId="38" applyFill="1" applyBorder="1" applyAlignment="1" applyProtection="1">
      <alignment horizontal="center"/>
      <protection locked="0"/>
    </xf>
    <xf numFmtId="0" fontId="4" fillId="22" borderId="20" xfId="38" applyFont="1" applyFill="1" applyBorder="1" applyAlignment="1" applyProtection="1">
      <alignment horizontal="center"/>
      <protection locked="0"/>
    </xf>
    <xf numFmtId="0" fontId="4" fillId="22" borderId="44" xfId="38" applyFont="1" applyFill="1" applyBorder="1" applyAlignment="1" applyProtection="1">
      <alignment horizontal="center"/>
      <protection locked="0"/>
    </xf>
    <xf numFmtId="0" fontId="4" fillId="22" borderId="34" xfId="38" applyFont="1" applyFill="1" applyBorder="1" applyAlignment="1" applyProtection="1">
      <alignment horizontal="center"/>
      <protection locked="0"/>
    </xf>
    <xf numFmtId="0" fontId="4" fillId="22" borderId="47" xfId="38" applyFont="1" applyFill="1" applyBorder="1" applyAlignment="1" applyProtection="1">
      <alignment horizontal="center"/>
      <protection locked="0"/>
    </xf>
    <xf numFmtId="0" fontId="0" fillId="23" borderId="0" xfId="0" applyFill="1"/>
    <xf numFmtId="0" fontId="0" fillId="23" borderId="167" xfId="0" applyFill="1" applyBorder="1"/>
    <xf numFmtId="0" fontId="0" fillId="23" borderId="168" xfId="0" applyFill="1" applyBorder="1"/>
    <xf numFmtId="0" fontId="0" fillId="23" borderId="167" xfId="0" applyFill="1" applyBorder="1" applyAlignment="1">
      <alignment horizontal="left"/>
    </xf>
    <xf numFmtId="0" fontId="0" fillId="23" borderId="0" xfId="0" applyFill="1" applyAlignment="1">
      <alignment horizontal="left"/>
    </xf>
    <xf numFmtId="0" fontId="3" fillId="0" borderId="0" xfId="0" applyFont="1" applyProtection="1"/>
    <xf numFmtId="0" fontId="40" fillId="19" borderId="171" xfId="0" applyFont="1" applyFill="1" applyBorder="1" applyAlignment="1">
      <alignment vertical="center"/>
    </xf>
    <xf numFmtId="0" fontId="0" fillId="0" borderId="1" xfId="0" applyBorder="1" applyAlignment="1">
      <alignment horizontal="left" vertical="top"/>
    </xf>
    <xf numFmtId="0" fontId="0" fillId="0" borderId="1" xfId="0" applyBorder="1" applyAlignment="1">
      <alignment horizontal="left" vertical="center" wrapText="1"/>
    </xf>
    <xf numFmtId="0" fontId="154" fillId="0" borderId="1" xfId="0" applyFont="1" applyBorder="1" applyAlignment="1">
      <alignment horizontal="center" vertical="center" wrapText="1"/>
    </xf>
    <xf numFmtId="14" fontId="154" fillId="0" borderId="1" xfId="0" applyNumberFormat="1" applyFont="1" applyBorder="1" applyAlignment="1">
      <alignment horizontal="center" vertical="center" wrapText="1"/>
    </xf>
    <xf numFmtId="0" fontId="154" fillId="0" borderId="1" xfId="0" applyFont="1" applyBorder="1" applyAlignment="1">
      <alignment horizontal="center" vertical="center"/>
    </xf>
    <xf numFmtId="14" fontId="154" fillId="0" borderId="1" xfId="0" applyNumberFormat="1" applyFont="1" applyBorder="1" applyAlignment="1">
      <alignment horizontal="center" vertical="center"/>
    </xf>
    <xf numFmtId="14" fontId="3" fillId="0" borderId="0" xfId="0" applyNumberFormat="1" applyFont="1" applyBorder="1" applyAlignment="1" applyProtection="1">
      <alignment horizontal="center" vertical="center"/>
      <protection locked="0"/>
    </xf>
    <xf numFmtId="0" fontId="3" fillId="0" borderId="0" xfId="0" applyFont="1" applyFill="1" applyAlignment="1" applyProtection="1">
      <alignment horizontal="left" vertical="center"/>
    </xf>
    <xf numFmtId="0" fontId="3" fillId="0" borderId="0" xfId="0" applyFont="1" applyFill="1" applyBorder="1" applyAlignment="1" applyProtection="1">
      <alignment horizontal="left" vertical="center"/>
      <protection locked="0"/>
    </xf>
    <xf numFmtId="0" fontId="3" fillId="0" borderId="0" xfId="0" applyFont="1" applyFill="1" applyAlignment="1" applyProtection="1">
      <alignment horizontal="left" vertical="center"/>
    </xf>
    <xf numFmtId="0" fontId="0" fillId="0" borderId="184" xfId="0" applyBorder="1" applyAlignment="1">
      <alignment vertical="center"/>
    </xf>
    <xf numFmtId="0" fontId="40" fillId="0" borderId="186" xfId="0" applyFont="1" applyBorder="1" applyAlignment="1" applyProtection="1">
      <alignment vertical="center"/>
      <protection locked="0"/>
    </xf>
    <xf numFmtId="0" fontId="0" fillId="0" borderId="0" xfId="60" applyFont="1">
      <alignment horizontal="right" vertical="center" indent="1"/>
    </xf>
    <xf numFmtId="0" fontId="132" fillId="0" borderId="0" xfId="60">
      <alignment horizontal="right" vertical="center" indent="1"/>
    </xf>
    <xf numFmtId="14" fontId="132" fillId="35" borderId="134" xfId="61" applyFill="1" applyBorder="1">
      <alignment horizontal="center" vertical="center"/>
    </xf>
    <xf numFmtId="14" fontId="132" fillId="35" borderId="135" xfId="61" applyFill="1" applyBorder="1">
      <alignment horizontal="center" vertical="center"/>
    </xf>
    <xf numFmtId="0" fontId="132" fillId="0" borderId="0" xfId="60" applyAlignment="1">
      <alignment horizontal="right" vertical="center" wrapText="1" indent="1"/>
    </xf>
    <xf numFmtId="0" fontId="132" fillId="0" borderId="137" xfId="60" applyBorder="1" applyAlignment="1">
      <alignment horizontal="right" vertical="center" wrapText="1" indent="1"/>
    </xf>
    <xf numFmtId="0" fontId="0" fillId="34" borderId="0" xfId="0" applyFill="1" applyAlignment="1">
      <alignment horizontal="center" vertical="center"/>
    </xf>
    <xf numFmtId="0" fontId="0" fillId="0" borderId="23" xfId="0" applyBorder="1" applyAlignment="1">
      <alignment horizontal="center" vertical="center"/>
    </xf>
    <xf numFmtId="0" fontId="0" fillId="0" borderId="0" xfId="0" applyAlignment="1">
      <alignment horizontal="right" vertical="center"/>
    </xf>
    <xf numFmtId="0" fontId="0" fillId="0" borderId="0" xfId="0" applyAlignment="1" applyProtection="1">
      <alignment horizontal="right" vertical="center"/>
    </xf>
    <xf numFmtId="0" fontId="0" fillId="20" borderId="0" xfId="0" applyFill="1" applyAlignment="1" applyProtection="1">
      <alignment horizontal="center"/>
    </xf>
    <xf numFmtId="0" fontId="43" fillId="0" borderId="0" xfId="0" applyFont="1" applyAlignment="1">
      <alignment vertical="center" wrapText="1"/>
    </xf>
    <xf numFmtId="0" fontId="35" fillId="0" borderId="0" xfId="0" applyFont="1" applyAlignment="1">
      <alignment horizontal="center" vertical="center" wrapText="1"/>
    </xf>
    <xf numFmtId="0" fontId="35" fillId="0" borderId="0" xfId="0" applyFont="1" applyAlignment="1">
      <alignment vertical="center" wrapText="1"/>
    </xf>
    <xf numFmtId="0" fontId="40" fillId="0" borderId="0" xfId="0" applyFont="1" applyAlignment="1">
      <alignment horizontal="left" vertical="center" wrapText="1"/>
    </xf>
    <xf numFmtId="0" fontId="0" fillId="0" borderId="177" xfId="0" applyBorder="1" applyAlignment="1">
      <alignment horizontal="center" vertical="center"/>
    </xf>
    <xf numFmtId="0" fontId="0" fillId="0" borderId="179" xfId="0" applyBorder="1" applyAlignment="1">
      <alignment horizontal="center" vertical="center"/>
    </xf>
    <xf numFmtId="0" fontId="0" fillId="0" borderId="180" xfId="0" applyBorder="1" applyAlignment="1">
      <alignment horizontal="center" vertical="center"/>
    </xf>
    <xf numFmtId="0" fontId="152" fillId="38" borderId="160" xfId="0" applyFont="1" applyFill="1" applyBorder="1" applyAlignment="1">
      <alignment horizontal="center" vertical="center"/>
    </xf>
    <xf numFmtId="0" fontId="152" fillId="38" borderId="162" xfId="0" applyFont="1" applyFill="1" applyBorder="1" applyAlignment="1">
      <alignment horizontal="center" vertical="center"/>
    </xf>
    <xf numFmtId="0" fontId="152" fillId="38" borderId="161" xfId="0" applyFont="1" applyFill="1" applyBorder="1" applyAlignment="1">
      <alignment horizontal="center" vertical="center"/>
    </xf>
    <xf numFmtId="0" fontId="40" fillId="0" borderId="185" xfId="0" applyFont="1" applyBorder="1" applyAlignment="1">
      <alignment horizontal="center" vertical="center"/>
    </xf>
    <xf numFmtId="0" fontId="40" fillId="0" borderId="186" xfId="0" applyFont="1" applyBorder="1" applyAlignment="1">
      <alignment horizontal="center" vertical="center"/>
    </xf>
    <xf numFmtId="0" fontId="0" fillId="0" borderId="186" xfId="0" applyBorder="1" applyAlignment="1" applyProtection="1">
      <alignment horizontal="center" vertical="center"/>
      <protection locked="0"/>
    </xf>
    <xf numFmtId="0" fontId="0" fillId="0" borderId="187" xfId="0" applyBorder="1" applyAlignment="1" applyProtection="1">
      <alignment horizontal="center" vertical="center"/>
      <protection locked="0"/>
    </xf>
    <xf numFmtId="0" fontId="151" fillId="0" borderId="186" xfId="0" applyFont="1" applyBorder="1" applyAlignment="1">
      <alignment horizontal="center" vertical="center"/>
    </xf>
    <xf numFmtId="0" fontId="151" fillId="0" borderId="187" xfId="0" applyFont="1" applyBorder="1" applyAlignment="1">
      <alignment horizontal="center" vertical="center"/>
    </xf>
    <xf numFmtId="0" fontId="42" fillId="0" borderId="172" xfId="0" applyFont="1" applyBorder="1" applyAlignment="1">
      <alignment horizontal="left" vertical="center"/>
    </xf>
    <xf numFmtId="0" fontId="42" fillId="0" borderId="173" xfId="0" applyFont="1" applyBorder="1" applyAlignment="1">
      <alignment horizontal="left" vertical="center"/>
    </xf>
    <xf numFmtId="0" fontId="42" fillId="0" borderId="174" xfId="0" applyFont="1" applyBorder="1" applyAlignment="1">
      <alignment horizontal="left" vertical="center"/>
    </xf>
    <xf numFmtId="0" fontId="0" fillId="0" borderId="167" xfId="0" applyBorder="1" applyAlignment="1" applyProtection="1">
      <alignment horizontal="center" vertical="top"/>
      <protection locked="0"/>
    </xf>
    <xf numFmtId="0" fontId="0" fillId="0" borderId="0" xfId="0" applyAlignment="1" applyProtection="1">
      <alignment horizontal="center" vertical="top"/>
      <protection locked="0"/>
    </xf>
    <xf numFmtId="0" fontId="0" fillId="0" borderId="168" xfId="0" applyBorder="1" applyAlignment="1" applyProtection="1">
      <alignment horizontal="center" vertical="top"/>
      <protection locked="0"/>
    </xf>
    <xf numFmtId="0" fontId="153" fillId="0" borderId="186" xfId="0" applyFont="1" applyBorder="1" applyAlignment="1">
      <alignment horizontal="left" vertical="center"/>
    </xf>
    <xf numFmtId="0" fontId="153" fillId="0" borderId="187" xfId="0" applyFont="1" applyBorder="1" applyAlignment="1">
      <alignment horizontal="left" vertical="center"/>
    </xf>
    <xf numFmtId="0" fontId="151" fillId="0" borderId="160" xfId="0" applyFont="1" applyBorder="1" applyAlignment="1">
      <alignment horizontal="center" vertical="center"/>
    </xf>
    <xf numFmtId="0" fontId="151" fillId="0" borderId="188" xfId="0" applyFont="1" applyBorder="1" applyAlignment="1">
      <alignment horizontal="center" vertical="center"/>
    </xf>
    <xf numFmtId="0" fontId="40" fillId="0" borderId="185" xfId="0" applyFont="1" applyBorder="1" applyAlignment="1" applyProtection="1">
      <alignment horizontal="left" vertical="center"/>
      <protection locked="0"/>
    </xf>
    <xf numFmtId="0" fontId="40" fillId="0" borderId="186" xfId="0" applyFont="1" applyBorder="1" applyAlignment="1" applyProtection="1">
      <alignment horizontal="left" vertical="center"/>
      <protection locked="0"/>
    </xf>
    <xf numFmtId="0" fontId="40" fillId="19" borderId="177" xfId="0" applyFont="1" applyFill="1" applyBorder="1" applyAlignment="1">
      <alignment horizontal="center" vertical="center"/>
    </xf>
    <xf numFmtId="0" fontId="0" fillId="0" borderId="182" xfId="0" applyBorder="1" applyAlignment="1">
      <alignment horizontal="center" vertical="center"/>
    </xf>
    <xf numFmtId="0" fontId="40" fillId="19" borderId="178" xfId="0" applyFont="1" applyFill="1" applyBorder="1" applyAlignment="1">
      <alignment horizontal="center" vertical="center"/>
    </xf>
    <xf numFmtId="0" fontId="40" fillId="19" borderId="179" xfId="0" applyFont="1" applyFill="1" applyBorder="1" applyAlignment="1">
      <alignment horizontal="center" vertical="center"/>
    </xf>
    <xf numFmtId="0" fontId="40" fillId="19" borderId="183" xfId="0" applyFont="1" applyFill="1" applyBorder="1" applyAlignment="1">
      <alignment horizontal="center" vertical="center"/>
    </xf>
    <xf numFmtId="0" fontId="40" fillId="19" borderId="181" xfId="0" applyFont="1" applyFill="1" applyBorder="1" applyAlignment="1">
      <alignment horizontal="center" vertical="center"/>
    </xf>
    <xf numFmtId="0" fontId="0" fillId="0" borderId="170" xfId="0" applyBorder="1" applyAlignment="1" applyProtection="1">
      <alignment horizontal="center" vertical="top"/>
      <protection locked="0"/>
    </xf>
    <xf numFmtId="0" fontId="0" fillId="0" borderId="165" xfId="0" applyBorder="1" applyAlignment="1" applyProtection="1">
      <alignment horizontal="center" vertical="top"/>
      <protection locked="0"/>
    </xf>
    <xf numFmtId="0" fontId="0" fillId="0" borderId="166" xfId="0" applyBorder="1" applyAlignment="1" applyProtection="1">
      <alignment horizontal="center" vertical="top"/>
      <protection locked="0"/>
    </xf>
    <xf numFmtId="0" fontId="42" fillId="0" borderId="175" xfId="0" applyFont="1" applyBorder="1" applyAlignment="1">
      <alignment horizontal="left" vertical="center"/>
    </xf>
    <xf numFmtId="0" fontId="42" fillId="0" borderId="49" xfId="0" applyFont="1" applyBorder="1" applyAlignment="1">
      <alignment horizontal="left" vertical="center"/>
    </xf>
    <xf numFmtId="0" fontId="42" fillId="0" borderId="176" xfId="0" applyFont="1" applyBorder="1" applyAlignment="1">
      <alignment horizontal="left" vertical="center"/>
    </xf>
    <xf numFmtId="0" fontId="152" fillId="38" borderId="169" xfId="0" applyFont="1" applyFill="1" applyBorder="1" applyAlignment="1">
      <alignment horizontal="center" vertical="center"/>
    </xf>
    <xf numFmtId="0" fontId="152" fillId="38" borderId="163" xfId="0" applyFont="1" applyFill="1" applyBorder="1" applyAlignment="1">
      <alignment horizontal="center" vertical="center"/>
    </xf>
    <xf numFmtId="0" fontId="152" fillId="38" borderId="164" xfId="0" applyFont="1" applyFill="1" applyBorder="1" applyAlignment="1">
      <alignment horizontal="center" vertical="center"/>
    </xf>
    <xf numFmtId="0" fontId="0" fillId="23" borderId="189" xfId="0" applyFill="1" applyBorder="1" applyAlignment="1">
      <alignment horizontal="left"/>
    </xf>
    <xf numFmtId="0" fontId="0" fillId="23" borderId="162" xfId="0" applyFill="1" applyBorder="1" applyAlignment="1">
      <alignment horizontal="left"/>
    </xf>
    <xf numFmtId="0" fontId="0" fillId="23" borderId="188" xfId="0" applyFill="1" applyBorder="1" applyAlignment="1">
      <alignment horizontal="left"/>
    </xf>
    <xf numFmtId="0" fontId="0" fillId="23" borderId="160" xfId="0" applyFill="1" applyBorder="1" applyAlignment="1">
      <alignment horizontal="left"/>
    </xf>
    <xf numFmtId="0" fontId="0" fillId="23" borderId="186" xfId="0" applyFill="1" applyBorder="1" applyAlignment="1">
      <alignment horizontal="left"/>
    </xf>
    <xf numFmtId="0" fontId="0" fillId="23" borderId="187" xfId="0" applyFill="1" applyBorder="1" applyAlignment="1">
      <alignment horizontal="left"/>
    </xf>
    <xf numFmtId="0" fontId="40" fillId="0" borderId="193" xfId="0" applyFont="1" applyBorder="1" applyAlignment="1">
      <alignment horizontal="center"/>
    </xf>
    <xf numFmtId="0" fontId="40" fillId="0" borderId="194" xfId="0" applyFont="1" applyBorder="1" applyAlignment="1">
      <alignment horizontal="center"/>
    </xf>
    <xf numFmtId="0" fontId="40" fillId="23" borderId="162" xfId="0" applyFont="1" applyFill="1" applyBorder="1" applyAlignment="1" applyProtection="1">
      <alignment horizontal="center" vertical="center"/>
      <protection locked="0"/>
    </xf>
    <xf numFmtId="0" fontId="40" fillId="23" borderId="188" xfId="0" applyFont="1" applyFill="1" applyBorder="1" applyAlignment="1" applyProtection="1">
      <alignment horizontal="center" vertical="center"/>
      <protection locked="0"/>
    </xf>
    <xf numFmtId="0" fontId="0" fillId="0" borderId="190" xfId="0" applyBorder="1" applyAlignment="1" applyProtection="1">
      <alignment horizontal="center"/>
      <protection locked="0"/>
    </xf>
    <xf numFmtId="0" fontId="0" fillId="0" borderId="191" xfId="0" applyBorder="1" applyAlignment="1" applyProtection="1">
      <alignment horizontal="center"/>
      <protection locked="0"/>
    </xf>
    <xf numFmtId="0" fontId="40" fillId="23" borderId="160" xfId="0" applyFont="1" applyFill="1" applyBorder="1" applyAlignment="1">
      <alignment horizontal="center" vertical="center"/>
    </xf>
    <xf numFmtId="0" fontId="0" fillId="23" borderId="162" xfId="0" applyFill="1" applyBorder="1" applyAlignment="1">
      <alignment horizontal="center" vertical="center"/>
    </xf>
    <xf numFmtId="0" fontId="0" fillId="23" borderId="161" xfId="0" applyFill="1" applyBorder="1" applyAlignment="1">
      <alignment horizontal="center" vertical="center"/>
    </xf>
    <xf numFmtId="0" fontId="0" fillId="0" borderId="192" xfId="0" applyBorder="1" applyAlignment="1" applyProtection="1">
      <alignment horizontal="center"/>
      <protection locked="0"/>
    </xf>
    <xf numFmtId="0" fontId="40" fillId="0" borderId="195" xfId="0" applyFont="1" applyBorder="1" applyAlignment="1">
      <alignment horizontal="center"/>
    </xf>
    <xf numFmtId="0" fontId="40" fillId="23" borderId="160" xfId="0" applyFont="1" applyFill="1" applyBorder="1" applyAlignment="1" applyProtection="1">
      <alignment horizontal="center" vertical="center"/>
      <protection locked="0"/>
    </xf>
    <xf numFmtId="0" fontId="0" fillId="23" borderId="162" xfId="0" applyFill="1" applyBorder="1" applyAlignment="1" applyProtection="1">
      <alignment horizontal="center" vertical="center"/>
      <protection locked="0"/>
    </xf>
    <xf numFmtId="0" fontId="0" fillId="23" borderId="161" xfId="0" applyFill="1" applyBorder="1" applyAlignment="1" applyProtection="1">
      <alignment horizontal="center" vertical="center"/>
      <protection locked="0"/>
    </xf>
    <xf numFmtId="0" fontId="21" fillId="0" borderId="45" xfId="47" applyFont="1" applyBorder="1" applyAlignment="1" applyProtection="1">
      <alignment horizontal="left"/>
      <protection locked="0"/>
    </xf>
    <xf numFmtId="0" fontId="21" fillId="0" borderId="46" xfId="47" applyFont="1" applyBorder="1" applyAlignment="1" applyProtection="1">
      <alignment horizontal="left"/>
      <protection locked="0"/>
    </xf>
    <xf numFmtId="0" fontId="21" fillId="0" borderId="45" xfId="47" applyFont="1" applyBorder="1" applyAlignment="1" applyProtection="1"/>
    <xf numFmtId="0" fontId="21" fillId="0" borderId="46" xfId="47" applyFont="1" applyBorder="1" applyAlignment="1" applyProtection="1"/>
    <xf numFmtId="0" fontId="21" fillId="0" borderId="34" xfId="47" applyFont="1" applyBorder="1" applyAlignment="1" applyProtection="1"/>
    <xf numFmtId="14" fontId="21" fillId="0" borderId="46" xfId="47" applyNumberFormat="1" applyFont="1" applyBorder="1" applyAlignment="1" applyProtection="1">
      <alignment horizontal="center"/>
      <protection locked="0"/>
    </xf>
    <xf numFmtId="0" fontId="21" fillId="0" borderId="46" xfId="47" applyFont="1" applyBorder="1" applyAlignment="1" applyProtection="1">
      <alignment horizontal="center"/>
      <protection locked="0"/>
    </xf>
    <xf numFmtId="0" fontId="21" fillId="0" borderId="47" xfId="47" applyFont="1" applyBorder="1" applyAlignment="1" applyProtection="1">
      <alignment horizontal="center"/>
      <protection locked="0"/>
    </xf>
    <xf numFmtId="0" fontId="21" fillId="0" borderId="45" xfId="47" applyFont="1" applyBorder="1" applyAlignment="1" applyProtection="1">
      <alignment horizontal="left"/>
    </xf>
    <xf numFmtId="0" fontId="21" fillId="0" borderId="46" xfId="47" applyFont="1" applyBorder="1" applyAlignment="1" applyProtection="1">
      <alignment horizontal="left"/>
    </xf>
    <xf numFmtId="0" fontId="21" fillId="0" borderId="34" xfId="47" applyFont="1" applyBorder="1" applyAlignment="1" applyProtection="1">
      <alignment horizontal="left"/>
    </xf>
    <xf numFmtId="0" fontId="21" fillId="0" borderId="43" xfId="47" applyFont="1" applyBorder="1" applyAlignment="1" applyProtection="1">
      <alignment horizontal="left"/>
      <protection locked="0"/>
    </xf>
    <xf numFmtId="0" fontId="21" fillId="0" borderId="1" xfId="47" applyFont="1" applyBorder="1" applyAlignment="1" applyProtection="1">
      <alignment horizontal="left"/>
      <protection locked="0"/>
    </xf>
    <xf numFmtId="0" fontId="21" fillId="0" borderId="43" xfId="47" applyFont="1" applyBorder="1" applyAlignment="1" applyProtection="1"/>
    <xf numFmtId="0" fontId="21" fillId="0" borderId="1" xfId="47" applyFont="1" applyBorder="1" applyAlignment="1" applyProtection="1"/>
    <xf numFmtId="0" fontId="21" fillId="0" borderId="20" xfId="47" applyFont="1" applyBorder="1" applyAlignment="1" applyProtection="1"/>
    <xf numFmtId="14" fontId="21" fillId="0" borderId="1" xfId="47" applyNumberFormat="1" applyFont="1" applyBorder="1" applyAlignment="1" applyProtection="1">
      <alignment horizontal="center"/>
      <protection locked="0"/>
    </xf>
    <xf numFmtId="0" fontId="21" fillId="0" borderId="1" xfId="47" applyFont="1" applyBorder="1" applyAlignment="1" applyProtection="1">
      <alignment horizontal="center"/>
      <protection locked="0"/>
    </xf>
    <xf numFmtId="0" fontId="21" fillId="0" borderId="44" xfId="47" applyFont="1" applyBorder="1" applyAlignment="1" applyProtection="1">
      <alignment horizontal="center"/>
      <protection locked="0"/>
    </xf>
    <xf numFmtId="0" fontId="21" fillId="0" borderId="43" xfId="47" applyFont="1" applyBorder="1" applyAlignment="1" applyProtection="1">
      <alignment horizontal="left"/>
    </xf>
    <xf numFmtId="0" fontId="21" fillId="0" borderId="1" xfId="47" applyFont="1" applyBorder="1" applyAlignment="1" applyProtection="1">
      <alignment horizontal="left"/>
    </xf>
    <xf numFmtId="0" fontId="21" fillId="0" borderId="20" xfId="47" applyFont="1" applyBorder="1" applyAlignment="1" applyProtection="1">
      <alignment horizontal="left"/>
    </xf>
    <xf numFmtId="0" fontId="28" fillId="0" borderId="68" xfId="47" applyFont="1" applyBorder="1" applyAlignment="1" applyProtection="1">
      <alignment horizontal="center"/>
    </xf>
    <xf numFmtId="0" fontId="28" fillId="0" borderId="69" xfId="47" applyFont="1" applyBorder="1" applyAlignment="1" applyProtection="1">
      <alignment horizontal="center"/>
    </xf>
    <xf numFmtId="0" fontId="28" fillId="0" borderId="80" xfId="47" applyFont="1" applyBorder="1" applyAlignment="1" applyProtection="1">
      <alignment horizontal="center"/>
    </xf>
    <xf numFmtId="0" fontId="21" fillId="0" borderId="59" xfId="47" applyFont="1" applyBorder="1" applyAlignment="1" applyProtection="1">
      <alignment horizontal="left"/>
      <protection locked="0"/>
    </xf>
    <xf numFmtId="0" fontId="21" fillId="0" borderId="58" xfId="47" applyFont="1" applyBorder="1" applyAlignment="1" applyProtection="1">
      <alignment horizontal="left"/>
      <protection locked="0"/>
    </xf>
    <xf numFmtId="0" fontId="21" fillId="0" borderId="59" xfId="47" applyFont="1" applyBorder="1" applyAlignment="1" applyProtection="1"/>
    <xf numFmtId="0" fontId="21" fillId="0" borderId="58" xfId="47" applyFont="1" applyBorder="1" applyAlignment="1" applyProtection="1"/>
    <xf numFmtId="0" fontId="21" fillId="0" borderId="48" xfId="47" applyFont="1" applyBorder="1" applyAlignment="1" applyProtection="1"/>
    <xf numFmtId="14" fontId="21" fillId="0" borderId="58" xfId="47" applyNumberFormat="1" applyFont="1" applyBorder="1" applyAlignment="1" applyProtection="1">
      <alignment horizontal="center"/>
      <protection locked="0"/>
    </xf>
    <xf numFmtId="0" fontId="21" fillId="0" borderId="58" xfId="47" applyFont="1" applyBorder="1" applyAlignment="1" applyProtection="1">
      <alignment horizontal="center"/>
      <protection locked="0"/>
    </xf>
    <xf numFmtId="0" fontId="21" fillId="0" borderId="61" xfId="47" applyFont="1" applyBorder="1" applyAlignment="1" applyProtection="1">
      <alignment horizontal="center"/>
      <protection locked="0"/>
    </xf>
    <xf numFmtId="0" fontId="21" fillId="0" borderId="59" xfId="47" applyFont="1" applyBorder="1" applyAlignment="1" applyProtection="1">
      <alignment horizontal="left"/>
    </xf>
    <xf numFmtId="0" fontId="21" fillId="0" borderId="58" xfId="47" applyFont="1" applyBorder="1" applyAlignment="1" applyProtection="1">
      <alignment horizontal="left"/>
    </xf>
    <xf numFmtId="0" fontId="21" fillId="0" borderId="48" xfId="47" applyFont="1" applyBorder="1" applyAlignment="1" applyProtection="1">
      <alignment horizontal="left"/>
    </xf>
    <xf numFmtId="0" fontId="21" fillId="0" borderId="20" xfId="47" applyFont="1" applyBorder="1" applyAlignment="1" applyProtection="1">
      <alignment horizontal="center"/>
      <protection locked="0"/>
    </xf>
    <xf numFmtId="0" fontId="21" fillId="0" borderId="14" xfId="47" applyFont="1" applyBorder="1" applyAlignment="1" applyProtection="1">
      <alignment horizontal="left"/>
      <protection locked="0"/>
    </xf>
    <xf numFmtId="0" fontId="21" fillId="0" borderId="44" xfId="47" applyFont="1" applyBorder="1" applyAlignment="1" applyProtection="1">
      <alignment horizontal="left"/>
      <protection locked="0"/>
    </xf>
    <xf numFmtId="0" fontId="21" fillId="0" borderId="34" xfId="47" applyFont="1" applyBorder="1" applyAlignment="1" applyProtection="1">
      <alignment horizontal="center"/>
      <protection locked="0"/>
    </xf>
    <xf numFmtId="0" fontId="21" fillId="0" borderId="21" xfId="47" applyFont="1" applyBorder="1" applyAlignment="1" applyProtection="1">
      <alignment horizontal="left"/>
      <protection locked="0"/>
    </xf>
    <xf numFmtId="0" fontId="21" fillId="0" borderId="47" xfId="47" applyFont="1" applyBorder="1" applyAlignment="1" applyProtection="1">
      <alignment horizontal="left"/>
      <protection locked="0"/>
    </xf>
    <xf numFmtId="0" fontId="26" fillId="0" borderId="54" xfId="47" applyFont="1" applyBorder="1" applyAlignment="1" applyProtection="1">
      <alignment horizontal="center" vertical="center"/>
    </xf>
    <xf numFmtId="0" fontId="26" fillId="0" borderId="54" xfId="47" applyFont="1" applyBorder="1" applyAlignment="1" applyProtection="1">
      <alignment horizontal="left" vertical="center"/>
    </xf>
    <xf numFmtId="0" fontId="26" fillId="0" borderId="56" xfId="47" applyFont="1" applyBorder="1" applyAlignment="1" applyProtection="1">
      <alignment horizontal="left" vertical="center"/>
    </xf>
    <xf numFmtId="0" fontId="21" fillId="0" borderId="59" xfId="47" applyFont="1" applyBorder="1" applyAlignment="1" applyProtection="1">
      <alignment horizontal="center"/>
    </xf>
    <xf numFmtId="0" fontId="21" fillId="0" borderId="58" xfId="47" applyFont="1" applyBorder="1" applyAlignment="1" applyProtection="1">
      <alignment horizontal="center"/>
    </xf>
    <xf numFmtId="0" fontId="30" fillId="0" borderId="58" xfId="47" applyFont="1" applyBorder="1" applyAlignment="1" applyProtection="1">
      <alignment horizontal="center"/>
    </xf>
    <xf numFmtId="0" fontId="21" fillId="0" borderId="61" xfId="47" applyFont="1" applyBorder="1" applyAlignment="1" applyProtection="1">
      <alignment horizontal="center"/>
    </xf>
    <xf numFmtId="0" fontId="21" fillId="0" borderId="46" xfId="47" applyFont="1" applyBorder="1" applyAlignment="1" applyProtection="1">
      <alignment horizontal="center"/>
    </xf>
    <xf numFmtId="0" fontId="21" fillId="0" borderId="47" xfId="47" applyFont="1" applyBorder="1" applyAlignment="1" applyProtection="1">
      <alignment horizontal="center"/>
    </xf>
    <xf numFmtId="0" fontId="31" fillId="0" borderId="37" xfId="47" applyFont="1" applyBorder="1" applyAlignment="1" applyProtection="1">
      <alignment horizontal="center"/>
      <protection locked="0"/>
    </xf>
    <xf numFmtId="0" fontId="31" fillId="0" borderId="19" xfId="47" applyFont="1" applyBorder="1" applyAlignment="1" applyProtection="1">
      <alignment horizontal="center"/>
      <protection locked="0"/>
    </xf>
    <xf numFmtId="0" fontId="21" fillId="0" borderId="13" xfId="47" applyFont="1" applyBorder="1" applyAlignment="1" applyProtection="1">
      <alignment horizontal="left"/>
      <protection locked="0"/>
    </xf>
    <xf numFmtId="0" fontId="21" fillId="0" borderId="37" xfId="47" applyFont="1" applyBorder="1" applyAlignment="1" applyProtection="1">
      <alignment horizontal="left"/>
      <protection locked="0"/>
    </xf>
    <xf numFmtId="0" fontId="21" fillId="0" borderId="42" xfId="47" applyFont="1" applyBorder="1" applyAlignment="1" applyProtection="1">
      <alignment horizontal="left"/>
      <protection locked="0"/>
    </xf>
    <xf numFmtId="0" fontId="32" fillId="0" borderId="1" xfId="47" applyFont="1" applyBorder="1" applyAlignment="1" applyProtection="1">
      <alignment horizontal="left" vertical="center"/>
    </xf>
    <xf numFmtId="0" fontId="32" fillId="0" borderId="44" xfId="47" applyFont="1" applyBorder="1" applyAlignment="1" applyProtection="1">
      <alignment horizontal="left" vertical="center"/>
    </xf>
    <xf numFmtId="0" fontId="26" fillId="0" borderId="1" xfId="47" applyFont="1" applyBorder="1" applyAlignment="1" applyProtection="1">
      <alignment horizontal="left" vertical="center" wrapText="1"/>
      <protection locked="0"/>
    </xf>
    <xf numFmtId="0" fontId="26" fillId="0" borderId="44" xfId="47" applyFont="1" applyBorder="1" applyAlignment="1" applyProtection="1">
      <alignment horizontal="left" vertical="center" wrapText="1"/>
      <protection locked="0"/>
    </xf>
    <xf numFmtId="0" fontId="32" fillId="0" borderId="1" xfId="47" applyFont="1" applyBorder="1" applyAlignment="1" applyProtection="1">
      <alignment horizontal="left" vertical="center" wrapText="1"/>
    </xf>
    <xf numFmtId="0" fontId="32" fillId="0" borderId="44" xfId="47" applyFont="1" applyBorder="1" applyAlignment="1" applyProtection="1">
      <alignment horizontal="left" vertical="center" wrapText="1"/>
    </xf>
    <xf numFmtId="0" fontId="32" fillId="0" borderId="46" xfId="47" applyFont="1" applyBorder="1" applyAlignment="1" applyProtection="1">
      <alignment horizontal="left" vertical="center"/>
    </xf>
    <xf numFmtId="0" fontId="32" fillId="0" borderId="47" xfId="47" applyFont="1" applyBorder="1" applyAlignment="1" applyProtection="1">
      <alignment horizontal="left" vertical="center"/>
    </xf>
    <xf numFmtId="0" fontId="26" fillId="0" borderId="46" xfId="47" applyFont="1" applyBorder="1" applyAlignment="1" applyProtection="1">
      <alignment horizontal="left" vertical="center" wrapText="1"/>
      <protection locked="0"/>
    </xf>
    <xf numFmtId="0" fontId="26" fillId="0" borderId="47" xfId="47" applyFont="1" applyBorder="1" applyAlignment="1" applyProtection="1">
      <alignment horizontal="left" vertical="center" wrapText="1"/>
      <protection locked="0"/>
    </xf>
    <xf numFmtId="0" fontId="32" fillId="0" borderId="58" xfId="47" applyFont="1" applyBorder="1" applyAlignment="1" applyProtection="1">
      <alignment horizontal="left" vertical="center"/>
    </xf>
    <xf numFmtId="0" fontId="32" fillId="0" borderId="61" xfId="47" applyFont="1" applyBorder="1" applyAlignment="1" applyProtection="1">
      <alignment horizontal="left" vertical="center"/>
    </xf>
    <xf numFmtId="0" fontId="32" fillId="0" borderId="58" xfId="47" applyFont="1" applyBorder="1" applyAlignment="1" applyProtection="1">
      <alignment horizontal="left" vertical="center" wrapText="1"/>
    </xf>
    <xf numFmtId="0" fontId="32" fillId="0" borderId="61" xfId="47" applyFont="1" applyBorder="1" applyAlignment="1" applyProtection="1">
      <alignment horizontal="left" vertical="center" wrapText="1"/>
    </xf>
    <xf numFmtId="0" fontId="29" fillId="18" borderId="68" xfId="47" applyFont="1" applyFill="1" applyBorder="1" applyAlignment="1" applyProtection="1">
      <alignment horizontal="left" vertical="center"/>
    </xf>
    <xf numFmtId="0" fontId="29" fillId="18" borderId="69" xfId="47" applyFont="1" applyFill="1" applyBorder="1" applyAlignment="1" applyProtection="1">
      <alignment horizontal="left" vertical="center"/>
    </xf>
    <xf numFmtId="0" fontId="29" fillId="0" borderId="58" xfId="47" applyFont="1" applyBorder="1" applyAlignment="1" applyProtection="1">
      <alignment horizontal="left" vertical="center"/>
      <protection locked="0"/>
    </xf>
    <xf numFmtId="0" fontId="21" fillId="0" borderId="16" xfId="47" applyFont="1" applyBorder="1" applyAlignment="1" applyProtection="1">
      <alignment vertical="center" wrapText="1"/>
    </xf>
    <xf numFmtId="0" fontId="21" fillId="0" borderId="28" xfId="47" applyFont="1" applyBorder="1" applyAlignment="1" applyProtection="1">
      <alignment vertical="center" wrapText="1"/>
    </xf>
    <xf numFmtId="0" fontId="21" fillId="0" borderId="0" xfId="47" applyFont="1" applyBorder="1" applyAlignment="1" applyProtection="1">
      <alignment vertical="center" wrapText="1"/>
    </xf>
    <xf numFmtId="0" fontId="21" fillId="0" borderId="17" xfId="47" applyFont="1" applyBorder="1" applyAlignment="1" applyProtection="1">
      <alignment vertical="center" wrapText="1"/>
    </xf>
    <xf numFmtId="0" fontId="21" fillId="0" borderId="35" xfId="47" applyFont="1" applyBorder="1" applyAlignment="1" applyProtection="1">
      <alignment vertical="center" wrapText="1"/>
    </xf>
    <xf numFmtId="0" fontId="21" fillId="0" borderId="53" xfId="47" applyFont="1" applyBorder="1" applyAlignment="1" applyProtection="1">
      <alignment vertical="center" wrapText="1"/>
    </xf>
    <xf numFmtId="0" fontId="29" fillId="18" borderId="67" xfId="47" applyFont="1" applyFill="1" applyBorder="1" applyAlignment="1" applyProtection="1">
      <alignment horizontal="left" vertical="center"/>
    </xf>
    <xf numFmtId="0" fontId="29" fillId="18" borderId="72" xfId="47" applyFont="1" applyFill="1" applyBorder="1" applyAlignment="1" applyProtection="1">
      <alignment horizontal="left" vertical="center"/>
    </xf>
    <xf numFmtId="0" fontId="29" fillId="0" borderId="1" xfId="47" applyFont="1" applyBorder="1" applyAlignment="1" applyProtection="1">
      <alignment horizontal="left" vertical="center"/>
      <protection locked="0"/>
    </xf>
    <xf numFmtId="0" fontId="29" fillId="18" borderId="70" xfId="47" applyFont="1" applyFill="1" applyBorder="1" applyAlignment="1" applyProtection="1">
      <alignment horizontal="left" vertical="center"/>
    </xf>
    <xf numFmtId="0" fontId="29" fillId="18" borderId="71" xfId="47" applyFont="1" applyFill="1" applyBorder="1" applyAlignment="1" applyProtection="1">
      <alignment horizontal="left" vertical="center"/>
    </xf>
    <xf numFmtId="14" fontId="29" fillId="0" borderId="46" xfId="47" applyNumberFormat="1" applyFont="1" applyBorder="1" applyAlignment="1" applyProtection="1">
      <alignment horizontal="left" vertical="center"/>
      <protection locked="0"/>
    </xf>
    <xf numFmtId="0" fontId="35" fillId="0" borderId="0" xfId="0" applyFont="1" applyAlignment="1" applyProtection="1">
      <alignment horizontal="center" wrapText="1"/>
    </xf>
    <xf numFmtId="0" fontId="35" fillId="0" borderId="0" xfId="0" applyFont="1" applyAlignment="1" applyProtection="1">
      <alignment horizontal="center"/>
    </xf>
    <xf numFmtId="0" fontId="3" fillId="18" borderId="12" xfId="0" applyFont="1" applyFill="1" applyBorder="1" applyAlignment="1" applyProtection="1">
      <alignment horizontal="left" vertical="center"/>
    </xf>
    <xf numFmtId="0" fontId="3" fillId="18" borderId="0" xfId="0" applyFont="1" applyFill="1" applyBorder="1" applyAlignment="1" applyProtection="1">
      <alignment horizontal="left" vertical="center"/>
    </xf>
    <xf numFmtId="0" fontId="3" fillId="0" borderId="58" xfId="0" applyFont="1" applyFill="1" applyBorder="1" applyAlignment="1" applyProtection="1">
      <alignment horizontal="left" vertical="center"/>
      <protection locked="0"/>
    </xf>
    <xf numFmtId="0" fontId="3" fillId="0" borderId="61" xfId="0" applyFont="1" applyFill="1" applyBorder="1" applyAlignment="1" applyProtection="1">
      <alignment horizontal="left" vertical="center"/>
      <protection locked="0"/>
    </xf>
    <xf numFmtId="0" fontId="33" fillId="0" borderId="0" xfId="38" applyFont="1" applyBorder="1" applyAlignment="1" applyProtection="1">
      <alignment horizontal="left" vertical="center" wrapText="1"/>
    </xf>
    <xf numFmtId="0" fontId="36" fillId="19" borderId="16" xfId="38" applyFont="1" applyFill="1" applyBorder="1" applyAlignment="1" applyProtection="1">
      <alignment horizontal="center" vertical="center" wrapText="1"/>
    </xf>
    <xf numFmtId="0" fontId="36" fillId="19" borderId="28" xfId="38" applyFont="1" applyFill="1" applyBorder="1" applyAlignment="1" applyProtection="1">
      <alignment horizontal="center" vertical="center" wrapText="1"/>
    </xf>
    <xf numFmtId="0" fontId="3" fillId="0" borderId="58" xfId="0" applyFont="1" applyBorder="1" applyAlignment="1" applyProtection="1">
      <alignment horizontal="left" vertical="center"/>
      <protection locked="0"/>
    </xf>
    <xf numFmtId="0" fontId="3" fillId="0" borderId="61" xfId="0" applyFont="1" applyBorder="1" applyAlignment="1" applyProtection="1">
      <alignment horizontal="left" vertical="center"/>
      <protection locked="0"/>
    </xf>
    <xf numFmtId="0" fontId="3" fillId="0" borderId="122" xfId="0" applyFont="1" applyBorder="1" applyAlignment="1" applyProtection="1">
      <alignment horizontal="left" vertical="center"/>
      <protection locked="0"/>
    </xf>
    <xf numFmtId="0" fontId="3" fillId="0" borderId="44" xfId="0" applyFont="1" applyBorder="1" applyAlignment="1" applyProtection="1">
      <alignment horizontal="left" vertical="center"/>
      <protection locked="0"/>
    </xf>
    <xf numFmtId="0" fontId="3" fillId="0" borderId="37" xfId="0" applyFont="1" applyBorder="1" applyAlignment="1" applyProtection="1">
      <alignment horizontal="left" vertical="center"/>
      <protection locked="0"/>
    </xf>
    <xf numFmtId="0" fontId="3" fillId="0" borderId="42" xfId="0" applyFont="1" applyBorder="1" applyAlignment="1" applyProtection="1">
      <alignment horizontal="left" vertical="center"/>
      <protection locked="0"/>
    </xf>
    <xf numFmtId="14" fontId="3" fillId="0" borderId="1" xfId="0" applyNumberFormat="1" applyFont="1" applyBorder="1" applyAlignment="1" applyProtection="1">
      <alignment horizontal="left" vertical="center"/>
      <protection locked="0"/>
    </xf>
    <xf numFmtId="14" fontId="3" fillId="0" borderId="122" xfId="0" applyNumberFormat="1" applyFont="1" applyBorder="1" applyAlignment="1" applyProtection="1">
      <alignment horizontal="left" vertical="center"/>
      <protection locked="0"/>
    </xf>
    <xf numFmtId="14" fontId="3" fillId="0" borderId="44" xfId="0" applyNumberFormat="1" applyFont="1" applyBorder="1" applyAlignment="1" applyProtection="1">
      <alignment horizontal="left" vertical="center"/>
      <protection locked="0"/>
    </xf>
    <xf numFmtId="14" fontId="3" fillId="0" borderId="46" xfId="0" applyNumberFormat="1" applyFont="1" applyBorder="1" applyAlignment="1" applyProtection="1">
      <alignment horizontal="left" vertical="center"/>
      <protection locked="0"/>
    </xf>
    <xf numFmtId="14" fontId="3" fillId="0" borderId="47" xfId="0" applyNumberFormat="1" applyFont="1" applyBorder="1" applyAlignment="1" applyProtection="1">
      <alignment horizontal="left" vertical="center"/>
      <protection locked="0"/>
    </xf>
    <xf numFmtId="0" fontId="36" fillId="0" borderId="0" xfId="38" applyFont="1" applyBorder="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0" borderId="1" xfId="0" applyFont="1" applyFill="1" applyBorder="1" applyAlignment="1" applyProtection="1">
      <alignment horizontal="left" vertical="center"/>
      <protection locked="0"/>
    </xf>
    <xf numFmtId="0" fontId="3" fillId="0" borderId="44" xfId="0" applyFont="1" applyFill="1" applyBorder="1" applyAlignment="1" applyProtection="1">
      <alignment horizontal="left" vertical="center"/>
      <protection locked="0"/>
    </xf>
    <xf numFmtId="0" fontId="3" fillId="18" borderId="51" xfId="0" applyFont="1" applyFill="1" applyBorder="1" applyAlignment="1" applyProtection="1">
      <alignment horizontal="left" vertical="center"/>
    </xf>
    <xf numFmtId="0" fontId="3" fillId="18" borderId="66" xfId="0" applyFont="1" applyFill="1" applyBorder="1" applyAlignment="1" applyProtection="1">
      <alignment horizontal="left" vertical="center"/>
    </xf>
    <xf numFmtId="0" fontId="3" fillId="0" borderId="46" xfId="0" applyFont="1" applyBorder="1" applyAlignment="1" applyProtection="1">
      <alignment horizontal="left" vertical="center"/>
      <protection locked="0"/>
    </xf>
    <xf numFmtId="0" fontId="3" fillId="0" borderId="47" xfId="0" applyFont="1" applyBorder="1" applyAlignment="1" applyProtection="1">
      <alignment horizontal="left" vertical="center"/>
      <protection locked="0"/>
    </xf>
    <xf numFmtId="0" fontId="3" fillId="18" borderId="15" xfId="0" applyFont="1" applyFill="1" applyBorder="1" applyAlignment="1" applyProtection="1">
      <alignment horizontal="left" vertical="center"/>
    </xf>
    <xf numFmtId="0" fontId="3" fillId="18" borderId="16" xfId="0" applyFont="1" applyFill="1" applyBorder="1" applyAlignment="1" applyProtection="1">
      <alignment horizontal="left" vertical="center"/>
    </xf>
    <xf numFmtId="0" fontId="34" fillId="18" borderId="12" xfId="0" applyFont="1" applyFill="1" applyBorder="1" applyAlignment="1" applyProtection="1">
      <alignment horizontal="left" vertical="center"/>
    </xf>
    <xf numFmtId="0" fontId="34" fillId="18" borderId="0" xfId="0" applyFont="1" applyFill="1" applyBorder="1" applyAlignment="1" applyProtection="1">
      <alignment horizontal="left" vertical="center"/>
    </xf>
    <xf numFmtId="0" fontId="37" fillId="0" borderId="1" xfId="38" applyFont="1" applyBorder="1" applyAlignment="1" applyProtection="1">
      <alignment horizontal="center" vertical="center" wrapText="1"/>
      <protection locked="0"/>
    </xf>
    <xf numFmtId="0" fontId="37" fillId="0" borderId="1" xfId="38" applyFont="1" applyFill="1" applyBorder="1" applyAlignment="1" applyProtection="1">
      <alignment horizontal="center" vertical="center" wrapText="1"/>
      <protection locked="0"/>
    </xf>
    <xf numFmtId="0" fontId="37" fillId="0" borderId="122" xfId="38" applyFont="1" applyFill="1" applyBorder="1" applyAlignment="1" applyProtection="1">
      <alignment horizontal="center" vertical="center" wrapText="1"/>
      <protection locked="0"/>
    </xf>
    <xf numFmtId="0" fontId="37" fillId="0" borderId="122" xfId="38" applyFont="1" applyBorder="1" applyAlignment="1" applyProtection="1">
      <alignment horizontal="center" vertical="center" wrapText="1"/>
      <protection locked="0"/>
    </xf>
    <xf numFmtId="0" fontId="37" fillId="0" borderId="44" xfId="38" applyFont="1" applyBorder="1" applyAlignment="1" applyProtection="1">
      <alignment horizontal="center" vertical="center" wrapText="1"/>
      <protection locked="0"/>
    </xf>
    <xf numFmtId="0" fontId="36" fillId="19" borderId="1" xfId="38" applyFont="1" applyFill="1" applyBorder="1" applyAlignment="1" applyProtection="1">
      <alignment horizontal="center" vertical="center" wrapText="1"/>
    </xf>
    <xf numFmtId="0" fontId="36" fillId="19" borderId="44" xfId="38" applyFont="1" applyFill="1" applyBorder="1" applyAlignment="1" applyProtection="1">
      <alignment horizontal="center" vertical="center" wrapText="1"/>
    </xf>
    <xf numFmtId="0" fontId="37" fillId="0" borderId="123" xfId="38" applyFont="1" applyBorder="1" applyAlignment="1" applyProtection="1">
      <alignment horizontal="center" vertical="center" wrapText="1"/>
      <protection locked="0"/>
    </xf>
    <xf numFmtId="0" fontId="37" fillId="0" borderId="124" xfId="38" applyFont="1" applyBorder="1" applyAlignment="1" applyProtection="1">
      <alignment horizontal="center" vertical="center" wrapText="1"/>
      <protection locked="0"/>
    </xf>
    <xf numFmtId="0" fontId="38" fillId="0" borderId="43" xfId="38" applyFont="1" applyBorder="1" applyAlignment="1" applyProtection="1">
      <alignment vertical="center" wrapText="1"/>
    </xf>
    <xf numFmtId="0" fontId="38" fillId="0" borderId="1" xfId="38" applyFont="1" applyBorder="1" applyAlignment="1" applyProtection="1">
      <alignment vertical="center" wrapText="1"/>
    </xf>
    <xf numFmtId="0" fontId="35" fillId="0" borderId="55" xfId="0" applyFont="1" applyFill="1" applyBorder="1" applyAlignment="1" applyProtection="1">
      <alignment horizontal="center" vertical="center"/>
    </xf>
    <xf numFmtId="0" fontId="35" fillId="0" borderId="54" xfId="0" applyFont="1" applyFill="1" applyBorder="1" applyAlignment="1" applyProtection="1">
      <alignment horizontal="center" vertical="center"/>
    </xf>
    <xf numFmtId="0" fontId="35" fillId="0" borderId="56" xfId="0" applyFont="1" applyFill="1" applyBorder="1" applyAlignment="1" applyProtection="1">
      <alignment horizontal="center" vertical="center"/>
    </xf>
    <xf numFmtId="0" fontId="3" fillId="19" borderId="55" xfId="0" applyFont="1" applyFill="1" applyBorder="1" applyAlignment="1" applyProtection="1">
      <alignment horizontal="left" vertical="center" wrapText="1"/>
    </xf>
    <xf numFmtId="0" fontId="3" fillId="19" borderId="54" xfId="0" applyFont="1" applyFill="1" applyBorder="1" applyAlignment="1" applyProtection="1">
      <alignment horizontal="left" vertical="center" wrapText="1"/>
    </xf>
    <xf numFmtId="0" fontId="3" fillId="19" borderId="56" xfId="0" applyFont="1" applyFill="1" applyBorder="1" applyAlignment="1" applyProtection="1">
      <alignment horizontal="left" vertical="center" wrapText="1"/>
    </xf>
    <xf numFmtId="0" fontId="2" fillId="0" borderId="15" xfId="0" applyFont="1" applyBorder="1" applyAlignment="1" applyProtection="1">
      <alignment horizontal="left" vertical="top" wrapText="1"/>
      <protection locked="0"/>
    </xf>
    <xf numFmtId="0" fontId="2" fillId="0" borderId="16" xfId="0" applyFont="1" applyBorder="1" applyAlignment="1" applyProtection="1">
      <alignment horizontal="left" vertical="top" wrapText="1"/>
      <protection locked="0"/>
    </xf>
    <xf numFmtId="0" fontId="2" fillId="0" borderId="28" xfId="0" applyFont="1" applyBorder="1" applyAlignment="1" applyProtection="1">
      <alignment horizontal="left" vertical="top" wrapText="1"/>
      <protection locked="0"/>
    </xf>
    <xf numFmtId="0" fontId="2" fillId="0" borderId="12" xfId="0" applyFont="1" applyBorder="1" applyAlignment="1" applyProtection="1">
      <alignment horizontal="left" vertical="top" wrapText="1"/>
      <protection locked="0"/>
    </xf>
    <xf numFmtId="0" fontId="2" fillId="0" borderId="0" xfId="0" applyFont="1" applyBorder="1" applyAlignment="1" applyProtection="1">
      <alignment horizontal="left" vertical="top" wrapText="1"/>
      <protection locked="0"/>
    </xf>
    <xf numFmtId="0" fontId="2" fillId="0" borderId="17" xfId="0" applyFont="1" applyBorder="1" applyAlignment="1" applyProtection="1">
      <alignment horizontal="left" vertical="top" wrapText="1"/>
      <protection locked="0"/>
    </xf>
    <xf numFmtId="0" fontId="2" fillId="0" borderId="51" xfId="0" applyFont="1" applyBorder="1" applyAlignment="1" applyProtection="1">
      <alignment horizontal="left" vertical="top" wrapText="1"/>
      <protection locked="0"/>
    </xf>
    <xf numFmtId="0" fontId="2" fillId="0" borderId="66" xfId="0" applyFont="1" applyBorder="1" applyAlignment="1" applyProtection="1">
      <alignment horizontal="left" vertical="top" wrapText="1"/>
      <protection locked="0"/>
    </xf>
    <xf numFmtId="0" fontId="2" fillId="0" borderId="116" xfId="0" applyFont="1" applyBorder="1" applyAlignment="1" applyProtection="1">
      <alignment horizontal="left" vertical="top" wrapText="1"/>
      <protection locked="0"/>
    </xf>
    <xf numFmtId="0" fontId="2" fillId="0" borderId="53" xfId="0" applyFont="1" applyBorder="1" applyAlignment="1" applyProtection="1">
      <alignment horizontal="left" vertical="top" wrapText="1"/>
      <protection locked="0"/>
    </xf>
    <xf numFmtId="0" fontId="38" fillId="0" borderId="43" xfId="38" applyFont="1" applyBorder="1" applyAlignment="1" applyProtection="1">
      <alignment horizontal="left" vertical="center" wrapText="1"/>
    </xf>
    <xf numFmtId="0" fontId="38" fillId="0" borderId="1" xfId="38" applyFont="1" applyBorder="1" applyAlignment="1" applyProtection="1">
      <alignment horizontal="left" vertical="center" wrapText="1"/>
    </xf>
    <xf numFmtId="0" fontId="38" fillId="0" borderId="45" xfId="38" applyFont="1" applyBorder="1" applyAlignment="1" applyProtection="1">
      <alignment horizontal="left" vertical="center" wrapText="1" indent="2"/>
    </xf>
    <xf numFmtId="0" fontId="38" fillId="0" borderId="46" xfId="38" applyFont="1" applyBorder="1" applyAlignment="1" applyProtection="1">
      <alignment horizontal="left" vertical="center" wrapText="1" indent="2"/>
    </xf>
    <xf numFmtId="0" fontId="33" fillId="19" borderId="12" xfId="38" applyFont="1" applyFill="1" applyBorder="1" applyAlignment="1" applyProtection="1">
      <alignment horizontal="center" vertical="center" wrapText="1"/>
    </xf>
    <xf numFmtId="0" fontId="33" fillId="19" borderId="0" xfId="38" applyFont="1" applyFill="1" applyBorder="1" applyAlignment="1" applyProtection="1">
      <alignment horizontal="center" vertical="center" wrapText="1"/>
    </xf>
    <xf numFmtId="0" fontId="33" fillId="0" borderId="15" xfId="38" applyFont="1" applyBorder="1" applyAlignment="1" applyProtection="1">
      <alignment horizontal="center" vertical="center" wrapText="1"/>
    </xf>
    <xf numFmtId="0" fontId="33" fillId="0" borderId="16" xfId="38" applyFont="1" applyBorder="1" applyAlignment="1" applyProtection="1">
      <alignment horizontal="center" vertical="center" wrapText="1"/>
    </xf>
    <xf numFmtId="0" fontId="39" fillId="0" borderId="46" xfId="38" applyFont="1" applyBorder="1" applyAlignment="1" applyProtection="1">
      <alignment horizontal="center" vertical="center" wrapText="1"/>
    </xf>
    <xf numFmtId="0" fontId="39" fillId="0" borderId="47" xfId="38" applyFont="1" applyBorder="1" applyAlignment="1" applyProtection="1">
      <alignment horizontal="center" vertical="center" wrapText="1"/>
    </xf>
    <xf numFmtId="0" fontId="3" fillId="0" borderId="34" xfId="0" applyFont="1" applyBorder="1" applyAlignment="1" applyProtection="1">
      <alignment horizontal="left" vertical="center"/>
      <protection locked="0"/>
    </xf>
    <xf numFmtId="0" fontId="3" fillId="0" borderId="33" xfId="0" applyFont="1" applyBorder="1" applyAlignment="1" applyProtection="1">
      <alignment horizontal="left" vertical="center"/>
      <protection locked="0"/>
    </xf>
    <xf numFmtId="0" fontId="3" fillId="0" borderId="21" xfId="0" applyFont="1" applyBorder="1" applyAlignment="1" applyProtection="1">
      <alignment horizontal="left" vertical="center"/>
      <protection locked="0"/>
    </xf>
    <xf numFmtId="0" fontId="3" fillId="18" borderId="20" xfId="0" applyFont="1" applyFill="1" applyBorder="1" applyAlignment="1" applyProtection="1">
      <alignment horizontal="left" vertical="center"/>
    </xf>
    <xf numFmtId="0" fontId="3" fillId="18" borderId="29" xfId="0" applyFont="1" applyFill="1" applyBorder="1" applyAlignment="1" applyProtection="1">
      <alignment horizontal="left" vertical="center"/>
    </xf>
    <xf numFmtId="0" fontId="3" fillId="18" borderId="14" xfId="0" applyFont="1" applyFill="1" applyBorder="1" applyAlignment="1" applyProtection="1">
      <alignment horizontal="left" vertical="center"/>
    </xf>
    <xf numFmtId="0" fontId="3" fillId="18" borderId="31" xfId="0" applyFont="1" applyFill="1" applyBorder="1" applyAlignment="1" applyProtection="1">
      <alignment horizontal="left" vertical="center"/>
    </xf>
    <xf numFmtId="0" fontId="3" fillId="0" borderId="34" xfId="0" applyFont="1" applyBorder="1" applyAlignment="1" applyProtection="1">
      <alignment horizontal="center" vertical="center"/>
      <protection locked="0"/>
    </xf>
    <xf numFmtId="0" fontId="3" fillId="0" borderId="33" xfId="0" applyFont="1" applyBorder="1" applyAlignment="1" applyProtection="1">
      <alignment horizontal="center" vertical="center"/>
      <protection locked="0"/>
    </xf>
    <xf numFmtId="0" fontId="3" fillId="0" borderId="32" xfId="0" applyFont="1" applyBorder="1" applyAlignment="1" applyProtection="1">
      <alignment horizontal="center" vertical="center"/>
      <protection locked="0"/>
    </xf>
    <xf numFmtId="0" fontId="3" fillId="0" borderId="0" xfId="0" applyFont="1" applyAlignment="1" applyProtection="1"/>
    <xf numFmtId="0" fontId="21" fillId="18" borderId="0" xfId="38" applyFont="1" applyFill="1" applyBorder="1" applyAlignment="1" applyProtection="1">
      <alignment horizontal="left" vertical="center"/>
    </xf>
    <xf numFmtId="0" fontId="3" fillId="0" borderId="20" xfId="0" applyFont="1" applyBorder="1" applyAlignment="1" applyProtection="1">
      <alignment horizontal="left" vertical="center"/>
      <protection locked="0"/>
    </xf>
    <xf numFmtId="0" fontId="3" fillId="0" borderId="29" xfId="0" applyFont="1" applyBorder="1" applyAlignment="1" applyProtection="1">
      <alignment horizontal="left" vertical="center"/>
      <protection locked="0"/>
    </xf>
    <xf numFmtId="0" fontId="3" fillId="0" borderId="14" xfId="0" applyFont="1" applyBorder="1" applyAlignment="1" applyProtection="1">
      <alignment horizontal="left" vertical="center"/>
      <protection locked="0"/>
    </xf>
    <xf numFmtId="0" fontId="3" fillId="0" borderId="22" xfId="0" applyFont="1" applyBorder="1" applyProtection="1"/>
    <xf numFmtId="0" fontId="3" fillId="0" borderId="0" xfId="0" applyFont="1" applyProtection="1"/>
    <xf numFmtId="0" fontId="0" fillId="19" borderId="0" xfId="0" applyFill="1" applyProtection="1"/>
    <xf numFmtId="0" fontId="34" fillId="0" borderId="22" xfId="0" applyFont="1" applyBorder="1" applyProtection="1"/>
    <xf numFmtId="0" fontId="34" fillId="0" borderId="0" xfId="0" applyFont="1" applyProtection="1"/>
    <xf numFmtId="0" fontId="34" fillId="0" borderId="23" xfId="0" applyFont="1" applyBorder="1" applyProtection="1"/>
    <xf numFmtId="0" fontId="21" fillId="0" borderId="0" xfId="38" applyFont="1" applyFill="1" applyBorder="1" applyAlignment="1" applyProtection="1">
      <alignment horizontal="left"/>
    </xf>
    <xf numFmtId="0" fontId="3" fillId="0" borderId="0" xfId="0" applyFont="1" applyAlignment="1" applyProtection="1">
      <alignment horizontal="left"/>
    </xf>
    <xf numFmtId="0" fontId="3" fillId="0" borderId="23" xfId="0" applyFont="1" applyBorder="1" applyAlignment="1" applyProtection="1">
      <alignment horizontal="left"/>
    </xf>
    <xf numFmtId="0" fontId="3" fillId="0" borderId="20" xfId="0" applyFont="1" applyBorder="1" applyAlignment="1" applyProtection="1">
      <alignment horizontal="left"/>
      <protection locked="0"/>
    </xf>
    <xf numFmtId="0" fontId="3" fillId="0" borderId="29" xfId="0" applyFont="1" applyBorder="1" applyAlignment="1" applyProtection="1">
      <alignment horizontal="left"/>
      <protection locked="0"/>
    </xf>
    <xf numFmtId="0" fontId="3" fillId="0" borderId="14" xfId="0" applyFont="1" applyBorder="1" applyAlignment="1" applyProtection="1">
      <alignment horizontal="left"/>
      <protection locked="0"/>
    </xf>
    <xf numFmtId="0" fontId="2" fillId="0" borderId="0" xfId="0" applyFont="1" applyProtection="1"/>
    <xf numFmtId="0" fontId="3" fillId="0" borderId="24" xfId="0" applyFont="1" applyBorder="1" applyAlignment="1" applyProtection="1">
      <alignment horizontal="left" vertical="top" shrinkToFit="1"/>
      <protection locked="0"/>
    </xf>
    <xf numFmtId="0" fontId="3" fillId="0" borderId="25" xfId="0" applyFont="1" applyBorder="1" applyAlignment="1" applyProtection="1">
      <alignment horizontal="left" vertical="top" shrinkToFit="1"/>
      <protection locked="0"/>
    </xf>
    <xf numFmtId="0" fontId="3" fillId="0" borderId="26" xfId="0" applyFont="1" applyBorder="1" applyAlignment="1" applyProtection="1">
      <alignment horizontal="left" vertical="top" shrinkToFit="1"/>
      <protection locked="0"/>
    </xf>
    <xf numFmtId="0" fontId="3" fillId="0" borderId="19" xfId="0" applyFont="1" applyBorder="1" applyAlignment="1" applyProtection="1">
      <alignment horizontal="left" vertical="top" shrinkToFit="1"/>
      <protection locked="0"/>
    </xf>
    <xf numFmtId="0" fontId="3" fillId="0" borderId="11" xfId="0" applyFont="1" applyBorder="1" applyAlignment="1" applyProtection="1">
      <alignment horizontal="left" vertical="top" shrinkToFit="1"/>
      <protection locked="0"/>
    </xf>
    <xf numFmtId="0" fontId="3" fillId="0" borderId="13" xfId="0" applyFont="1" applyBorder="1" applyAlignment="1" applyProtection="1">
      <alignment horizontal="left" vertical="top" shrinkToFit="1"/>
      <protection locked="0"/>
    </xf>
    <xf numFmtId="0" fontId="23" fillId="0" borderId="0" xfId="38" applyFont="1" applyFill="1" applyBorder="1" applyAlignment="1" applyProtection="1">
      <alignment horizontal="left" indent="1"/>
    </xf>
    <xf numFmtId="0" fontId="23" fillId="0" borderId="23" xfId="38" applyFont="1" applyFill="1" applyBorder="1" applyAlignment="1" applyProtection="1">
      <alignment horizontal="left" indent="1"/>
    </xf>
    <xf numFmtId="0" fontId="23" fillId="0" borderId="22" xfId="38" applyFont="1" applyFill="1" applyBorder="1" applyAlignment="1" applyProtection="1">
      <alignment horizontal="left" indent="1"/>
    </xf>
    <xf numFmtId="0" fontId="23" fillId="0" borderId="20" xfId="38" applyFont="1" applyFill="1" applyBorder="1" applyAlignment="1" applyProtection="1">
      <alignment horizontal="left" vertical="center" indent="1"/>
      <protection locked="0"/>
    </xf>
    <xf numFmtId="0" fontId="23" fillId="0" borderId="29" xfId="38" applyFont="1" applyFill="1" applyBorder="1" applyAlignment="1" applyProtection="1">
      <alignment horizontal="left" vertical="center" indent="1"/>
      <protection locked="0"/>
    </xf>
    <xf numFmtId="0" fontId="23" fillId="0" borderId="14" xfId="38" applyFont="1" applyFill="1" applyBorder="1" applyAlignment="1" applyProtection="1">
      <alignment horizontal="left" vertical="center" indent="1"/>
      <protection locked="0"/>
    </xf>
    <xf numFmtId="0" fontId="0" fillId="19" borderId="25" xfId="0" applyFill="1" applyBorder="1" applyAlignment="1" applyProtection="1">
      <alignment horizontal="center"/>
    </xf>
    <xf numFmtId="0" fontId="3" fillId="18" borderId="0" xfId="0" applyFont="1" applyFill="1" applyAlignment="1" applyProtection="1">
      <alignment horizontal="left"/>
    </xf>
    <xf numFmtId="172" fontId="3" fillId="0" borderId="20" xfId="0" applyNumberFormat="1" applyFont="1" applyBorder="1" applyAlignment="1" applyProtection="1">
      <alignment horizontal="left" vertical="center"/>
      <protection locked="0"/>
    </xf>
    <xf numFmtId="172" fontId="3" fillId="0" borderId="29" xfId="0" applyNumberFormat="1" applyFont="1" applyBorder="1" applyAlignment="1" applyProtection="1">
      <alignment horizontal="left" vertical="center"/>
      <protection locked="0"/>
    </xf>
    <xf numFmtId="172" fontId="3" fillId="0" borderId="14" xfId="0" applyNumberFormat="1" applyFont="1" applyBorder="1" applyAlignment="1" applyProtection="1">
      <alignment horizontal="left" vertical="center"/>
      <protection locked="0"/>
    </xf>
    <xf numFmtId="0" fontId="2" fillId="0" borderId="0" xfId="0" applyFont="1" applyAlignment="1" applyProtection="1">
      <alignment horizontal="left"/>
    </xf>
    <xf numFmtId="0" fontId="3" fillId="0" borderId="24" xfId="0" applyFont="1" applyBorder="1" applyAlignment="1" applyProtection="1">
      <alignment horizontal="justify" vertical="top" shrinkToFit="1"/>
      <protection locked="0"/>
    </xf>
    <xf numFmtId="0" fontId="3" fillId="0" borderId="25" xfId="0" applyFont="1" applyBorder="1" applyAlignment="1" applyProtection="1">
      <alignment horizontal="justify" vertical="top" shrinkToFit="1"/>
      <protection locked="0"/>
    </xf>
    <xf numFmtId="0" fontId="3" fillId="0" borderId="26" xfId="0" applyFont="1" applyBorder="1" applyAlignment="1" applyProtection="1">
      <alignment horizontal="justify" vertical="top" shrinkToFit="1"/>
      <protection locked="0"/>
    </xf>
    <xf numFmtId="0" fontId="3" fillId="0" borderId="19" xfId="0" applyFont="1" applyBorder="1" applyAlignment="1" applyProtection="1">
      <alignment horizontal="justify" vertical="top" shrinkToFit="1"/>
      <protection locked="0"/>
    </xf>
    <xf numFmtId="0" fontId="3" fillId="0" borderId="11" xfId="0" applyFont="1" applyBorder="1" applyAlignment="1" applyProtection="1">
      <alignment horizontal="justify" vertical="top" shrinkToFit="1"/>
      <protection locked="0"/>
    </xf>
    <xf numFmtId="0" fontId="3" fillId="0" borderId="13" xfId="0" applyFont="1" applyBorder="1" applyAlignment="1" applyProtection="1">
      <alignment horizontal="justify" vertical="top" shrinkToFit="1"/>
      <protection locked="0"/>
    </xf>
    <xf numFmtId="0" fontId="21" fillId="0" borderId="0" xfId="38" applyFont="1" applyFill="1" applyBorder="1" applyProtection="1"/>
    <xf numFmtId="0" fontId="3" fillId="0" borderId="31" xfId="0" applyFont="1" applyBorder="1" applyAlignment="1" applyProtection="1">
      <alignment horizontal="left" vertical="center"/>
      <protection locked="0"/>
    </xf>
    <xf numFmtId="0" fontId="3" fillId="18" borderId="17" xfId="0" applyFont="1" applyFill="1" applyBorder="1" applyAlignment="1" applyProtection="1">
      <alignment horizontal="left" vertical="center"/>
    </xf>
    <xf numFmtId="0" fontId="3" fillId="0" borderId="32" xfId="0" applyFont="1" applyBorder="1" applyAlignment="1" applyProtection="1">
      <alignment horizontal="left" vertical="center"/>
      <protection locked="0"/>
    </xf>
    <xf numFmtId="0" fontId="3" fillId="0" borderId="43" xfId="0" applyFont="1" applyBorder="1" applyAlignment="1" applyProtection="1">
      <alignment horizontal="left" vertical="center"/>
      <protection locked="0"/>
    </xf>
    <xf numFmtId="0" fontId="3" fillId="18" borderId="59" xfId="0" applyFont="1" applyFill="1" applyBorder="1" applyAlignment="1" applyProtection="1">
      <alignment horizontal="left" vertical="center"/>
    </xf>
    <xf numFmtId="0" fontId="3" fillId="18" borderId="58" xfId="0" applyFont="1" applyFill="1" applyBorder="1" applyAlignment="1" applyProtection="1">
      <alignment horizontal="left" vertical="center"/>
    </xf>
    <xf numFmtId="0" fontId="3" fillId="18" borderId="0" xfId="0" applyFont="1" applyFill="1" applyAlignment="1" applyProtection="1">
      <alignment horizontal="left" vertical="center"/>
    </xf>
    <xf numFmtId="0" fontId="3" fillId="0" borderId="0" xfId="0" applyFont="1" applyFill="1" applyAlignment="1" applyProtection="1">
      <alignment horizontal="left" vertical="center"/>
    </xf>
    <xf numFmtId="0" fontId="3" fillId="18" borderId="61" xfId="0" applyFont="1" applyFill="1" applyBorder="1" applyAlignment="1" applyProtection="1">
      <alignment horizontal="left" vertical="center"/>
    </xf>
    <xf numFmtId="0" fontId="3" fillId="18" borderId="43" xfId="0" applyFont="1" applyFill="1" applyBorder="1" applyAlignment="1" applyProtection="1">
      <alignment horizontal="left" vertical="center"/>
    </xf>
    <xf numFmtId="0" fontId="3" fillId="18" borderId="1" xfId="0" applyFont="1" applyFill="1" applyBorder="1" applyAlignment="1" applyProtection="1">
      <alignment horizontal="left" vertical="center"/>
    </xf>
    <xf numFmtId="0" fontId="3" fillId="18" borderId="44" xfId="0" applyFont="1" applyFill="1" applyBorder="1" applyAlignment="1" applyProtection="1">
      <alignment horizontal="left" vertical="center"/>
    </xf>
    <xf numFmtId="0" fontId="3" fillId="18" borderId="30" xfId="0" applyFont="1" applyFill="1" applyBorder="1" applyAlignment="1" applyProtection="1">
      <alignment horizontal="left" vertical="center"/>
    </xf>
    <xf numFmtId="0" fontId="3" fillId="0" borderId="18" xfId="0" applyFont="1" applyBorder="1" applyAlignment="1" applyProtection="1">
      <alignment horizontal="left" vertical="center"/>
      <protection locked="0"/>
    </xf>
    <xf numFmtId="169" fontId="3" fillId="0" borderId="20" xfId="0" applyNumberFormat="1" applyFont="1" applyBorder="1" applyAlignment="1" applyProtection="1">
      <alignment horizontal="center" vertical="center"/>
      <protection locked="0"/>
    </xf>
    <xf numFmtId="169" fontId="3" fillId="0" borderId="29" xfId="0" applyNumberFormat="1" applyFont="1" applyBorder="1" applyAlignment="1" applyProtection="1">
      <alignment horizontal="center" vertical="center"/>
      <protection locked="0"/>
    </xf>
    <xf numFmtId="169" fontId="3" fillId="0" borderId="14" xfId="0" applyNumberFormat="1" applyFont="1" applyBorder="1" applyAlignment="1" applyProtection="1">
      <alignment horizontal="center" vertical="center"/>
      <protection locked="0"/>
    </xf>
    <xf numFmtId="14" fontId="3" fillId="0" borderId="20" xfId="0" applyNumberFormat="1" applyFont="1" applyBorder="1" applyAlignment="1" applyProtection="1">
      <alignment horizontal="center" vertical="center"/>
      <protection locked="0"/>
    </xf>
    <xf numFmtId="14" fontId="3" fillId="0" borderId="29" xfId="0" applyNumberFormat="1" applyFont="1" applyBorder="1" applyAlignment="1" applyProtection="1">
      <alignment horizontal="center" vertical="center"/>
      <protection locked="0"/>
    </xf>
    <xf numFmtId="14" fontId="3" fillId="0" borderId="14" xfId="0" applyNumberFormat="1" applyFont="1" applyBorder="1" applyAlignment="1" applyProtection="1">
      <alignment horizontal="center" vertical="center"/>
      <protection locked="0"/>
    </xf>
    <xf numFmtId="0" fontId="0" fillId="19" borderId="55" xfId="0" applyFill="1" applyBorder="1" applyProtection="1"/>
    <xf numFmtId="0" fontId="0" fillId="19" borderId="54" xfId="0" applyFill="1" applyBorder="1" applyProtection="1"/>
    <xf numFmtId="0" fontId="0" fillId="19" borderId="56" xfId="0" applyFill="1" applyBorder="1" applyProtection="1"/>
    <xf numFmtId="0" fontId="3" fillId="0" borderId="20" xfId="0" applyFont="1" applyBorder="1" applyAlignment="1" applyProtection="1">
      <alignment horizontal="center" vertical="center"/>
      <protection locked="0"/>
    </xf>
    <xf numFmtId="0" fontId="3" fillId="0" borderId="29" xfId="0" applyFont="1" applyBorder="1" applyAlignment="1" applyProtection="1">
      <alignment horizontal="center" vertical="center"/>
      <protection locked="0"/>
    </xf>
    <xf numFmtId="0" fontId="3" fillId="0" borderId="14" xfId="0" applyFont="1" applyBorder="1" applyAlignment="1" applyProtection="1">
      <alignment horizontal="center" vertical="center"/>
      <protection locked="0"/>
    </xf>
    <xf numFmtId="0" fontId="0" fillId="0" borderId="1" xfId="0" applyBorder="1" applyAlignment="1" applyProtection="1">
      <alignment horizontal="center"/>
      <protection locked="0" hidden="1"/>
    </xf>
    <xf numFmtId="0" fontId="0" fillId="0" borderId="44" xfId="0" applyBorder="1" applyAlignment="1" applyProtection="1">
      <alignment horizontal="center"/>
      <protection locked="0" hidden="1"/>
    </xf>
    <xf numFmtId="0" fontId="0" fillId="0" borderId="43" xfId="0" applyBorder="1" applyAlignment="1" applyProtection="1">
      <alignment horizontal="left"/>
      <protection locked="0" hidden="1"/>
    </xf>
    <xf numFmtId="0" fontId="0" fillId="0" borderId="1" xfId="0" applyBorder="1" applyAlignment="1" applyProtection="1">
      <alignment horizontal="left"/>
      <protection locked="0" hidden="1"/>
    </xf>
    <xf numFmtId="0" fontId="0" fillId="0" borderId="46" xfId="0" applyBorder="1" applyAlignment="1" applyProtection="1">
      <alignment horizontal="center"/>
      <protection locked="0" hidden="1"/>
    </xf>
    <xf numFmtId="0" fontId="0" fillId="0" borderId="47" xfId="0" applyBorder="1" applyAlignment="1" applyProtection="1">
      <alignment horizontal="center"/>
      <protection locked="0" hidden="1"/>
    </xf>
    <xf numFmtId="0" fontId="0" fillId="0" borderId="45" xfId="0" applyBorder="1" applyAlignment="1" applyProtection="1">
      <alignment horizontal="left"/>
      <protection locked="0" hidden="1"/>
    </xf>
    <xf numFmtId="0" fontId="0" fillId="0" borderId="46" xfId="0" applyBorder="1" applyAlignment="1" applyProtection="1">
      <alignment horizontal="left"/>
      <protection locked="0" hidden="1"/>
    </xf>
    <xf numFmtId="0" fontId="3" fillId="0" borderId="20" xfId="0" applyFont="1" applyBorder="1" applyAlignment="1" applyProtection="1">
      <alignment horizontal="left" vertical="center"/>
      <protection locked="0" hidden="1"/>
    </xf>
    <xf numFmtId="0" fontId="3" fillId="0" borderId="29" xfId="0" applyFont="1" applyBorder="1" applyAlignment="1" applyProtection="1">
      <alignment horizontal="left" vertical="center"/>
      <protection locked="0" hidden="1"/>
    </xf>
    <xf numFmtId="0" fontId="3" fillId="0" borderId="14" xfId="0" applyFont="1" applyBorder="1" applyAlignment="1" applyProtection="1">
      <alignment horizontal="left" vertical="center"/>
      <protection locked="0" hidden="1"/>
    </xf>
    <xf numFmtId="0" fontId="0" fillId="19" borderId="55" xfId="0" applyFill="1" applyBorder="1" applyAlignment="1" applyProtection="1">
      <alignment vertical="center" wrapText="1"/>
      <protection locked="0" hidden="1"/>
    </xf>
    <xf numFmtId="0" fontId="0" fillId="19" borderId="54" xfId="0" applyFill="1" applyBorder="1" applyAlignment="1" applyProtection="1">
      <alignment vertical="center" wrapText="1"/>
      <protection locked="0" hidden="1"/>
    </xf>
    <xf numFmtId="0" fontId="0" fillId="19" borderId="56" xfId="0" applyFill="1" applyBorder="1" applyAlignment="1" applyProtection="1">
      <alignment vertical="center" wrapText="1"/>
      <protection locked="0" hidden="1"/>
    </xf>
    <xf numFmtId="0" fontId="21" fillId="18" borderId="0" xfId="38" applyFont="1" applyFill="1" applyBorder="1" applyAlignment="1" applyProtection="1">
      <alignment horizontal="left" vertical="center"/>
      <protection locked="0" hidden="1"/>
    </xf>
    <xf numFmtId="0" fontId="3" fillId="18" borderId="0" xfId="0" applyFont="1" applyFill="1" applyProtection="1">
      <protection locked="0" hidden="1"/>
    </xf>
    <xf numFmtId="0" fontId="3" fillId="0" borderId="20" xfId="0" applyFont="1" applyBorder="1" applyAlignment="1" applyProtection="1">
      <alignment horizontal="center" vertical="center"/>
      <protection locked="0" hidden="1"/>
    </xf>
    <xf numFmtId="0" fontId="3" fillId="0" borderId="29" xfId="0" applyFont="1" applyBorder="1" applyAlignment="1" applyProtection="1">
      <alignment horizontal="center" vertical="center"/>
      <protection locked="0" hidden="1"/>
    </xf>
    <xf numFmtId="0" fontId="3" fillId="0" borderId="14" xfId="0" applyFont="1" applyBorder="1" applyAlignment="1" applyProtection="1">
      <alignment horizontal="center" vertical="center"/>
      <protection locked="0" hidden="1"/>
    </xf>
    <xf numFmtId="0" fontId="0" fillId="0" borderId="15" xfId="0" applyFill="1" applyBorder="1" applyAlignment="1" applyProtection="1">
      <alignment horizontal="left" vertical="top" wrapText="1"/>
      <protection locked="0" hidden="1"/>
    </xf>
    <xf numFmtId="0" fontId="0" fillId="0" borderId="16" xfId="0" applyFill="1" applyBorder="1" applyAlignment="1" applyProtection="1">
      <alignment horizontal="left" vertical="top" wrapText="1"/>
      <protection locked="0" hidden="1"/>
    </xf>
    <xf numFmtId="0" fontId="0" fillId="0" borderId="28" xfId="0" applyFill="1" applyBorder="1" applyAlignment="1" applyProtection="1">
      <alignment horizontal="left" vertical="top" wrapText="1"/>
      <protection locked="0" hidden="1"/>
    </xf>
    <xf numFmtId="0" fontId="0" fillId="0" borderId="12" xfId="0" applyFill="1" applyBorder="1" applyAlignment="1" applyProtection="1">
      <alignment horizontal="left" vertical="top" wrapText="1"/>
      <protection locked="0" hidden="1"/>
    </xf>
    <xf numFmtId="0" fontId="0" fillId="0" borderId="0" xfId="0" applyFill="1" applyBorder="1" applyAlignment="1" applyProtection="1">
      <alignment horizontal="left" vertical="top" wrapText="1"/>
      <protection locked="0" hidden="1"/>
    </xf>
    <xf numFmtId="0" fontId="0" fillId="0" borderId="17" xfId="0" applyFill="1" applyBorder="1" applyAlignment="1" applyProtection="1">
      <alignment horizontal="left" vertical="top" wrapText="1"/>
      <protection locked="0" hidden="1"/>
    </xf>
    <xf numFmtId="0" fontId="0" fillId="0" borderId="51" xfId="0" applyFill="1" applyBorder="1" applyAlignment="1" applyProtection="1">
      <alignment horizontal="left" vertical="top" wrapText="1"/>
      <protection locked="0" hidden="1"/>
    </xf>
    <xf numFmtId="0" fontId="0" fillId="0" borderId="52" xfId="0" applyFill="1" applyBorder="1" applyAlignment="1" applyProtection="1">
      <alignment horizontal="left" vertical="top" wrapText="1"/>
      <protection locked="0" hidden="1"/>
    </xf>
    <xf numFmtId="0" fontId="0" fillId="0" borderId="53" xfId="0" applyFill="1" applyBorder="1" applyAlignment="1" applyProtection="1">
      <alignment horizontal="left" vertical="top" wrapText="1"/>
      <protection locked="0" hidden="1"/>
    </xf>
    <xf numFmtId="0" fontId="3" fillId="0" borderId="24" xfId="0" applyFont="1" applyBorder="1" applyAlignment="1" applyProtection="1">
      <alignment horizontal="left" vertical="top" shrinkToFit="1"/>
      <protection locked="0" hidden="1"/>
    </xf>
    <xf numFmtId="0" fontId="3" fillId="0" borderId="25" xfId="0" applyFont="1" applyBorder="1" applyAlignment="1" applyProtection="1">
      <alignment horizontal="left" vertical="top" shrinkToFit="1"/>
      <protection locked="0" hidden="1"/>
    </xf>
    <xf numFmtId="0" fontId="3" fillId="0" borderId="26" xfId="0" applyFont="1" applyBorder="1" applyAlignment="1" applyProtection="1">
      <alignment horizontal="left" vertical="top" shrinkToFit="1"/>
      <protection locked="0" hidden="1"/>
    </xf>
    <xf numFmtId="0" fontId="3" fillId="0" borderId="19" xfId="0" applyFont="1" applyBorder="1" applyAlignment="1" applyProtection="1">
      <alignment horizontal="left" vertical="top" shrinkToFit="1"/>
      <protection locked="0" hidden="1"/>
    </xf>
    <xf numFmtId="0" fontId="3" fillId="0" borderId="11" xfId="0" applyFont="1" applyBorder="1" applyAlignment="1" applyProtection="1">
      <alignment horizontal="left" vertical="top" shrinkToFit="1"/>
      <protection locked="0" hidden="1"/>
    </xf>
    <xf numFmtId="0" fontId="3" fillId="0" borderId="13" xfId="0" applyFont="1" applyBorder="1" applyAlignment="1" applyProtection="1">
      <alignment horizontal="left" vertical="top" shrinkToFit="1"/>
      <protection locked="0" hidden="1"/>
    </xf>
    <xf numFmtId="0" fontId="2" fillId="0" borderId="0" xfId="0" applyFont="1" applyProtection="1">
      <protection locked="0" hidden="1"/>
    </xf>
    <xf numFmtId="0" fontId="0" fillId="19" borderId="25" xfId="0" applyFill="1" applyBorder="1" applyAlignment="1" applyProtection="1">
      <alignment horizontal="center"/>
      <protection locked="0" hidden="1"/>
    </xf>
    <xf numFmtId="0" fontId="3" fillId="0" borderId="22" xfId="0" applyFont="1" applyBorder="1" applyProtection="1">
      <protection locked="0" hidden="1"/>
    </xf>
    <xf numFmtId="0" fontId="3" fillId="0" borderId="0" xfId="0" applyFont="1" applyProtection="1">
      <protection locked="0" hidden="1"/>
    </xf>
    <xf numFmtId="0" fontId="3" fillId="0" borderId="48" xfId="0" applyFont="1" applyFill="1" applyBorder="1" applyAlignment="1" applyProtection="1">
      <alignment horizontal="left" vertical="center"/>
      <protection locked="0" hidden="1"/>
    </xf>
    <xf numFmtId="0" fontId="3" fillId="0" borderId="49" xfId="0" applyFont="1" applyFill="1" applyBorder="1" applyAlignment="1" applyProtection="1">
      <alignment horizontal="left" vertical="center"/>
      <protection locked="0" hidden="1"/>
    </xf>
    <xf numFmtId="0" fontId="3" fillId="0" borderId="50" xfId="0" applyFont="1" applyFill="1" applyBorder="1" applyAlignment="1" applyProtection="1">
      <alignment horizontal="left" vertical="center"/>
      <protection locked="0" hidden="1"/>
    </xf>
    <xf numFmtId="0" fontId="3" fillId="18" borderId="15" xfId="0" applyFont="1" applyFill="1" applyBorder="1" applyAlignment="1" applyProtection="1">
      <alignment horizontal="left" vertical="center"/>
      <protection locked="0" hidden="1"/>
    </xf>
    <xf numFmtId="0" fontId="3" fillId="18" borderId="16" xfId="0" applyFont="1" applyFill="1" applyBorder="1" applyAlignment="1" applyProtection="1">
      <alignment horizontal="left" vertical="center"/>
      <protection locked="0" hidden="1"/>
    </xf>
    <xf numFmtId="14" fontId="3" fillId="0" borderId="1" xfId="0" applyNumberFormat="1" applyFont="1" applyBorder="1" applyAlignment="1" applyProtection="1">
      <alignment horizontal="center" vertical="center"/>
      <protection locked="0" hidden="1"/>
    </xf>
    <xf numFmtId="14" fontId="3" fillId="0" borderId="44" xfId="0" applyNumberFormat="1" applyFont="1" applyBorder="1" applyAlignment="1" applyProtection="1">
      <alignment horizontal="center" vertical="center"/>
      <protection locked="0" hidden="1"/>
    </xf>
    <xf numFmtId="0" fontId="3" fillId="18" borderId="45" xfId="0" applyFont="1" applyFill="1" applyBorder="1" applyProtection="1">
      <protection locked="0" hidden="1"/>
    </xf>
    <xf numFmtId="0" fontId="3" fillId="18" borderId="46" xfId="0" applyFont="1" applyFill="1" applyBorder="1" applyProtection="1">
      <protection locked="0" hidden="1"/>
    </xf>
    <xf numFmtId="0" fontId="3" fillId="18" borderId="1" xfId="0" applyFont="1" applyFill="1" applyBorder="1" applyProtection="1">
      <protection locked="0" hidden="1"/>
    </xf>
    <xf numFmtId="0" fontId="3" fillId="18" borderId="59" xfId="0" applyFont="1" applyFill="1" applyBorder="1" applyProtection="1">
      <protection locked="0" hidden="1"/>
    </xf>
    <xf numFmtId="0" fontId="3" fillId="18" borderId="58" xfId="0" applyFont="1" applyFill="1" applyBorder="1" applyProtection="1">
      <protection locked="0" hidden="1"/>
    </xf>
    <xf numFmtId="0" fontId="3" fillId="18" borderId="43" xfId="0" applyFont="1" applyFill="1" applyBorder="1" applyProtection="1">
      <protection locked="0" hidden="1"/>
    </xf>
    <xf numFmtId="0" fontId="3" fillId="0" borderId="1" xfId="0" applyFont="1" applyBorder="1" applyAlignment="1" applyProtection="1">
      <alignment horizontal="center" vertical="center"/>
      <protection locked="0" hidden="1"/>
    </xf>
    <xf numFmtId="0" fontId="3" fillId="0" borderId="58" xfId="0" applyFont="1" applyBorder="1" applyAlignment="1" applyProtection="1">
      <alignment horizontal="left" vertical="center"/>
      <protection locked="0" hidden="1"/>
    </xf>
    <xf numFmtId="0" fontId="3" fillId="0" borderId="61" xfId="0" applyFont="1" applyBorder="1" applyAlignment="1" applyProtection="1">
      <alignment horizontal="left" vertical="center"/>
      <protection locked="0" hidden="1"/>
    </xf>
    <xf numFmtId="0" fontId="3" fillId="18" borderId="43" xfId="0" applyFont="1" applyFill="1" applyBorder="1" applyAlignment="1" applyProtection="1">
      <alignment horizontal="left"/>
      <protection locked="0" hidden="1"/>
    </xf>
    <xf numFmtId="0" fontId="3" fillId="18" borderId="1" xfId="0" applyFont="1" applyFill="1" applyBorder="1" applyAlignment="1" applyProtection="1">
      <alignment horizontal="left"/>
      <protection locked="0" hidden="1"/>
    </xf>
    <xf numFmtId="0" fontId="3" fillId="0" borderId="1" xfId="0" applyFont="1" applyBorder="1" applyAlignment="1" applyProtection="1">
      <alignment horizontal="left" vertical="center"/>
      <protection locked="0" hidden="1"/>
    </xf>
    <xf numFmtId="0" fontId="3" fillId="0" borderId="44" xfId="0" applyFont="1" applyBorder="1" applyAlignment="1" applyProtection="1">
      <alignment horizontal="left" vertical="center"/>
      <protection locked="0" hidden="1"/>
    </xf>
    <xf numFmtId="0" fontId="3" fillId="0" borderId="46" xfId="0" applyFont="1" applyBorder="1" applyAlignment="1" applyProtection="1">
      <alignment horizontal="left" vertical="center"/>
      <protection locked="0" hidden="1"/>
    </xf>
    <xf numFmtId="0" fontId="3" fillId="0" borderId="47" xfId="0" applyFont="1" applyBorder="1" applyAlignment="1" applyProtection="1">
      <alignment horizontal="left" vertical="center"/>
      <protection locked="0" hidden="1"/>
    </xf>
    <xf numFmtId="0" fontId="3" fillId="0" borderId="31" xfId="0" applyFont="1" applyBorder="1" applyAlignment="1" applyProtection="1">
      <alignment horizontal="left" vertical="center"/>
      <protection locked="0" hidden="1"/>
    </xf>
    <xf numFmtId="14" fontId="3" fillId="0" borderId="20" xfId="0" applyNumberFormat="1" applyFont="1" applyBorder="1" applyAlignment="1" applyProtection="1">
      <alignment horizontal="center" vertical="center"/>
      <protection locked="0" hidden="1"/>
    </xf>
    <xf numFmtId="14" fontId="3" fillId="0" borderId="29" xfId="0" applyNumberFormat="1" applyFont="1" applyBorder="1" applyAlignment="1" applyProtection="1">
      <alignment horizontal="center" vertical="center"/>
      <protection locked="0" hidden="1"/>
    </xf>
    <xf numFmtId="14" fontId="3" fillId="0" borderId="31" xfId="0" applyNumberFormat="1" applyFont="1" applyBorder="1" applyAlignment="1" applyProtection="1">
      <alignment horizontal="center" vertical="center"/>
      <protection locked="0" hidden="1"/>
    </xf>
    <xf numFmtId="0" fontId="3" fillId="18" borderId="12" xfId="0" applyFont="1" applyFill="1" applyBorder="1" applyAlignment="1" applyProtection="1">
      <alignment horizontal="left" vertical="center"/>
      <protection locked="0" hidden="1"/>
    </xf>
    <xf numFmtId="0" fontId="3" fillId="18" borderId="0" xfId="0" applyFont="1" applyFill="1" applyBorder="1" applyAlignment="1" applyProtection="1">
      <alignment horizontal="left" vertical="center"/>
      <protection locked="0" hidden="1"/>
    </xf>
    <xf numFmtId="0" fontId="2" fillId="0" borderId="0" xfId="0" applyFont="1" applyAlignment="1" applyProtection="1">
      <alignment horizontal="left"/>
      <protection locked="0" hidden="1"/>
    </xf>
    <xf numFmtId="0" fontId="3" fillId="18" borderId="51" xfId="0" applyFont="1" applyFill="1" applyBorder="1" applyAlignment="1" applyProtection="1">
      <alignment horizontal="left" vertical="center"/>
      <protection locked="0" hidden="1"/>
    </xf>
    <xf numFmtId="0" fontId="3" fillId="18" borderId="52" xfId="0" applyFont="1" applyFill="1" applyBorder="1" applyAlignment="1" applyProtection="1">
      <alignment horizontal="left" vertical="center"/>
      <protection locked="0" hidden="1"/>
    </xf>
    <xf numFmtId="0" fontId="3" fillId="0" borderId="34" xfId="0" applyFont="1" applyFill="1" applyBorder="1" applyAlignment="1" applyProtection="1">
      <alignment horizontal="left" vertical="center"/>
      <protection locked="0" hidden="1"/>
    </xf>
    <xf numFmtId="0" fontId="3" fillId="0" borderId="33" xfId="0" applyFont="1" applyFill="1" applyBorder="1" applyAlignment="1" applyProtection="1">
      <alignment horizontal="left" vertical="center"/>
      <protection locked="0" hidden="1"/>
    </xf>
    <xf numFmtId="0" fontId="3" fillId="0" borderId="32" xfId="0" applyFont="1" applyFill="1" applyBorder="1" applyAlignment="1" applyProtection="1">
      <alignment horizontal="left" vertical="center"/>
      <protection locked="0" hidden="1"/>
    </xf>
    <xf numFmtId="0" fontId="0" fillId="19" borderId="55" xfId="0" applyFill="1" applyBorder="1" applyAlignment="1" applyProtection="1">
      <alignment vertical="center"/>
      <protection locked="0" hidden="1"/>
    </xf>
    <xf numFmtId="0" fontId="0" fillId="19" borderId="54" xfId="0" applyFill="1" applyBorder="1" applyAlignment="1" applyProtection="1">
      <alignment vertical="center"/>
      <protection locked="0" hidden="1"/>
    </xf>
    <xf numFmtId="0" fontId="0" fillId="19" borderId="56" xfId="0" applyFill="1" applyBorder="1" applyAlignment="1" applyProtection="1">
      <alignment vertical="center"/>
      <protection locked="0" hidden="1"/>
    </xf>
    <xf numFmtId="0" fontId="0" fillId="0" borderId="12" xfId="0" applyBorder="1" applyAlignment="1" applyProtection="1">
      <alignment horizontal="left" vertical="top" wrapText="1"/>
      <protection locked="0" hidden="1"/>
    </xf>
    <xf numFmtId="0" fontId="0" fillId="0" borderId="0" xfId="0" applyBorder="1" applyAlignment="1" applyProtection="1">
      <alignment horizontal="left" vertical="top"/>
      <protection locked="0" hidden="1"/>
    </xf>
    <xf numFmtId="0" fontId="0" fillId="0" borderId="17" xfId="0" applyBorder="1" applyAlignment="1" applyProtection="1">
      <alignment horizontal="left" vertical="top"/>
      <protection locked="0" hidden="1"/>
    </xf>
    <xf numFmtId="0" fontId="0" fillId="0" borderId="12" xfId="0" applyBorder="1" applyAlignment="1" applyProtection="1">
      <alignment horizontal="left" vertical="top"/>
      <protection locked="0" hidden="1"/>
    </xf>
    <xf numFmtId="0" fontId="0" fillId="0" borderId="51" xfId="0" applyBorder="1" applyAlignment="1" applyProtection="1">
      <alignment horizontal="left" vertical="top"/>
      <protection locked="0" hidden="1"/>
    </xf>
    <xf numFmtId="0" fontId="0" fillId="0" borderId="52" xfId="0" applyBorder="1" applyAlignment="1" applyProtection="1">
      <alignment horizontal="left" vertical="top"/>
      <protection locked="0" hidden="1"/>
    </xf>
    <xf numFmtId="0" fontId="0" fillId="0" borderId="53" xfId="0" applyBorder="1" applyAlignment="1" applyProtection="1">
      <alignment horizontal="left" vertical="top"/>
      <protection locked="0" hidden="1"/>
    </xf>
    <xf numFmtId="0" fontId="24" fillId="0" borderId="38" xfId="0" applyFont="1" applyBorder="1" applyAlignment="1" applyProtection="1">
      <alignment horizontal="center" vertical="center"/>
      <protection locked="0" hidden="1"/>
    </xf>
    <xf numFmtId="0" fontId="24" fillId="0" borderId="39" xfId="0" applyFont="1" applyBorder="1" applyAlignment="1" applyProtection="1">
      <alignment horizontal="center" vertical="center"/>
      <protection locked="0" hidden="1"/>
    </xf>
    <xf numFmtId="0" fontId="24" fillId="0" borderId="40" xfId="0" applyFont="1" applyBorder="1" applyAlignment="1" applyProtection="1">
      <alignment horizontal="center" vertical="center"/>
      <protection locked="0" hidden="1"/>
    </xf>
    <xf numFmtId="0" fontId="25" fillId="0" borderId="38" xfId="0" applyFont="1" applyBorder="1" applyAlignment="1" applyProtection="1">
      <alignment horizontal="center"/>
      <protection locked="0" hidden="1"/>
    </xf>
    <xf numFmtId="0" fontId="25" fillId="0" borderId="39" xfId="0" applyFont="1" applyBorder="1" applyAlignment="1" applyProtection="1">
      <alignment horizontal="center"/>
      <protection locked="0" hidden="1"/>
    </xf>
    <xf numFmtId="0" fontId="25" fillId="0" borderId="40" xfId="0" applyFont="1" applyBorder="1" applyAlignment="1" applyProtection="1">
      <alignment horizontal="center"/>
      <protection locked="0" hidden="1"/>
    </xf>
    <xf numFmtId="0" fontId="0" fillId="0" borderId="41" xfId="0" applyBorder="1" applyAlignment="1" applyProtection="1">
      <alignment horizontal="left"/>
      <protection locked="0" hidden="1"/>
    </xf>
    <xf numFmtId="0" fontId="0" fillId="0" borderId="37" xfId="0" applyBorder="1" applyAlignment="1" applyProtection="1">
      <alignment horizontal="left"/>
      <protection locked="0" hidden="1"/>
    </xf>
    <xf numFmtId="0" fontId="0" fillId="0" borderId="37" xfId="0" applyBorder="1" applyAlignment="1" applyProtection="1">
      <alignment horizontal="center"/>
      <protection locked="0" hidden="1"/>
    </xf>
    <xf numFmtId="0" fontId="0" fillId="0" borderId="42" xfId="0" applyBorder="1" applyAlignment="1" applyProtection="1">
      <alignment horizontal="center"/>
      <protection locked="0" hidden="1"/>
    </xf>
    <xf numFmtId="0" fontId="4" fillId="0" borderId="60" xfId="0" applyFont="1" applyFill="1" applyBorder="1" applyAlignment="1" applyProtection="1">
      <alignment vertical="center"/>
      <protection locked="0"/>
    </xf>
    <xf numFmtId="0" fontId="4" fillId="0" borderId="58" xfId="0" applyFont="1" applyFill="1" applyBorder="1" applyAlignment="1" applyProtection="1">
      <alignment vertical="center"/>
      <protection locked="0"/>
    </xf>
    <xf numFmtId="0" fontId="4" fillId="0" borderId="61" xfId="0" applyFont="1" applyFill="1" applyBorder="1" applyAlignment="1" applyProtection="1">
      <alignment vertical="center"/>
      <protection locked="0"/>
    </xf>
    <xf numFmtId="0" fontId="52" fillId="18" borderId="59" xfId="0" applyFont="1" applyFill="1" applyBorder="1" applyAlignment="1">
      <alignment horizontal="right" vertical="center"/>
    </xf>
    <xf numFmtId="0" fontId="52" fillId="18" borderId="58" xfId="0" applyFont="1" applyFill="1" applyBorder="1" applyAlignment="1">
      <alignment horizontal="right" vertical="center"/>
    </xf>
    <xf numFmtId="0" fontId="52" fillId="18" borderId="61" xfId="0" applyFont="1" applyFill="1" applyBorder="1" applyAlignment="1">
      <alignment horizontal="right" vertical="center"/>
    </xf>
    <xf numFmtId="0" fontId="4" fillId="0" borderId="59" xfId="0" applyFont="1" applyFill="1" applyBorder="1" applyAlignment="1" applyProtection="1">
      <alignment vertical="center"/>
      <protection locked="0"/>
    </xf>
    <xf numFmtId="0" fontId="4" fillId="0" borderId="48" xfId="0" applyFont="1" applyFill="1" applyBorder="1" applyAlignment="1" applyProtection="1">
      <alignment vertical="center"/>
      <protection locked="0"/>
    </xf>
    <xf numFmtId="0" fontId="22" fillId="0" borderId="45" xfId="0" applyFont="1" applyFill="1" applyBorder="1" applyAlignment="1" applyProtection="1">
      <alignment vertical="center"/>
      <protection locked="0"/>
    </xf>
    <xf numFmtId="0" fontId="22" fillId="0" borderId="46" xfId="0" applyFont="1" applyFill="1" applyBorder="1" applyAlignment="1" applyProtection="1">
      <alignment vertical="center"/>
      <protection locked="0"/>
    </xf>
    <xf numFmtId="0" fontId="22" fillId="0" borderId="34" xfId="0" applyFont="1" applyFill="1" applyBorder="1" applyAlignment="1" applyProtection="1">
      <alignment vertical="center"/>
      <protection locked="0"/>
    </xf>
    <xf numFmtId="14" fontId="4" fillId="0" borderId="43" xfId="0" applyNumberFormat="1" applyFont="1" applyFill="1" applyBorder="1" applyAlignment="1" applyProtection="1">
      <alignment vertical="center"/>
      <protection locked="0"/>
    </xf>
    <xf numFmtId="14" fontId="4" fillId="0" borderId="1" xfId="0" applyNumberFormat="1" applyFont="1" applyFill="1" applyBorder="1" applyAlignment="1" applyProtection="1">
      <alignment vertical="center"/>
      <protection locked="0"/>
    </xf>
    <xf numFmtId="14" fontId="4" fillId="0" borderId="20" xfId="0" applyNumberFormat="1" applyFont="1" applyFill="1" applyBorder="1" applyAlignment="1" applyProtection="1">
      <alignment vertical="center"/>
      <protection locked="0"/>
    </xf>
    <xf numFmtId="0" fontId="52" fillId="19" borderId="55" xfId="0" applyFont="1" applyFill="1" applyBorder="1" applyAlignment="1">
      <alignment horizontal="center" vertical="center"/>
    </xf>
    <xf numFmtId="0" fontId="52" fillId="19" borderId="54" xfId="0" applyFont="1" applyFill="1" applyBorder="1" applyAlignment="1">
      <alignment horizontal="center" vertical="center"/>
    </xf>
    <xf numFmtId="0" fontId="54" fillId="26" borderId="55" xfId="0" applyFont="1" applyFill="1" applyBorder="1" applyAlignment="1">
      <alignment horizontal="center" vertical="center"/>
    </xf>
    <xf numFmtId="0" fontId="52" fillId="26" borderId="54" xfId="0" applyFont="1" applyFill="1" applyBorder="1" applyAlignment="1">
      <alignment horizontal="center" vertical="center"/>
    </xf>
    <xf numFmtId="0" fontId="52" fillId="26" borderId="56" xfId="0" applyFont="1" applyFill="1" applyBorder="1" applyAlignment="1">
      <alignment horizontal="center" vertical="center"/>
    </xf>
    <xf numFmtId="0" fontId="4" fillId="0" borderId="43" xfId="0" applyFont="1" applyFill="1" applyBorder="1" applyAlignment="1" applyProtection="1">
      <alignment vertical="center" wrapText="1"/>
      <protection locked="0"/>
    </xf>
    <xf numFmtId="0" fontId="4" fillId="0" borderId="1" xfId="0" applyFont="1" applyFill="1" applyBorder="1" applyAlignment="1" applyProtection="1">
      <alignment vertical="center" wrapText="1"/>
      <protection locked="0"/>
    </xf>
    <xf numFmtId="0" fontId="4" fillId="0" borderId="20" xfId="0" applyFont="1" applyFill="1" applyBorder="1" applyAlignment="1" applyProtection="1">
      <alignment vertical="center" wrapText="1"/>
      <protection locked="0"/>
    </xf>
    <xf numFmtId="0" fontId="52" fillId="18" borderId="45" xfId="0" applyFont="1" applyFill="1" applyBorder="1" applyAlignment="1">
      <alignment horizontal="right" vertical="center"/>
    </xf>
    <xf numFmtId="0" fontId="52" fillId="18" borderId="46" xfId="0" applyFont="1" applyFill="1" applyBorder="1" applyAlignment="1">
      <alignment horizontal="right" vertical="center"/>
    </xf>
    <xf numFmtId="0" fontId="52" fillId="18" borderId="47" xfId="0" applyFont="1" applyFill="1" applyBorder="1" applyAlignment="1">
      <alignment horizontal="right" vertical="center"/>
    </xf>
    <xf numFmtId="0" fontId="52" fillId="18" borderId="43" xfId="0" applyFont="1" applyFill="1" applyBorder="1" applyAlignment="1">
      <alignment horizontal="right" vertical="center"/>
    </xf>
    <xf numFmtId="0" fontId="52" fillId="18" borderId="1" xfId="0" applyFont="1" applyFill="1" applyBorder="1" applyAlignment="1">
      <alignment horizontal="right" vertical="center"/>
    </xf>
    <xf numFmtId="0" fontId="52" fillId="18" borderId="44" xfId="0" applyFont="1" applyFill="1" applyBorder="1" applyAlignment="1">
      <alignment horizontal="right" vertical="center"/>
    </xf>
    <xf numFmtId="0" fontId="4" fillId="0" borderId="45" xfId="0" applyFont="1" applyFill="1" applyBorder="1" applyAlignment="1" applyProtection="1">
      <alignment vertical="center" wrapText="1"/>
      <protection locked="0"/>
    </xf>
    <xf numFmtId="0" fontId="4" fillId="0" borderId="46" xfId="0" applyFont="1" applyFill="1" applyBorder="1" applyAlignment="1" applyProtection="1">
      <alignment vertical="center" wrapText="1"/>
      <protection locked="0"/>
    </xf>
    <xf numFmtId="0" fontId="4" fillId="0" borderId="71" xfId="0" applyFont="1" applyFill="1" applyBorder="1" applyAlignment="1" applyProtection="1">
      <alignment vertical="center" wrapText="1"/>
      <protection locked="0"/>
    </xf>
    <xf numFmtId="0" fontId="4" fillId="0" borderId="57" xfId="0" applyFont="1" applyFill="1" applyBorder="1" applyAlignment="1" applyProtection="1">
      <alignment vertical="center" wrapText="1"/>
      <protection locked="0"/>
    </xf>
    <xf numFmtId="14" fontId="22" fillId="0" borderId="21" xfId="0" applyNumberFormat="1" applyFont="1" applyFill="1" applyBorder="1" applyAlignment="1" applyProtection="1">
      <alignment vertical="center"/>
      <protection locked="0"/>
    </xf>
    <xf numFmtId="14" fontId="22" fillId="0" borderId="46" xfId="0" applyNumberFormat="1" applyFont="1" applyFill="1" applyBorder="1" applyAlignment="1" applyProtection="1">
      <alignment vertical="center"/>
      <protection locked="0"/>
    </xf>
    <xf numFmtId="14" fontId="22" fillId="0" borderId="47" xfId="0" applyNumberFormat="1" applyFont="1" applyFill="1" applyBorder="1" applyAlignment="1" applyProtection="1">
      <alignment vertical="center"/>
      <protection locked="0"/>
    </xf>
    <xf numFmtId="14" fontId="4" fillId="0" borderId="14" xfId="0" applyNumberFormat="1" applyFont="1" applyFill="1" applyBorder="1" applyAlignment="1" applyProtection="1">
      <alignment vertical="center"/>
      <protection locked="0"/>
    </xf>
    <xf numFmtId="14" fontId="4" fillId="0" borderId="44" xfId="0" applyNumberFormat="1" applyFont="1" applyFill="1" applyBorder="1" applyAlignment="1" applyProtection="1">
      <alignment vertical="center"/>
      <protection locked="0"/>
    </xf>
    <xf numFmtId="0" fontId="4" fillId="0" borderId="14" xfId="0" applyFont="1" applyFill="1" applyBorder="1" applyAlignment="1" applyProtection="1">
      <alignment vertical="center"/>
      <protection locked="0"/>
    </xf>
    <xf numFmtId="0" fontId="4" fillId="0" borderId="1" xfId="0" applyFont="1" applyFill="1" applyBorder="1" applyAlignment="1" applyProtection="1">
      <alignment vertical="center"/>
      <protection locked="0"/>
    </xf>
    <xf numFmtId="0" fontId="4" fillId="0" borderId="44" xfId="0" applyFont="1" applyFill="1" applyBorder="1" applyAlignment="1" applyProtection="1">
      <alignment vertical="center"/>
      <protection locked="0"/>
    </xf>
    <xf numFmtId="0" fontId="47" fillId="22" borderId="1" xfId="0" applyFont="1" applyFill="1" applyBorder="1" applyAlignment="1" applyProtection="1">
      <alignment horizontal="center" vertical="center" wrapText="1"/>
    </xf>
    <xf numFmtId="0" fontId="56" fillId="22" borderId="1" xfId="0" applyFont="1" applyFill="1" applyBorder="1" applyAlignment="1" applyProtection="1">
      <alignment horizontal="center" vertical="center" wrapText="1"/>
    </xf>
    <xf numFmtId="0" fontId="55" fillId="26" borderId="1" xfId="0" applyFont="1" applyFill="1" applyBorder="1" applyAlignment="1" applyProtection="1">
      <alignment horizontal="center" vertical="center" wrapText="1"/>
    </xf>
    <xf numFmtId="0" fontId="0" fillId="26" borderId="1" xfId="0" applyFill="1" applyBorder="1" applyAlignment="1" applyProtection="1">
      <alignment horizontal="center" vertical="center" wrapText="1"/>
    </xf>
    <xf numFmtId="0" fontId="55" fillId="25" borderId="1" xfId="0" applyFont="1" applyFill="1" applyBorder="1" applyAlignment="1" applyProtection="1">
      <alignment horizontal="center" vertical="center" wrapText="1"/>
    </xf>
    <xf numFmtId="0" fontId="0" fillId="25" borderId="1" xfId="0" applyFill="1" applyBorder="1" applyAlignment="1" applyProtection="1">
      <alignment horizontal="center" vertical="center" wrapText="1"/>
    </xf>
    <xf numFmtId="0" fontId="55" fillId="24" borderId="1" xfId="0" applyFont="1" applyFill="1" applyBorder="1" applyAlignment="1" applyProtection="1">
      <alignment horizontal="center" vertical="center" wrapText="1"/>
    </xf>
    <xf numFmtId="0" fontId="0" fillId="24" borderId="1" xfId="0" applyFill="1" applyBorder="1" applyAlignment="1" applyProtection="1">
      <alignment horizontal="center" vertical="center" wrapText="1"/>
    </xf>
    <xf numFmtId="0" fontId="0" fillId="22" borderId="1" xfId="0" applyFill="1" applyBorder="1" applyAlignment="1" applyProtection="1">
      <alignment horizontal="center" vertical="center" wrapText="1"/>
    </xf>
    <xf numFmtId="0" fontId="4" fillId="22" borderId="18" xfId="0" applyFont="1" applyFill="1" applyBorder="1" applyAlignment="1">
      <alignment vertical="center"/>
    </xf>
    <xf numFmtId="0" fontId="4" fillId="22" borderId="33" xfId="0" applyFont="1" applyFill="1" applyBorder="1" applyAlignment="1">
      <alignment vertical="center"/>
    </xf>
    <xf numFmtId="0" fontId="4" fillId="22" borderId="32" xfId="0" applyFont="1" applyFill="1" applyBorder="1" applyAlignment="1">
      <alignment vertical="center"/>
    </xf>
    <xf numFmtId="0" fontId="4" fillId="22" borderId="30" xfId="0" applyFont="1" applyFill="1" applyBorder="1" applyAlignment="1">
      <alignment vertical="center"/>
    </xf>
    <xf numFmtId="0" fontId="4" fillId="22" borderId="29" xfId="0" applyFont="1" applyFill="1" applyBorder="1" applyAlignment="1">
      <alignment vertical="center"/>
    </xf>
    <xf numFmtId="0" fontId="4" fillId="22" borderId="31" xfId="0" applyFont="1" applyFill="1" applyBorder="1" applyAlignment="1">
      <alignment vertical="center"/>
    </xf>
    <xf numFmtId="14" fontId="4" fillId="22" borderId="98" xfId="0" applyNumberFormat="1" applyFont="1" applyFill="1" applyBorder="1" applyAlignment="1" applyProtection="1">
      <alignment vertical="center"/>
      <protection locked="0"/>
    </xf>
    <xf numFmtId="14" fontId="4" fillId="22" borderId="49" xfId="0" applyNumberFormat="1" applyFont="1" applyFill="1" applyBorder="1" applyAlignment="1" applyProtection="1">
      <alignment vertical="center"/>
      <protection locked="0"/>
    </xf>
    <xf numFmtId="14" fontId="4" fillId="22" borderId="50" xfId="0" applyNumberFormat="1" applyFont="1" applyFill="1" applyBorder="1" applyAlignment="1" applyProtection="1">
      <alignment vertical="center"/>
      <protection locked="0"/>
    </xf>
    <xf numFmtId="0" fontId="0" fillId="22" borderId="22" xfId="0" applyFill="1" applyBorder="1" applyAlignment="1" applyProtection="1">
      <alignment wrapText="1"/>
      <protection locked="0"/>
    </xf>
    <xf numFmtId="0" fontId="0" fillId="22" borderId="0" xfId="0" applyFill="1" applyBorder="1" applyAlignment="1">
      <alignment wrapText="1"/>
    </xf>
    <xf numFmtId="0" fontId="0" fillId="22" borderId="23" xfId="0" applyFill="1" applyBorder="1" applyAlignment="1">
      <alignment wrapText="1"/>
    </xf>
    <xf numFmtId="0" fontId="0" fillId="22" borderId="0" xfId="0" applyFill="1" applyBorder="1" applyAlignment="1">
      <alignment horizontal="center"/>
    </xf>
    <xf numFmtId="0" fontId="52" fillId="22" borderId="16" xfId="0" applyFont="1" applyFill="1" applyBorder="1" applyAlignment="1">
      <alignment horizontal="center"/>
    </xf>
    <xf numFmtId="0" fontId="52" fillId="22" borderId="0" xfId="0" applyFont="1" applyFill="1" applyBorder="1" applyAlignment="1">
      <alignment horizontal="center"/>
    </xf>
    <xf numFmtId="0" fontId="4" fillId="22" borderId="59" xfId="0" applyFont="1" applyFill="1" applyBorder="1" applyAlignment="1">
      <alignment vertical="center"/>
    </xf>
    <xf numFmtId="0" fontId="4" fillId="22" borderId="58" xfId="0" applyFont="1" applyFill="1" applyBorder="1" applyAlignment="1">
      <alignment vertical="center"/>
    </xf>
    <xf numFmtId="0" fontId="4" fillId="22" borderId="61" xfId="0" applyFont="1" applyFill="1" applyBorder="1" applyAlignment="1">
      <alignment vertical="center"/>
    </xf>
    <xf numFmtId="0" fontId="4" fillId="22" borderId="43" xfId="0" applyFont="1" applyFill="1" applyBorder="1" applyAlignment="1">
      <alignment vertical="center"/>
    </xf>
    <xf numFmtId="0" fontId="4" fillId="22" borderId="1" xfId="0" applyFont="1" applyFill="1" applyBorder="1" applyAlignment="1">
      <alignment vertical="center"/>
    </xf>
    <xf numFmtId="0" fontId="4" fillId="22" borderId="44" xfId="0" applyFont="1" applyFill="1" applyBorder="1" applyAlignment="1">
      <alignment vertical="center"/>
    </xf>
    <xf numFmtId="0" fontId="4" fillId="22" borderId="45" xfId="0" applyFont="1" applyFill="1" applyBorder="1" applyAlignment="1">
      <alignment vertical="center"/>
    </xf>
    <xf numFmtId="0" fontId="4" fillId="22" borderId="46" xfId="0" applyFont="1" applyFill="1" applyBorder="1" applyAlignment="1">
      <alignment vertical="center"/>
    </xf>
    <xf numFmtId="0" fontId="4" fillId="22" borderId="47" xfId="0" applyFont="1" applyFill="1" applyBorder="1" applyAlignment="1">
      <alignment vertical="center"/>
    </xf>
    <xf numFmtId="0" fontId="4" fillId="22" borderId="12" xfId="0" applyFont="1" applyFill="1" applyBorder="1" applyAlignment="1">
      <alignment horizontal="center"/>
    </xf>
    <xf numFmtId="0" fontId="4" fillId="22" borderId="23" xfId="0" applyFont="1" applyFill="1" applyBorder="1" applyAlignment="1">
      <alignment horizontal="center"/>
    </xf>
    <xf numFmtId="0" fontId="0" fillId="23" borderId="0" xfId="0" applyFill="1" applyBorder="1" applyAlignment="1">
      <alignment horizontal="center"/>
    </xf>
    <xf numFmtId="0" fontId="0" fillId="22" borderId="23" xfId="0" applyFill="1" applyBorder="1" applyAlignment="1">
      <alignment horizontal="center"/>
    </xf>
    <xf numFmtId="0" fontId="0" fillId="18" borderId="18" xfId="0" applyFill="1" applyBorder="1" applyAlignment="1">
      <alignment horizontal="left"/>
    </xf>
    <xf numFmtId="0" fontId="0" fillId="18" borderId="33" xfId="0" applyFill="1" applyBorder="1" applyAlignment="1">
      <alignment horizontal="left"/>
    </xf>
    <xf numFmtId="0" fontId="0" fillId="18" borderId="32" xfId="0" applyFill="1" applyBorder="1" applyAlignment="1">
      <alignment horizontal="left"/>
    </xf>
    <xf numFmtId="0" fontId="0" fillId="18" borderId="30" xfId="0" applyFill="1" applyBorder="1" applyAlignment="1">
      <alignment horizontal="left"/>
    </xf>
    <xf numFmtId="0" fontId="0" fillId="18" borderId="29" xfId="0" applyFill="1" applyBorder="1" applyAlignment="1">
      <alignment horizontal="left"/>
    </xf>
    <xf numFmtId="0" fontId="0" fillId="18" borderId="31" xfId="0" applyFill="1" applyBorder="1" applyAlignment="1">
      <alignment horizontal="left"/>
    </xf>
    <xf numFmtId="0" fontId="0" fillId="18" borderId="98" xfId="0" applyFill="1" applyBorder="1" applyAlignment="1">
      <alignment horizontal="left"/>
    </xf>
    <xf numFmtId="0" fontId="0" fillId="18" borderId="49" xfId="0" applyFill="1" applyBorder="1" applyAlignment="1">
      <alignment horizontal="left"/>
    </xf>
    <xf numFmtId="0" fontId="0" fillId="18" borderId="50" xfId="0" applyFill="1" applyBorder="1" applyAlignment="1">
      <alignment horizontal="left"/>
    </xf>
    <xf numFmtId="0" fontId="4" fillId="0" borderId="43" xfId="0" applyFont="1" applyFill="1" applyBorder="1" applyAlignment="1" applyProtection="1">
      <alignment horizontal="left" vertical="center" wrapText="1"/>
      <protection locked="0"/>
    </xf>
    <xf numFmtId="0" fontId="4" fillId="0" borderId="1" xfId="0" applyFont="1" applyFill="1" applyBorder="1" applyAlignment="1" applyProtection="1">
      <alignment horizontal="left" vertical="center" wrapText="1"/>
      <protection locked="0"/>
    </xf>
    <xf numFmtId="0" fontId="4" fillId="0" borderId="20" xfId="0" applyFont="1" applyFill="1" applyBorder="1" applyAlignment="1" applyProtection="1">
      <alignment horizontal="left" vertical="center" wrapText="1"/>
      <protection locked="0"/>
    </xf>
    <xf numFmtId="0" fontId="4" fillId="0" borderId="0" xfId="0" applyFont="1" applyFill="1" applyAlignment="1">
      <alignment horizontal="center" wrapText="1"/>
    </xf>
    <xf numFmtId="0" fontId="114" fillId="0" borderId="45" xfId="0" applyFont="1" applyFill="1" applyBorder="1" applyAlignment="1" applyProtection="1">
      <alignment horizontal="left" vertical="center"/>
      <protection locked="0"/>
    </xf>
    <xf numFmtId="0" fontId="114" fillId="0" borderId="46" xfId="0" applyFont="1" applyFill="1" applyBorder="1" applyAlignment="1" applyProtection="1">
      <alignment horizontal="left" vertical="center"/>
      <protection locked="0"/>
    </xf>
    <xf numFmtId="0" fontId="114" fillId="0" borderId="34" xfId="0" applyFont="1" applyFill="1" applyBorder="1" applyAlignment="1" applyProtection="1">
      <alignment horizontal="left" vertical="center"/>
      <protection locked="0"/>
    </xf>
    <xf numFmtId="0" fontId="4" fillId="0" borderId="45" xfId="0" applyFont="1" applyFill="1" applyBorder="1" applyAlignment="1" applyProtection="1">
      <alignment horizontal="left" vertical="center" wrapText="1"/>
      <protection locked="0"/>
    </xf>
    <xf numFmtId="0" fontId="4" fillId="0" borderId="46"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left" vertical="center" wrapText="1"/>
      <protection locked="0"/>
    </xf>
    <xf numFmtId="0" fontId="4" fillId="0" borderId="57" xfId="0" applyFont="1" applyFill="1" applyBorder="1" applyAlignment="1" applyProtection="1">
      <alignment horizontal="left" vertical="center" wrapText="1"/>
      <protection locked="0"/>
    </xf>
    <xf numFmtId="14" fontId="114" fillId="0" borderId="21" xfId="0" applyNumberFormat="1" applyFont="1" applyFill="1" applyBorder="1" applyAlignment="1" applyProtection="1">
      <alignment horizontal="left" vertical="center"/>
      <protection locked="0"/>
    </xf>
    <xf numFmtId="14" fontId="114" fillId="0" borderId="46" xfId="0" applyNumberFormat="1" applyFont="1" applyFill="1" applyBorder="1" applyAlignment="1" applyProtection="1">
      <alignment horizontal="left" vertical="center"/>
      <protection locked="0"/>
    </xf>
    <xf numFmtId="14" fontId="114" fillId="0" borderId="47" xfId="0" applyNumberFormat="1" applyFont="1" applyFill="1" applyBorder="1" applyAlignment="1" applyProtection="1">
      <alignment horizontal="left" vertical="center"/>
      <protection locked="0"/>
    </xf>
    <xf numFmtId="14" fontId="4" fillId="0" borderId="14" xfId="0" applyNumberFormat="1" applyFont="1" applyFill="1" applyBorder="1" applyAlignment="1" applyProtection="1">
      <alignment horizontal="left" vertical="center"/>
      <protection locked="0"/>
    </xf>
    <xf numFmtId="14" fontId="4" fillId="0" borderId="1" xfId="0" applyNumberFormat="1" applyFont="1" applyFill="1" applyBorder="1" applyAlignment="1" applyProtection="1">
      <alignment horizontal="left" vertical="center"/>
      <protection locked="0"/>
    </xf>
    <xf numFmtId="14" fontId="4" fillId="0" borderId="44" xfId="0" applyNumberFormat="1" applyFont="1" applyFill="1" applyBorder="1" applyAlignment="1" applyProtection="1">
      <alignment horizontal="left" vertical="center"/>
      <protection locked="0"/>
    </xf>
    <xf numFmtId="0" fontId="4" fillId="0" borderId="14" xfId="0" applyFont="1" applyFill="1" applyBorder="1" applyAlignment="1" applyProtection="1">
      <alignment horizontal="left" vertical="center"/>
      <protection locked="0"/>
    </xf>
    <xf numFmtId="0" fontId="4" fillId="0" borderId="1" xfId="0" applyFont="1" applyFill="1" applyBorder="1" applyAlignment="1" applyProtection="1">
      <alignment horizontal="left" vertical="center"/>
      <protection locked="0"/>
    </xf>
    <xf numFmtId="0" fontId="4" fillId="0" borderId="44" xfId="0" applyFont="1" applyFill="1" applyBorder="1" applyAlignment="1" applyProtection="1">
      <alignment horizontal="left" vertical="center"/>
      <protection locked="0"/>
    </xf>
    <xf numFmtId="0" fontId="4" fillId="0" borderId="60" xfId="0" applyFont="1" applyFill="1" applyBorder="1" applyAlignment="1" applyProtection="1">
      <alignment horizontal="left" vertical="center"/>
      <protection locked="0"/>
    </xf>
    <xf numFmtId="0" fontId="4" fillId="0" borderId="58"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0" fontId="4" fillId="0" borderId="59" xfId="0" applyFont="1" applyFill="1" applyBorder="1" applyAlignment="1" applyProtection="1">
      <alignment horizontal="left" vertical="center"/>
      <protection locked="0"/>
    </xf>
    <xf numFmtId="0" fontId="4" fillId="0" borderId="48" xfId="0" applyFont="1" applyFill="1" applyBorder="1" applyAlignment="1" applyProtection="1">
      <alignment horizontal="left" vertical="center"/>
      <protection locked="0"/>
    </xf>
    <xf numFmtId="14" fontId="4" fillId="0" borderId="43" xfId="0" applyNumberFormat="1" applyFont="1" applyFill="1" applyBorder="1" applyAlignment="1" applyProtection="1">
      <alignment horizontal="left" vertical="center"/>
      <protection locked="0"/>
    </xf>
    <xf numFmtId="14" fontId="4" fillId="0" borderId="20" xfId="0" applyNumberFormat="1" applyFont="1" applyFill="1" applyBorder="1" applyAlignment="1" applyProtection="1">
      <alignment horizontal="left" vertical="center"/>
      <protection locked="0"/>
    </xf>
    <xf numFmtId="0" fontId="47" fillId="0" borderId="1" xfId="0" applyFont="1" applyBorder="1" applyAlignment="1" applyProtection="1">
      <alignment horizontal="center" vertical="center" wrapText="1"/>
    </xf>
    <xf numFmtId="0" fontId="56" fillId="0" borderId="1" xfId="0" applyFont="1" applyBorder="1" applyAlignment="1" applyProtection="1">
      <alignment horizontal="center" vertical="center" wrapText="1"/>
    </xf>
    <xf numFmtId="0" fontId="4" fillId="0" borderId="1" xfId="0" applyFont="1" applyBorder="1" applyAlignment="1" applyProtection="1">
      <alignment horizontal="center" vertical="center" wrapText="1"/>
    </xf>
    <xf numFmtId="0" fontId="33" fillId="22" borderId="87" xfId="0" applyFont="1" applyFill="1" applyBorder="1" applyAlignment="1">
      <alignment horizontal="center" vertical="center" wrapText="1"/>
    </xf>
    <xf numFmtId="0" fontId="33" fillId="22" borderId="88" xfId="0" applyFont="1" applyFill="1" applyBorder="1" applyAlignment="1">
      <alignment horizontal="center" vertical="center" wrapText="1"/>
    </xf>
    <xf numFmtId="0" fontId="33" fillId="22" borderId="42" xfId="0" applyFont="1" applyFill="1" applyBorder="1" applyAlignment="1">
      <alignment horizontal="center" vertical="center" wrapText="1"/>
    </xf>
    <xf numFmtId="0" fontId="33" fillId="22" borderId="27" xfId="0" applyFont="1" applyFill="1" applyBorder="1" applyAlignment="1">
      <alignment horizontal="center" vertical="center"/>
    </xf>
    <xf numFmtId="0" fontId="33" fillId="22" borderId="72" xfId="0" applyFont="1" applyFill="1" applyBorder="1" applyAlignment="1">
      <alignment horizontal="center" vertical="center"/>
    </xf>
    <xf numFmtId="0" fontId="33" fillId="22" borderId="37" xfId="0" applyFont="1" applyFill="1" applyBorder="1" applyAlignment="1">
      <alignment horizontal="center" vertical="center"/>
    </xf>
    <xf numFmtId="0" fontId="33" fillId="22" borderId="27" xfId="0" applyFont="1" applyFill="1" applyBorder="1" applyAlignment="1">
      <alignment horizontal="center" vertical="center" wrapText="1"/>
    </xf>
    <xf numFmtId="0" fontId="33" fillId="22" borderId="72" xfId="0" applyFont="1" applyFill="1" applyBorder="1" applyAlignment="1">
      <alignment horizontal="center" vertical="center" wrapText="1"/>
    </xf>
    <xf numFmtId="0" fontId="33" fillId="22" borderId="37" xfId="0" applyFont="1" applyFill="1" applyBorder="1" applyAlignment="1">
      <alignment horizontal="center" vertical="center" wrapText="1"/>
    </xf>
    <xf numFmtId="0" fontId="33" fillId="22" borderId="27" xfId="0" applyFont="1" applyFill="1" applyBorder="1" applyAlignment="1">
      <alignment horizontal="center" wrapText="1"/>
    </xf>
    <xf numFmtId="0" fontId="33" fillId="22" borderId="72" xfId="0" applyFont="1" applyFill="1" applyBorder="1" applyAlignment="1">
      <alignment horizontal="center" wrapText="1"/>
    </xf>
    <xf numFmtId="0" fontId="33" fillId="22" borderId="37" xfId="0" applyFont="1" applyFill="1" applyBorder="1" applyAlignment="1">
      <alignment horizontal="center" wrapText="1"/>
    </xf>
    <xf numFmtId="0" fontId="53" fillId="22" borderId="55" xfId="0" applyFont="1" applyFill="1" applyBorder="1" applyAlignment="1">
      <alignment horizontal="center" wrapText="1"/>
    </xf>
    <xf numFmtId="0" fontId="53" fillId="22" borderId="54" xfId="0" applyFont="1" applyFill="1" applyBorder="1" applyAlignment="1"/>
    <xf numFmtId="0" fontId="53" fillId="22" borderId="56" xfId="0" applyFont="1" applyFill="1" applyBorder="1" applyAlignment="1"/>
    <xf numFmtId="14" fontId="33" fillId="22" borderId="19" xfId="0" applyNumberFormat="1" applyFont="1" applyFill="1" applyBorder="1" applyAlignment="1" applyProtection="1">
      <alignment horizontal="center" vertical="center"/>
      <protection locked="0"/>
    </xf>
    <xf numFmtId="14" fontId="33" fillId="22" borderId="13" xfId="0" applyNumberFormat="1" applyFont="1" applyFill="1" applyBorder="1" applyAlignment="1" applyProtection="1">
      <alignment horizontal="center" vertical="center"/>
      <protection locked="0"/>
    </xf>
    <xf numFmtId="14" fontId="33" fillId="22" borderId="83" xfId="0" applyNumberFormat="1" applyFont="1" applyFill="1" applyBorder="1" applyAlignment="1" applyProtection="1">
      <alignment horizontal="center" vertical="center"/>
      <protection locked="0"/>
    </xf>
    <xf numFmtId="0" fontId="33" fillId="22" borderId="19" xfId="0" applyFont="1" applyFill="1" applyBorder="1" applyAlignment="1">
      <alignment horizontal="center" vertical="center"/>
    </xf>
    <xf numFmtId="0" fontId="33" fillId="22" borderId="13" xfId="0" applyFont="1" applyFill="1" applyBorder="1" applyAlignment="1">
      <alignment horizontal="center" vertical="center"/>
    </xf>
    <xf numFmtId="0" fontId="33" fillId="22" borderId="82" xfId="0" applyFont="1" applyFill="1" applyBorder="1" applyAlignment="1">
      <alignment horizontal="center" vertical="center"/>
    </xf>
    <xf numFmtId="0" fontId="33" fillId="22" borderId="11" xfId="0" applyFont="1" applyFill="1" applyBorder="1" applyAlignment="1">
      <alignment horizontal="center" vertical="center"/>
    </xf>
    <xf numFmtId="0" fontId="33" fillId="22" borderId="82" xfId="0" applyFont="1" applyFill="1" applyBorder="1" applyAlignment="1" applyProtection="1">
      <alignment horizontal="center" vertical="center"/>
      <protection locked="0"/>
    </xf>
    <xf numFmtId="0" fontId="33" fillId="22" borderId="11" xfId="0" applyFont="1" applyFill="1" applyBorder="1" applyAlignment="1" applyProtection="1">
      <alignment horizontal="center" vertical="center"/>
      <protection locked="0"/>
    </xf>
    <xf numFmtId="0" fontId="33" fillId="22" borderId="13" xfId="0" applyFont="1" applyFill="1" applyBorder="1" applyAlignment="1" applyProtection="1">
      <alignment horizontal="center" vertical="center"/>
      <protection locked="0"/>
    </xf>
    <xf numFmtId="0" fontId="33" fillId="22" borderId="19" xfId="0" applyFont="1" applyFill="1" applyBorder="1" applyAlignment="1" applyProtection="1">
      <alignment horizontal="center" vertical="center"/>
      <protection locked="0"/>
    </xf>
    <xf numFmtId="14" fontId="33" fillId="22" borderId="11" xfId="0" applyNumberFormat="1" applyFont="1" applyFill="1" applyBorder="1" applyAlignment="1" applyProtection="1">
      <alignment horizontal="center" vertical="center"/>
      <protection locked="0"/>
    </xf>
    <xf numFmtId="0" fontId="33" fillId="22" borderId="24" xfId="0" applyFont="1" applyFill="1" applyBorder="1" applyAlignment="1">
      <alignment horizontal="center" vertical="center"/>
    </xf>
    <xf numFmtId="0" fontId="33" fillId="22" borderId="25" xfId="0" applyFont="1" applyFill="1" applyBorder="1" applyAlignment="1">
      <alignment horizontal="center" vertical="center"/>
    </xf>
    <xf numFmtId="0" fontId="33" fillId="22" borderId="26" xfId="0" applyFont="1" applyFill="1" applyBorder="1" applyAlignment="1">
      <alignment horizontal="center" vertical="center"/>
    </xf>
    <xf numFmtId="0" fontId="33" fillId="22" borderId="81" xfId="0" applyFont="1" applyFill="1" applyBorder="1" applyAlignment="1">
      <alignment horizontal="center" vertical="center" wrapText="1"/>
    </xf>
    <xf numFmtId="0" fontId="33" fillId="22" borderId="67" xfId="0" applyFont="1" applyFill="1" applyBorder="1" applyAlignment="1">
      <alignment horizontal="center" vertical="center" wrapText="1"/>
    </xf>
    <xf numFmtId="0" fontId="33" fillId="22" borderId="41" xfId="0" applyFont="1" applyFill="1" applyBorder="1" applyAlignment="1">
      <alignment horizontal="center" vertical="center" wrapText="1"/>
    </xf>
    <xf numFmtId="0" fontId="0" fillId="0" borderId="0" xfId="0" applyAlignment="1">
      <alignment horizontal="left" vertical="center" wrapText="1" indent="1"/>
    </xf>
    <xf numFmtId="0" fontId="0" fillId="0" borderId="0" xfId="0" applyAlignment="1">
      <alignment horizontal="left" vertical="center" indent="1"/>
    </xf>
    <xf numFmtId="0" fontId="61" fillId="18" borderId="30" xfId="53" applyFont="1" applyFill="1" applyBorder="1" applyAlignment="1" applyProtection="1">
      <alignment horizontal="right" vertical="center"/>
      <protection hidden="1"/>
    </xf>
    <xf numFmtId="0" fontId="61" fillId="18" borderId="29" xfId="53" applyFont="1" applyFill="1" applyBorder="1" applyAlignment="1" applyProtection="1">
      <alignment horizontal="right" vertical="center"/>
      <protection hidden="1"/>
    </xf>
    <xf numFmtId="0" fontId="61" fillId="18" borderId="14" xfId="53" applyFont="1" applyFill="1" applyBorder="1" applyAlignment="1" applyProtection="1">
      <alignment horizontal="right" vertical="center"/>
      <protection hidden="1"/>
    </xf>
    <xf numFmtId="0" fontId="61" fillId="18" borderId="98" xfId="53" applyFont="1" applyFill="1" applyBorder="1" applyAlignment="1" applyProtection="1">
      <alignment horizontal="right" vertical="center"/>
      <protection hidden="1"/>
    </xf>
    <xf numFmtId="0" fontId="61" fillId="18" borderId="49" xfId="53" applyFont="1" applyFill="1" applyBorder="1" applyAlignment="1" applyProtection="1">
      <alignment horizontal="right" vertical="center"/>
      <protection hidden="1"/>
    </xf>
    <xf numFmtId="0" fontId="61" fillId="18" borderId="60" xfId="53" applyFont="1" applyFill="1" applyBorder="1" applyAlignment="1" applyProtection="1">
      <alignment horizontal="right" vertical="center"/>
      <protection hidden="1"/>
    </xf>
    <xf numFmtId="0" fontId="63" fillId="18" borderId="84" xfId="53" applyFont="1" applyFill="1" applyBorder="1" applyAlignment="1" applyProtection="1">
      <alignment horizontal="right" vertical="center"/>
      <protection hidden="1"/>
    </xf>
    <xf numFmtId="0" fontId="63" fillId="18" borderId="25" xfId="53" applyFont="1" applyFill="1" applyBorder="1" applyAlignment="1" applyProtection="1">
      <alignment horizontal="right" vertical="center"/>
      <protection hidden="1"/>
    </xf>
    <xf numFmtId="0" fontId="63" fillId="18" borderId="26" xfId="53" applyFont="1" applyFill="1" applyBorder="1" applyAlignment="1" applyProtection="1">
      <alignment horizontal="right" vertical="center"/>
      <protection hidden="1"/>
    </xf>
    <xf numFmtId="0" fontId="63" fillId="18" borderId="51" xfId="53" applyFont="1" applyFill="1" applyBorder="1" applyAlignment="1" applyProtection="1">
      <alignment horizontal="right" vertical="center"/>
      <protection hidden="1"/>
    </xf>
    <xf numFmtId="0" fontId="63" fillId="18" borderId="116" xfId="53" applyFont="1" applyFill="1" applyBorder="1" applyAlignment="1" applyProtection="1">
      <alignment horizontal="right" vertical="center"/>
      <protection hidden="1"/>
    </xf>
    <xf numFmtId="0" fontId="63" fillId="18" borderId="115" xfId="53" applyFont="1" applyFill="1" applyBorder="1" applyAlignment="1" applyProtection="1">
      <alignment horizontal="right" vertical="center"/>
      <protection hidden="1"/>
    </xf>
    <xf numFmtId="0" fontId="60" fillId="0" borderId="24" xfId="53" applyFont="1" applyBorder="1" applyAlignment="1" applyProtection="1">
      <alignment horizontal="left" vertical="center"/>
      <protection locked="0"/>
    </xf>
    <xf numFmtId="0" fontId="60" fillId="0" borderId="25" xfId="53" applyFont="1" applyBorder="1" applyAlignment="1" applyProtection="1">
      <alignment horizontal="left" vertical="center"/>
      <protection locked="0"/>
    </xf>
    <xf numFmtId="0" fontId="60" fillId="0" borderId="85" xfId="53" applyFont="1" applyBorder="1" applyAlignment="1" applyProtection="1">
      <alignment horizontal="left" vertical="center"/>
      <protection locked="0"/>
    </xf>
    <xf numFmtId="0" fontId="60" fillId="0" borderId="57" xfId="53" applyFont="1" applyBorder="1" applyAlignment="1" applyProtection="1">
      <alignment horizontal="left" vertical="center"/>
      <protection locked="0"/>
    </xf>
    <xf numFmtId="0" fontId="60" fillId="0" borderId="116" xfId="53" applyFont="1" applyBorder="1" applyAlignment="1" applyProtection="1">
      <alignment horizontal="left" vertical="center"/>
      <protection locked="0"/>
    </xf>
    <xf numFmtId="0" fontId="60" fillId="0" borderId="114" xfId="53" applyFont="1" applyBorder="1" applyAlignment="1" applyProtection="1">
      <alignment horizontal="left" vertical="center"/>
      <protection locked="0"/>
    </xf>
    <xf numFmtId="0" fontId="60" fillId="0" borderId="58" xfId="53" applyNumberFormat="1" applyBorder="1" applyAlignment="1" applyProtection="1">
      <alignment horizontal="center" vertical="center"/>
      <protection locked="0"/>
    </xf>
    <xf numFmtId="0" fontId="60" fillId="0" borderId="61" xfId="53" applyNumberFormat="1" applyBorder="1" applyAlignment="1" applyProtection="1">
      <alignment horizontal="center" vertical="center"/>
      <protection locked="0"/>
    </xf>
    <xf numFmtId="0" fontId="60" fillId="0" borderId="1" xfId="53" applyNumberFormat="1" applyBorder="1" applyAlignment="1" applyProtection="1">
      <alignment horizontal="center" vertical="center"/>
      <protection locked="0"/>
    </xf>
    <xf numFmtId="0" fontId="60" fillId="0" borderId="44" xfId="53" applyNumberFormat="1" applyBorder="1" applyAlignment="1" applyProtection="1">
      <alignment horizontal="center" vertical="center"/>
      <protection locked="0"/>
    </xf>
    <xf numFmtId="0" fontId="60" fillId="0" borderId="46" xfId="53" applyNumberFormat="1" applyBorder="1" applyAlignment="1" applyProtection="1">
      <alignment horizontal="center" vertical="center"/>
      <protection locked="0"/>
    </xf>
    <xf numFmtId="0" fontId="60" fillId="0" borderId="47" xfId="53" applyNumberFormat="1" applyBorder="1" applyAlignment="1" applyProtection="1">
      <alignment horizontal="center" vertical="center"/>
      <protection locked="0"/>
    </xf>
    <xf numFmtId="0" fontId="61" fillId="18" borderId="59" xfId="53" applyFont="1" applyFill="1" applyBorder="1" applyAlignment="1" applyProtection="1">
      <alignment horizontal="right" vertical="center"/>
      <protection hidden="1"/>
    </xf>
    <xf numFmtId="0" fontId="61" fillId="18" borderId="58" xfId="53" applyFont="1" applyFill="1" applyBorder="1" applyAlignment="1" applyProtection="1">
      <alignment horizontal="right" vertical="center"/>
      <protection hidden="1"/>
    </xf>
    <xf numFmtId="0" fontId="53" fillId="22" borderId="15" xfId="0" applyFont="1" applyFill="1" applyBorder="1" applyAlignment="1" applyProtection="1">
      <alignment horizontal="center" wrapText="1"/>
      <protection hidden="1"/>
    </xf>
    <xf numFmtId="0" fontId="53" fillId="22" borderId="16" xfId="0" applyFont="1" applyFill="1" applyBorder="1" applyAlignment="1" applyProtection="1">
      <alignment horizontal="center" wrapText="1"/>
      <protection hidden="1"/>
    </xf>
    <xf numFmtId="0" fontId="53" fillId="22" borderId="28" xfId="0" applyFont="1" applyFill="1" applyBorder="1" applyAlignment="1" applyProtection="1">
      <alignment horizontal="center" wrapText="1"/>
      <protection hidden="1"/>
    </xf>
    <xf numFmtId="49" fontId="60" fillId="0" borderId="46" xfId="53" applyNumberFormat="1" applyFont="1" applyBorder="1" applyAlignment="1" applyProtection="1">
      <alignment horizontal="left" vertical="center"/>
      <protection locked="0"/>
    </xf>
    <xf numFmtId="49" fontId="60" fillId="0" borderId="47" xfId="53" applyNumberFormat="1" applyFont="1" applyBorder="1" applyAlignment="1" applyProtection="1">
      <alignment horizontal="left" vertical="center"/>
      <protection locked="0"/>
    </xf>
    <xf numFmtId="0" fontId="60" fillId="0" borderId="46" xfId="53" applyBorder="1" applyAlignment="1" applyProtection="1">
      <alignment vertical="center"/>
      <protection locked="0"/>
    </xf>
    <xf numFmtId="0" fontId="60" fillId="0" borderId="47" xfId="53" applyBorder="1" applyAlignment="1" applyProtection="1">
      <alignment vertical="center"/>
      <protection locked="0"/>
    </xf>
    <xf numFmtId="173" fontId="64" fillId="0" borderId="29" xfId="53" applyNumberFormat="1" applyFont="1" applyBorder="1" applyAlignment="1" applyProtection="1">
      <alignment horizontal="center"/>
      <protection hidden="1"/>
    </xf>
    <xf numFmtId="0" fontId="60" fillId="0" borderId="58" xfId="53" applyNumberFormat="1" applyFont="1" applyBorder="1" applyAlignment="1" applyProtection="1">
      <alignment horizontal="left" vertical="center"/>
      <protection locked="0"/>
    </xf>
    <xf numFmtId="0" fontId="60" fillId="0" borderId="61" xfId="53" applyNumberFormat="1" applyFont="1" applyBorder="1" applyAlignment="1" applyProtection="1">
      <alignment horizontal="left" vertical="center"/>
      <protection locked="0"/>
    </xf>
    <xf numFmtId="0" fontId="60" fillId="0" borderId="58" xfId="53" applyFont="1" applyBorder="1" applyAlignment="1" applyProtection="1">
      <alignment vertical="center"/>
      <protection locked="0"/>
    </xf>
    <xf numFmtId="0" fontId="60" fillId="0" borderId="61" xfId="53" applyFont="1" applyBorder="1" applyAlignment="1" applyProtection="1">
      <alignment vertical="center"/>
      <protection locked="0"/>
    </xf>
    <xf numFmtId="0" fontId="60" fillId="0" borderId="1" xfId="53" applyNumberFormat="1" applyFont="1" applyBorder="1" applyAlignment="1" applyProtection="1">
      <alignment horizontal="left" vertical="center"/>
      <protection locked="0"/>
    </xf>
    <xf numFmtId="0" fontId="60" fillId="0" borderId="44" xfId="53" applyNumberFormat="1" applyFont="1" applyBorder="1" applyAlignment="1" applyProtection="1">
      <alignment horizontal="left" vertical="center"/>
      <protection locked="0"/>
    </xf>
    <xf numFmtId="0" fontId="60" fillId="0" borderId="1" xfId="53" applyBorder="1" applyAlignment="1" applyProtection="1">
      <alignment vertical="center"/>
      <protection locked="0"/>
    </xf>
    <xf numFmtId="0" fontId="60" fillId="0" borderId="44" xfId="53" applyBorder="1" applyAlignment="1" applyProtection="1">
      <alignment vertical="center"/>
      <protection locked="0"/>
    </xf>
    <xf numFmtId="14" fontId="60" fillId="0" borderId="58" xfId="53" applyNumberFormat="1" applyBorder="1" applyAlignment="1" applyProtection="1">
      <alignment horizontal="center" vertical="center"/>
      <protection locked="0"/>
    </xf>
    <xf numFmtId="14" fontId="60" fillId="0" borderId="61" xfId="53" applyNumberFormat="1" applyBorder="1" applyAlignment="1" applyProtection="1">
      <alignment horizontal="center" vertical="center"/>
      <protection locked="0"/>
    </xf>
    <xf numFmtId="0" fontId="61" fillId="18" borderId="45" xfId="53" applyFont="1" applyFill="1" applyBorder="1" applyAlignment="1" applyProtection="1">
      <alignment horizontal="right" vertical="center"/>
      <protection hidden="1"/>
    </xf>
    <xf numFmtId="0" fontId="61" fillId="18" borderId="46" xfId="53" applyFont="1" applyFill="1" applyBorder="1" applyAlignment="1" applyProtection="1">
      <alignment horizontal="right" vertical="center"/>
      <protection hidden="1"/>
    </xf>
    <xf numFmtId="0" fontId="61" fillId="18" borderId="43" xfId="53" applyFont="1" applyFill="1" applyBorder="1" applyAlignment="1" applyProtection="1">
      <alignment horizontal="right" vertical="center"/>
      <protection hidden="1"/>
    </xf>
    <xf numFmtId="0" fontId="61" fillId="18" borderId="1" xfId="53" applyFont="1" applyFill="1" applyBorder="1" applyAlignment="1" applyProtection="1">
      <alignment horizontal="right" vertical="center"/>
      <protection hidden="1"/>
    </xf>
    <xf numFmtId="0" fontId="61" fillId="18" borderId="18" xfId="53" applyFont="1" applyFill="1" applyBorder="1" applyAlignment="1" applyProtection="1">
      <alignment horizontal="right" vertical="center"/>
      <protection hidden="1"/>
    </xf>
    <xf numFmtId="0" fontId="61" fillId="18" borderId="33" xfId="53" applyFont="1" applyFill="1" applyBorder="1" applyAlignment="1" applyProtection="1">
      <alignment horizontal="right" vertical="center"/>
      <protection hidden="1"/>
    </xf>
    <xf numFmtId="0" fontId="61" fillId="18" borderId="21" xfId="53" applyFont="1" applyFill="1" applyBorder="1" applyAlignment="1" applyProtection="1">
      <alignment horizontal="right" vertical="center"/>
      <protection hidden="1"/>
    </xf>
    <xf numFmtId="0" fontId="69" fillId="23" borderId="0" xfId="53" applyFont="1" applyFill="1" applyBorder="1" applyAlignment="1" applyProtection="1">
      <alignment horizontal="center"/>
      <protection hidden="1"/>
    </xf>
    <xf numFmtId="0" fontId="62" fillId="18" borderId="18" xfId="53" applyFont="1" applyFill="1" applyBorder="1" applyAlignment="1" applyProtection="1">
      <alignment horizontal="right" vertical="center"/>
      <protection hidden="1"/>
    </xf>
    <xf numFmtId="0" fontId="62" fillId="18" borderId="21" xfId="53" applyFont="1" applyFill="1" applyBorder="1" applyAlignment="1" applyProtection="1">
      <alignment horizontal="right" vertical="center"/>
      <protection hidden="1"/>
    </xf>
    <xf numFmtId="0" fontId="62" fillId="18" borderId="30" xfId="53" applyFont="1" applyFill="1" applyBorder="1" applyAlignment="1" applyProtection="1">
      <alignment horizontal="right" vertical="center"/>
      <protection hidden="1"/>
    </xf>
    <xf numFmtId="0" fontId="62" fillId="18" borderId="14" xfId="53" applyFont="1" applyFill="1" applyBorder="1" applyAlignment="1" applyProtection="1">
      <alignment horizontal="right" vertical="center"/>
      <protection hidden="1"/>
    </xf>
    <xf numFmtId="0" fontId="60" fillId="23" borderId="0" xfId="53" applyFill="1" applyBorder="1" applyAlignment="1" applyProtection="1">
      <alignment horizontal="left" vertical="top" wrapText="1"/>
      <protection hidden="1"/>
    </xf>
    <xf numFmtId="0" fontId="60" fillId="23" borderId="17" xfId="53" applyFill="1" applyBorder="1" applyAlignment="1" applyProtection="1">
      <alignment horizontal="left" vertical="top" wrapText="1"/>
      <protection hidden="1"/>
    </xf>
    <xf numFmtId="0" fontId="60" fillId="23" borderId="92" xfId="53" applyFill="1" applyBorder="1" applyAlignment="1" applyProtection="1">
      <alignment horizontal="left" vertical="top" wrapText="1"/>
      <protection hidden="1"/>
    </xf>
    <xf numFmtId="0" fontId="60" fillId="23" borderId="118" xfId="53" applyFill="1" applyBorder="1" applyAlignment="1" applyProtection="1">
      <alignment horizontal="left" vertical="top" wrapText="1"/>
      <protection hidden="1"/>
    </xf>
    <xf numFmtId="0" fontId="60" fillId="23" borderId="25" xfId="53" applyFont="1" applyFill="1" applyBorder="1" applyAlignment="1" applyProtection="1">
      <alignment horizontal="left" vertical="top" wrapText="1"/>
      <protection hidden="1"/>
    </xf>
    <xf numFmtId="0" fontId="60" fillId="23" borderId="85" xfId="53" applyFont="1" applyFill="1" applyBorder="1" applyAlignment="1" applyProtection="1">
      <alignment horizontal="left" vertical="top" wrapText="1"/>
      <protection hidden="1"/>
    </xf>
    <xf numFmtId="0" fontId="60" fillId="23" borderId="0" xfId="53" applyFont="1" applyFill="1" applyBorder="1" applyAlignment="1" applyProtection="1">
      <alignment horizontal="left" vertical="top" wrapText="1"/>
      <protection hidden="1"/>
    </xf>
    <xf numFmtId="0" fontId="60" fillId="23" borderId="17" xfId="53" applyFont="1" applyFill="1" applyBorder="1" applyAlignment="1" applyProtection="1">
      <alignment horizontal="left" vertical="top" wrapText="1"/>
      <protection hidden="1"/>
    </xf>
    <xf numFmtId="0" fontId="60" fillId="23" borderId="0" xfId="53" applyFill="1" applyBorder="1" applyAlignment="1" applyProtection="1">
      <alignment horizontal="left" wrapText="1"/>
      <protection hidden="1"/>
    </xf>
    <xf numFmtId="0" fontId="60" fillId="23" borderId="17" xfId="53" applyFill="1" applyBorder="1" applyAlignment="1" applyProtection="1">
      <alignment horizontal="left" wrapText="1"/>
      <protection hidden="1"/>
    </xf>
    <xf numFmtId="0" fontId="61" fillId="23" borderId="93" xfId="53" applyFont="1" applyFill="1" applyBorder="1" applyAlignment="1" applyProtection="1">
      <alignment horizontal="center"/>
      <protection hidden="1"/>
    </xf>
    <xf numFmtId="0" fontId="61" fillId="23" borderId="119" xfId="53" applyFont="1" applyFill="1" applyBorder="1" applyAlignment="1" applyProtection="1">
      <alignment horizontal="center"/>
      <protection hidden="1"/>
    </xf>
    <xf numFmtId="0" fontId="4" fillId="22" borderId="19" xfId="0" applyFont="1" applyFill="1" applyBorder="1" applyAlignment="1" applyProtection="1">
      <alignment horizontal="center"/>
      <protection locked="0" hidden="1"/>
    </xf>
    <xf numFmtId="0" fontId="4" fillId="22" borderId="11" xfId="0" applyFont="1" applyFill="1" applyBorder="1" applyAlignment="1" applyProtection="1">
      <alignment horizontal="center"/>
      <protection locked="0" hidden="1"/>
    </xf>
    <xf numFmtId="0" fontId="4" fillId="22" borderId="13" xfId="0" applyFont="1" applyFill="1" applyBorder="1" applyAlignment="1" applyProtection="1">
      <alignment horizontal="center"/>
      <protection locked="0" hidden="1"/>
    </xf>
    <xf numFmtId="14" fontId="4" fillId="22" borderId="19" xfId="0" applyNumberFormat="1" applyFont="1" applyFill="1" applyBorder="1" applyAlignment="1" applyProtection="1">
      <alignment horizontal="center"/>
      <protection locked="0" hidden="1"/>
    </xf>
    <xf numFmtId="14" fontId="4" fillId="22" borderId="11" xfId="0" applyNumberFormat="1" applyFont="1" applyFill="1" applyBorder="1" applyAlignment="1" applyProtection="1">
      <alignment horizontal="center"/>
      <protection locked="0" hidden="1"/>
    </xf>
    <xf numFmtId="14" fontId="4" fillId="22" borderId="13" xfId="0" applyNumberFormat="1" applyFont="1" applyFill="1" applyBorder="1" applyAlignment="1" applyProtection="1">
      <alignment horizontal="center"/>
      <protection locked="0" hidden="1"/>
    </xf>
    <xf numFmtId="0" fontId="4" fillId="22" borderId="57" xfId="0" applyFont="1" applyFill="1" applyBorder="1" applyAlignment="1" applyProtection="1">
      <alignment horizontal="center"/>
      <protection locked="0" hidden="1"/>
    </xf>
    <xf numFmtId="0" fontId="4" fillId="22" borderId="116" xfId="0" applyFont="1" applyFill="1" applyBorder="1" applyAlignment="1" applyProtection="1">
      <alignment horizontal="center"/>
      <protection locked="0" hidden="1"/>
    </xf>
    <xf numFmtId="0" fontId="4" fillId="22" borderId="114" xfId="0" applyFont="1" applyFill="1" applyBorder="1" applyAlignment="1" applyProtection="1">
      <alignment horizontal="center"/>
      <protection locked="0" hidden="1"/>
    </xf>
    <xf numFmtId="0" fontId="4" fillId="22" borderId="83" xfId="0" applyFont="1" applyFill="1" applyBorder="1" applyAlignment="1" applyProtection="1">
      <alignment horizontal="center"/>
      <protection locked="0" hidden="1"/>
    </xf>
    <xf numFmtId="0" fontId="4" fillId="22" borderId="115" xfId="0" applyFont="1" applyFill="1" applyBorder="1" applyAlignment="1" applyProtection="1">
      <alignment horizontal="center"/>
      <protection locked="0" hidden="1"/>
    </xf>
    <xf numFmtId="0" fontId="4" fillId="22" borderId="82" xfId="0" applyFont="1" applyFill="1" applyBorder="1" applyAlignment="1" applyProtection="1">
      <alignment horizontal="center"/>
      <protection locked="0" hidden="1"/>
    </xf>
    <xf numFmtId="0" fontId="4" fillId="22" borderId="51" xfId="0" applyFont="1" applyFill="1" applyBorder="1" applyAlignment="1" applyProtection="1">
      <alignment horizontal="center"/>
      <protection locked="0" hidden="1"/>
    </xf>
    <xf numFmtId="0" fontId="52" fillId="23" borderId="1" xfId="0" applyFont="1" applyFill="1" applyBorder="1" applyAlignment="1" applyProtection="1">
      <alignment horizontal="center"/>
      <protection locked="0" hidden="1"/>
    </xf>
    <xf numFmtId="0" fontId="0" fillId="22" borderId="20" xfId="0" applyFill="1" applyBorder="1" applyAlignment="1" applyProtection="1">
      <alignment horizontal="center"/>
      <protection locked="0" hidden="1"/>
    </xf>
    <xf numFmtId="0" fontId="0" fillId="22" borderId="29" xfId="0" applyFill="1" applyBorder="1" applyAlignment="1" applyProtection="1">
      <alignment horizontal="center"/>
      <protection locked="0" hidden="1"/>
    </xf>
    <xf numFmtId="0" fontId="0" fillId="22" borderId="14" xfId="0" applyFill="1" applyBorder="1" applyAlignment="1" applyProtection="1">
      <alignment horizontal="center"/>
      <protection locked="0" hidden="1"/>
    </xf>
    <xf numFmtId="0" fontId="0" fillId="0" borderId="11" xfId="0" applyBorder="1" applyAlignment="1" applyProtection="1">
      <alignment horizontal="center"/>
      <protection locked="0" hidden="1"/>
    </xf>
    <xf numFmtId="2" fontId="0" fillId="22" borderId="20" xfId="0" quotePrefix="1" applyNumberFormat="1" applyFill="1" applyBorder="1" applyAlignment="1" applyProtection="1">
      <alignment horizontal="center"/>
      <protection locked="0" hidden="1"/>
    </xf>
    <xf numFmtId="2" fontId="0" fillId="22" borderId="14" xfId="0" applyNumberFormat="1" applyFill="1" applyBorder="1" applyAlignment="1" applyProtection="1">
      <alignment horizontal="center"/>
      <protection locked="0" hidden="1"/>
    </xf>
    <xf numFmtId="0" fontId="0" fillId="22" borderId="20" xfId="0" quotePrefix="1" applyFill="1" applyBorder="1" applyAlignment="1" applyProtection="1">
      <alignment horizontal="center"/>
      <protection locked="0" hidden="1"/>
    </xf>
    <xf numFmtId="0" fontId="83" fillId="22" borderId="13" xfId="0" applyFont="1" applyFill="1" applyBorder="1" applyAlignment="1" applyProtection="1">
      <alignment horizontal="center"/>
      <protection locked="0" hidden="1"/>
    </xf>
    <xf numFmtId="0" fontId="83" fillId="22" borderId="37" xfId="0" applyFont="1" applyFill="1" applyBorder="1" applyAlignment="1" applyProtection="1">
      <alignment horizontal="center"/>
      <protection locked="0" hidden="1"/>
    </xf>
    <xf numFmtId="0" fontId="4" fillId="22" borderId="24" xfId="0" applyFont="1" applyFill="1" applyBorder="1" applyAlignment="1" applyProtection="1">
      <alignment horizontal="center"/>
      <protection locked="0" hidden="1"/>
    </xf>
    <xf numFmtId="0" fontId="4" fillId="22" borderId="26" xfId="0" applyFont="1" applyFill="1" applyBorder="1" applyAlignment="1" applyProtection="1">
      <alignment horizontal="center"/>
      <protection locked="0" hidden="1"/>
    </xf>
    <xf numFmtId="167" fontId="0" fillId="22" borderId="19" xfId="0" applyNumberFormat="1" applyFill="1" applyBorder="1" applyAlignment="1" applyProtection="1">
      <alignment horizontal="center"/>
      <protection locked="0" hidden="1"/>
    </xf>
    <xf numFmtId="167" fontId="0" fillId="22" borderId="13" xfId="0" applyNumberFormat="1" applyFill="1" applyBorder="1" applyAlignment="1" applyProtection="1">
      <alignment horizontal="center"/>
      <protection locked="0" hidden="1"/>
    </xf>
    <xf numFmtId="0" fontId="52" fillId="22" borderId="24" xfId="0" applyFont="1" applyFill="1" applyBorder="1" applyAlignment="1" applyProtection="1">
      <alignment horizontal="center" vertical="center"/>
      <protection locked="0" hidden="1"/>
    </xf>
    <xf numFmtId="0" fontId="52" fillId="22" borderId="26" xfId="0" applyFont="1" applyFill="1" applyBorder="1" applyAlignment="1" applyProtection="1">
      <alignment horizontal="center" vertical="center"/>
      <protection locked="0" hidden="1"/>
    </xf>
    <xf numFmtId="0" fontId="52" fillId="22" borderId="19" xfId="0" applyFont="1" applyFill="1" applyBorder="1" applyAlignment="1" applyProtection="1">
      <alignment horizontal="center" vertical="center"/>
      <protection locked="0" hidden="1"/>
    </xf>
    <xf numFmtId="0" fontId="52" fillId="22" borderId="13" xfId="0" applyFont="1" applyFill="1" applyBorder="1" applyAlignment="1" applyProtection="1">
      <alignment horizontal="center" vertical="center"/>
      <protection locked="0" hidden="1"/>
    </xf>
    <xf numFmtId="0" fontId="0" fillId="22" borderId="24" xfId="0" applyFill="1" applyBorder="1" applyAlignment="1" applyProtection="1">
      <alignment horizontal="center"/>
      <protection locked="0" hidden="1"/>
    </xf>
    <xf numFmtId="0" fontId="0" fillId="22" borderId="26" xfId="0" applyFill="1" applyBorder="1" applyAlignment="1" applyProtection="1">
      <alignment horizontal="center"/>
      <protection locked="0" hidden="1"/>
    </xf>
    <xf numFmtId="0" fontId="52" fillId="22" borderId="20" xfId="0" applyFont="1" applyFill="1" applyBorder="1" applyAlignment="1" applyProtection="1">
      <alignment horizontal="center" vertical="center"/>
      <protection locked="0" hidden="1"/>
    </xf>
    <xf numFmtId="0" fontId="54" fillId="22" borderId="0" xfId="0" applyFont="1" applyFill="1" applyAlignment="1" applyProtection="1">
      <alignment horizontal="center"/>
      <protection locked="0" hidden="1"/>
    </xf>
    <xf numFmtId="0" fontId="52" fillId="22" borderId="27" xfId="0" applyFont="1" applyFill="1" applyBorder="1" applyAlignment="1" applyProtection="1">
      <alignment horizontal="center" vertical="center"/>
      <protection locked="0" hidden="1"/>
    </xf>
    <xf numFmtId="0" fontId="52" fillId="22" borderId="37" xfId="0" applyFont="1" applyFill="1" applyBorder="1" applyAlignment="1" applyProtection="1">
      <alignment horizontal="center" vertical="center"/>
      <protection locked="0" hidden="1"/>
    </xf>
    <xf numFmtId="0" fontId="54" fillId="22" borderId="11" xfId="0" applyFont="1" applyFill="1" applyBorder="1" applyAlignment="1" applyProtection="1">
      <alignment horizontal="center"/>
      <protection locked="0" hidden="1"/>
    </xf>
    <xf numFmtId="0" fontId="4" fillId="22" borderId="51" xfId="38" applyFill="1" applyBorder="1" applyAlignment="1" applyProtection="1">
      <alignment horizontal="right"/>
    </xf>
    <xf numFmtId="0" fontId="4" fillId="22" borderId="86" xfId="38" applyFill="1" applyBorder="1" applyAlignment="1" applyProtection="1">
      <alignment horizontal="right"/>
    </xf>
    <xf numFmtId="0" fontId="4" fillId="22" borderId="116" xfId="38" applyFill="1" applyBorder="1" applyAlignment="1" applyProtection="1">
      <alignment horizontal="right"/>
    </xf>
    <xf numFmtId="0" fontId="4" fillId="22" borderId="53" xfId="38" applyFill="1" applyBorder="1" applyAlignment="1" applyProtection="1">
      <alignment horizontal="right"/>
    </xf>
    <xf numFmtId="0" fontId="51" fillId="0" borderId="68" xfId="38" applyFont="1" applyFill="1" applyBorder="1" applyAlignment="1" applyProtection="1">
      <alignment horizontal="center" vertical="center" wrapText="1"/>
    </xf>
    <xf numFmtId="0" fontId="51" fillId="0" borderId="70" xfId="38" applyFont="1" applyFill="1" applyBorder="1" applyAlignment="1" applyProtection="1">
      <alignment horizontal="center" vertical="center" wrapText="1"/>
    </xf>
    <xf numFmtId="0" fontId="4" fillId="22" borderId="19" xfId="38" applyFill="1" applyBorder="1" applyAlignment="1" applyProtection="1">
      <alignment horizontal="left"/>
    </xf>
    <xf numFmtId="0" fontId="4" fillId="22" borderId="11" xfId="38" applyFill="1" applyBorder="1" applyAlignment="1" applyProtection="1">
      <alignment horizontal="left"/>
    </xf>
    <xf numFmtId="14" fontId="4" fillId="22" borderId="11" xfId="38" applyNumberFormat="1" applyFill="1" applyBorder="1" applyAlignment="1" applyProtection="1">
      <alignment horizontal="left"/>
    </xf>
    <xf numFmtId="0" fontId="4" fillId="22" borderId="13" xfId="38" applyFill="1" applyBorder="1" applyAlignment="1" applyProtection="1">
      <alignment horizontal="left"/>
    </xf>
    <xf numFmtId="0" fontId="47" fillId="23" borderId="0" xfId="38" applyFont="1" applyFill="1" applyBorder="1" applyAlignment="1" applyProtection="1">
      <alignment horizontal="left"/>
      <protection locked="0"/>
    </xf>
    <xf numFmtId="0" fontId="49" fillId="22" borderId="24" xfId="38" applyFont="1" applyFill="1" applyBorder="1" applyAlignment="1" applyProtection="1">
      <alignment horizontal="left"/>
    </xf>
    <xf numFmtId="0" fontId="49" fillId="22" borderId="25" xfId="38" applyFont="1" applyFill="1" applyBorder="1" applyAlignment="1" applyProtection="1">
      <alignment horizontal="left"/>
    </xf>
    <xf numFmtId="0" fontId="49" fillId="22" borderId="26" xfId="38" applyFont="1" applyFill="1" applyBorder="1" applyAlignment="1" applyProtection="1">
      <alignment horizontal="left"/>
    </xf>
    <xf numFmtId="0" fontId="51" fillId="0" borderId="69" xfId="38" applyFont="1" applyFill="1" applyBorder="1" applyAlignment="1" applyProtection="1">
      <alignment horizontal="center" vertical="center" wrapText="1"/>
    </xf>
    <xf numFmtId="0" fontId="51" fillId="0" borderId="71" xfId="38" applyFont="1" applyFill="1" applyBorder="1" applyAlignment="1" applyProtection="1">
      <alignment horizontal="center" vertical="center" wrapText="1"/>
    </xf>
    <xf numFmtId="0" fontId="51" fillId="0" borderId="58" xfId="38" applyFont="1" applyFill="1" applyBorder="1" applyAlignment="1" applyProtection="1">
      <alignment horizontal="center" vertical="center" wrapText="1"/>
    </xf>
    <xf numFmtId="0" fontId="51" fillId="24" borderId="58" xfId="38" applyFont="1" applyFill="1" applyBorder="1" applyAlignment="1" applyProtection="1">
      <alignment horizontal="center" vertical="center" wrapText="1"/>
    </xf>
    <xf numFmtId="0" fontId="51" fillId="24" borderId="80" xfId="38" quotePrefix="1" applyFont="1" applyFill="1" applyBorder="1" applyAlignment="1" applyProtection="1">
      <alignment horizontal="center" vertical="center" wrapText="1"/>
    </xf>
    <xf numFmtId="0" fontId="51" fillId="24" borderId="78" xfId="38" quotePrefix="1" applyFont="1" applyFill="1" applyBorder="1" applyAlignment="1" applyProtection="1">
      <alignment horizontal="center" vertical="center" wrapText="1"/>
    </xf>
    <xf numFmtId="14" fontId="33" fillId="23" borderId="79" xfId="38" quotePrefix="1" applyNumberFormat="1" applyFont="1" applyFill="1" applyBorder="1" applyAlignment="1" applyProtection="1">
      <alignment vertical="center"/>
      <protection locked="0"/>
    </xf>
    <xf numFmtId="14" fontId="33" fillId="23" borderId="54" xfId="38" quotePrefix="1" applyNumberFormat="1" applyFont="1" applyFill="1" applyBorder="1" applyAlignment="1" applyProtection="1">
      <alignment vertical="center"/>
      <protection locked="0"/>
    </xf>
    <xf numFmtId="14" fontId="33" fillId="23" borderId="56" xfId="38" quotePrefix="1" applyNumberFormat="1" applyFont="1" applyFill="1" applyBorder="1" applyAlignment="1" applyProtection="1">
      <alignment vertical="center"/>
      <protection locked="0"/>
    </xf>
    <xf numFmtId="0" fontId="33" fillId="19" borderId="55" xfId="38" applyFont="1" applyFill="1" applyBorder="1" applyAlignment="1" applyProtection="1">
      <alignment horizontal="left" vertical="center"/>
    </xf>
    <xf numFmtId="0" fontId="33" fillId="19" borderId="54" xfId="38" applyFont="1" applyFill="1" applyBorder="1" applyAlignment="1" applyProtection="1">
      <alignment horizontal="left" vertical="center"/>
    </xf>
    <xf numFmtId="0" fontId="3" fillId="19" borderId="77" xfId="44" applyFont="1" applyFill="1" applyBorder="1" applyAlignment="1" applyProtection="1">
      <alignment horizontal="left" vertical="center"/>
    </xf>
    <xf numFmtId="0" fontId="33" fillId="23" borderId="23" xfId="38" applyFont="1" applyFill="1" applyBorder="1" applyAlignment="1" applyProtection="1">
      <alignment horizontal="left" vertical="center"/>
    </xf>
    <xf numFmtId="0" fontId="33" fillId="23" borderId="72" xfId="38" applyFont="1" applyFill="1" applyBorder="1" applyAlignment="1" applyProtection="1">
      <alignment horizontal="left" vertical="center"/>
    </xf>
    <xf numFmtId="0" fontId="33" fillId="23" borderId="22" xfId="38" applyFont="1" applyFill="1" applyBorder="1" applyAlignment="1" applyProtection="1">
      <alignment horizontal="left" vertical="center"/>
    </xf>
    <xf numFmtId="0" fontId="33" fillId="23" borderId="0" xfId="38" quotePrefix="1" applyFont="1" applyFill="1" applyBorder="1" applyAlignment="1" applyProtection="1">
      <alignment horizontal="center" vertical="center"/>
    </xf>
    <xf numFmtId="0" fontId="33" fillId="23" borderId="17" xfId="38" quotePrefix="1" applyFont="1" applyFill="1" applyBorder="1" applyAlignment="1" applyProtection="1">
      <alignment horizontal="center" vertical="center"/>
    </xf>
    <xf numFmtId="0" fontId="4" fillId="23" borderId="39" xfId="38" quotePrefix="1" applyFont="1" applyFill="1" applyBorder="1" applyAlignment="1" applyProtection="1">
      <alignment horizontal="left" vertical="center"/>
      <protection locked="0"/>
    </xf>
    <xf numFmtId="0" fontId="4" fillId="23" borderId="40" xfId="38" quotePrefix="1" applyFont="1" applyFill="1" applyBorder="1" applyAlignment="1" applyProtection="1">
      <alignment horizontal="left" vertical="center"/>
      <protection locked="0"/>
    </xf>
    <xf numFmtId="0" fontId="4" fillId="23" borderId="76" xfId="38" applyFont="1" applyFill="1" applyBorder="1" applyAlignment="1" applyProtection="1">
      <alignment horizontal="left" vertical="center"/>
      <protection locked="0"/>
    </xf>
    <xf numFmtId="0" fontId="4" fillId="23" borderId="16" xfId="38" applyFont="1" applyFill="1" applyBorder="1" applyAlignment="1" applyProtection="1">
      <alignment horizontal="left" vertical="center"/>
      <protection locked="0"/>
    </xf>
    <xf numFmtId="0" fontId="4" fillId="23" borderId="28" xfId="38" applyFont="1" applyFill="1" applyBorder="1" applyAlignment="1" applyProtection="1">
      <alignment horizontal="left" vertical="center"/>
      <protection locked="0"/>
    </xf>
    <xf numFmtId="0" fontId="4" fillId="23" borderId="34" xfId="38" applyFont="1" applyFill="1" applyBorder="1" applyAlignment="1" applyProtection="1">
      <alignment horizontal="left" vertical="center"/>
      <protection locked="0"/>
    </xf>
    <xf numFmtId="0" fontId="4" fillId="23" borderId="33" xfId="38" applyFont="1" applyFill="1" applyBorder="1" applyAlignment="1" applyProtection="1">
      <alignment horizontal="left" vertical="center"/>
      <protection locked="0"/>
    </xf>
    <xf numFmtId="0" fontId="4" fillId="23" borderId="32" xfId="38" applyFont="1" applyFill="1" applyBorder="1" applyAlignment="1" applyProtection="1">
      <alignment horizontal="left" vertical="center"/>
      <protection locked="0"/>
    </xf>
    <xf numFmtId="0" fontId="51" fillId="24" borderId="69" xfId="38" quotePrefix="1" applyFont="1" applyFill="1" applyBorder="1" applyAlignment="1" applyProtection="1">
      <alignment horizontal="center" vertical="center" wrapText="1"/>
    </xf>
    <xf numFmtId="0" fontId="51" fillId="24" borderId="71" xfId="38" quotePrefix="1" applyFont="1" applyFill="1" applyBorder="1" applyAlignment="1" applyProtection="1">
      <alignment horizontal="center" vertical="center" wrapText="1"/>
    </xf>
    <xf numFmtId="0" fontId="51" fillId="0" borderId="48" xfId="38" applyFont="1" applyFill="1" applyBorder="1" applyAlignment="1" applyProtection="1">
      <alignment horizontal="center" vertical="center"/>
    </xf>
    <xf numFmtId="0" fontId="51" fillId="0" borderId="49" xfId="38" applyFont="1" applyFill="1" applyBorder="1" applyAlignment="1" applyProtection="1">
      <alignment horizontal="center" vertical="center"/>
    </xf>
    <xf numFmtId="0" fontId="51" fillId="0" borderId="60" xfId="38" applyFont="1" applyFill="1" applyBorder="1" applyAlignment="1" applyProtection="1">
      <alignment horizontal="center" vertical="center"/>
    </xf>
    <xf numFmtId="0" fontId="51" fillId="24" borderId="69" xfId="38" applyFont="1" applyFill="1" applyBorder="1" applyAlignment="1" applyProtection="1">
      <alignment horizontal="center" vertical="center" wrapText="1"/>
    </xf>
    <xf numFmtId="0" fontId="51" fillId="24" borderId="71" xfId="38" applyFont="1" applyFill="1" applyBorder="1" applyAlignment="1" applyProtection="1">
      <alignment horizontal="center" vertical="center" wrapText="1"/>
    </xf>
    <xf numFmtId="0" fontId="4" fillId="23" borderId="79" xfId="38" applyFont="1" applyFill="1" applyBorder="1" applyAlignment="1" applyProtection="1">
      <alignment horizontal="center" vertical="center"/>
      <protection locked="0"/>
    </xf>
    <xf numFmtId="0" fontId="4" fillId="23" borderId="54" xfId="38" applyFont="1" applyFill="1" applyBorder="1" applyAlignment="1" applyProtection="1">
      <alignment horizontal="center" vertical="center"/>
      <protection locked="0"/>
    </xf>
    <xf numFmtId="0" fontId="4" fillId="23" borderId="56" xfId="38" applyFont="1" applyFill="1" applyBorder="1" applyAlignment="1" applyProtection="1">
      <alignment horizontal="center" vertical="center"/>
      <protection locked="0"/>
    </xf>
    <xf numFmtId="0" fontId="33" fillId="19" borderId="15" xfId="38" quotePrefix="1" applyFont="1" applyFill="1" applyBorder="1" applyAlignment="1" applyProtection="1">
      <alignment horizontal="left"/>
    </xf>
    <xf numFmtId="0" fontId="33" fillId="19" borderId="75" xfId="38" quotePrefix="1" applyFont="1" applyFill="1" applyBorder="1" applyAlignment="1" applyProtection="1">
      <alignment horizontal="left"/>
    </xf>
    <xf numFmtId="0" fontId="33" fillId="19" borderId="51" xfId="38" quotePrefix="1" applyFont="1" applyFill="1" applyBorder="1" applyAlignment="1" applyProtection="1">
      <alignment horizontal="left"/>
    </xf>
    <xf numFmtId="0" fontId="33" fillId="19" borderId="74" xfId="38" quotePrefix="1" applyFont="1" applyFill="1" applyBorder="1" applyAlignment="1" applyProtection="1">
      <alignment horizontal="left"/>
    </xf>
    <xf numFmtId="0" fontId="4" fillId="23" borderId="48" xfId="38" applyFont="1" applyFill="1" applyBorder="1" applyAlignment="1" applyProtection="1">
      <alignment vertical="center"/>
      <protection locked="0"/>
    </xf>
    <xf numFmtId="0" fontId="4" fillId="23" borderId="49" xfId="38" applyFont="1" applyFill="1" applyBorder="1" applyAlignment="1" applyProtection="1">
      <alignment vertical="center"/>
      <protection locked="0"/>
    </xf>
    <xf numFmtId="0" fontId="4" fillId="23" borderId="50" xfId="38" applyFont="1" applyFill="1" applyBorder="1" applyAlignment="1" applyProtection="1">
      <alignment vertical="center"/>
      <protection locked="0"/>
    </xf>
    <xf numFmtId="0" fontId="4" fillId="23" borderId="34" xfId="38" applyFont="1" applyFill="1" applyBorder="1" applyAlignment="1" applyProtection="1">
      <alignment vertical="center"/>
      <protection locked="0"/>
    </xf>
    <xf numFmtId="0" fontId="4" fillId="23" borderId="33" xfId="38" applyFont="1" applyFill="1" applyBorder="1" applyAlignment="1" applyProtection="1">
      <alignment vertical="center"/>
      <protection locked="0"/>
    </xf>
    <xf numFmtId="0" fontId="4" fillId="23" borderId="32" xfId="38" applyFont="1" applyFill="1" applyBorder="1" applyAlignment="1" applyProtection="1">
      <alignment vertical="center"/>
      <protection locked="0"/>
    </xf>
    <xf numFmtId="0" fontId="144" fillId="23" borderId="51" xfId="67" applyFont="1" applyFill="1" applyBorder="1" applyAlignment="1">
      <alignment horizontal="left" vertical="top" wrapText="1" indent="1"/>
    </xf>
    <xf numFmtId="0" fontId="144" fillId="23" borderId="116" xfId="67" applyFont="1" applyFill="1" applyBorder="1" applyAlignment="1">
      <alignment horizontal="left" vertical="top" wrapText="1" indent="1"/>
    </xf>
    <xf numFmtId="1" fontId="142" fillId="23" borderId="116" xfId="67" applyNumberFormat="1" applyFont="1" applyFill="1" applyBorder="1" applyAlignment="1">
      <alignment horizontal="left" vertical="top" shrinkToFit="1"/>
    </xf>
    <xf numFmtId="0" fontId="144" fillId="23" borderId="12" xfId="67" applyFont="1" applyFill="1" applyBorder="1" applyAlignment="1">
      <alignment horizontal="left" vertical="top" wrapText="1" indent="1"/>
    </xf>
    <xf numFmtId="0" fontId="144" fillId="23" borderId="0" xfId="67" applyFont="1" applyFill="1" applyAlignment="1">
      <alignment horizontal="left" vertical="top" wrapText="1" indent="1"/>
    </xf>
    <xf numFmtId="1" fontId="142" fillId="23" borderId="0" xfId="67" applyNumberFormat="1" applyFont="1" applyFill="1" applyAlignment="1">
      <alignment horizontal="left" vertical="top" shrinkToFit="1"/>
    </xf>
    <xf numFmtId="0" fontId="144" fillId="23" borderId="12" xfId="67" applyFont="1" applyFill="1" applyBorder="1" applyAlignment="1">
      <alignment vertical="top" wrapText="1"/>
    </xf>
    <xf numFmtId="0" fontId="144" fillId="23" borderId="0" xfId="67" applyFont="1" applyFill="1" applyAlignment="1">
      <alignment vertical="top" wrapText="1"/>
    </xf>
    <xf numFmtId="1" fontId="142" fillId="23" borderId="0" xfId="67" applyNumberFormat="1" applyFont="1" applyFill="1" applyAlignment="1">
      <alignment horizontal="center" vertical="top" shrinkToFit="1"/>
    </xf>
    <xf numFmtId="0" fontId="148" fillId="23" borderId="152" xfId="67" applyFont="1" applyFill="1" applyBorder="1" applyAlignment="1">
      <alignment horizontal="left" vertical="top" wrapText="1" indent="3"/>
    </xf>
    <xf numFmtId="0" fontId="148" fillId="23" borderId="153" xfId="67" applyFont="1" applyFill="1" applyBorder="1" applyAlignment="1">
      <alignment horizontal="left" vertical="top" wrapText="1" indent="3"/>
    </xf>
    <xf numFmtId="0" fontId="148" fillId="23" borderId="154" xfId="67" applyFont="1" applyFill="1" applyBorder="1" applyAlignment="1">
      <alignment horizontal="left" vertical="top" wrapText="1" indent="3"/>
    </xf>
    <xf numFmtId="176" fontId="149" fillId="23" borderId="152" xfId="67" applyNumberFormat="1" applyFont="1" applyFill="1" applyBorder="1" applyAlignment="1">
      <alignment horizontal="center" vertical="top" shrinkToFit="1"/>
    </xf>
    <xf numFmtId="176" fontId="149" fillId="23" borderId="153" xfId="67" applyNumberFormat="1" applyFont="1" applyFill="1" applyBorder="1" applyAlignment="1">
      <alignment horizontal="center" vertical="top" shrinkToFit="1"/>
    </xf>
    <xf numFmtId="176" fontId="149" fillId="23" borderId="154" xfId="67" applyNumberFormat="1" applyFont="1" applyFill="1" applyBorder="1" applyAlignment="1">
      <alignment horizontal="center" vertical="top" shrinkToFit="1"/>
    </xf>
    <xf numFmtId="0" fontId="148" fillId="23" borderId="152" xfId="67" applyFont="1" applyFill="1" applyBorder="1" applyAlignment="1">
      <alignment horizontal="center" vertical="top" wrapText="1"/>
    </xf>
    <xf numFmtId="0" fontId="148" fillId="23" borderId="153" xfId="67" applyFont="1" applyFill="1" applyBorder="1" applyAlignment="1">
      <alignment horizontal="center" vertical="top" wrapText="1"/>
    </xf>
    <xf numFmtId="0" fontId="148" fillId="23" borderId="154" xfId="67" applyFont="1" applyFill="1" applyBorder="1" applyAlignment="1">
      <alignment horizontal="center" vertical="top" wrapText="1"/>
    </xf>
    <xf numFmtId="0" fontId="142" fillId="23" borderId="0" xfId="67" applyFont="1" applyFill="1" applyAlignment="1">
      <alignment horizontal="left" vertical="center" wrapText="1"/>
    </xf>
    <xf numFmtId="0" fontId="142" fillId="23" borderId="159" xfId="67" applyFont="1" applyFill="1" applyBorder="1" applyAlignment="1">
      <alignment horizontal="left" vertical="top" wrapText="1"/>
    </xf>
    <xf numFmtId="0" fontId="142" fillId="23" borderId="0" xfId="67" applyFont="1" applyFill="1" applyAlignment="1">
      <alignment horizontal="left" vertical="top" wrapText="1"/>
    </xf>
    <xf numFmtId="0" fontId="143" fillId="23" borderId="152" xfId="67" applyFont="1" applyFill="1" applyBorder="1" applyAlignment="1">
      <alignment horizontal="left" vertical="top" wrapText="1"/>
    </xf>
    <xf numFmtId="0" fontId="143" fillId="23" borderId="153" xfId="67" applyFont="1" applyFill="1" applyBorder="1" applyAlignment="1">
      <alignment horizontal="left" vertical="top" wrapText="1"/>
    </xf>
    <xf numFmtId="0" fontId="143" fillId="23" borderId="154" xfId="67" applyFont="1" applyFill="1" applyBorder="1" applyAlignment="1">
      <alignment horizontal="left" vertical="top" wrapText="1"/>
    </xf>
    <xf numFmtId="0" fontId="144" fillId="23" borderId="152" xfId="67" applyFont="1" applyFill="1" applyBorder="1" applyAlignment="1">
      <alignment horizontal="left" vertical="center" wrapText="1"/>
    </xf>
    <xf numFmtId="0" fontId="144" fillId="23" borderId="153" xfId="67" applyFont="1" applyFill="1" applyBorder="1" applyAlignment="1">
      <alignment horizontal="left" vertical="center" wrapText="1"/>
    </xf>
    <xf numFmtId="0" fontId="144" fillId="23" borderId="154" xfId="67" applyFont="1" applyFill="1" applyBorder="1" applyAlignment="1">
      <alignment horizontal="left" vertical="center" wrapText="1"/>
    </xf>
    <xf numFmtId="0" fontId="143" fillId="23" borderId="152" xfId="67" applyFont="1" applyFill="1" applyBorder="1" applyAlignment="1">
      <alignment horizontal="left" vertical="center" wrapText="1"/>
    </xf>
    <xf numFmtId="0" fontId="143" fillId="23" borderId="153" xfId="67" applyFont="1" applyFill="1" applyBorder="1" applyAlignment="1">
      <alignment horizontal="left" vertical="center" wrapText="1"/>
    </xf>
    <xf numFmtId="0" fontId="143" fillId="23" borderId="154" xfId="67" applyFont="1" applyFill="1" applyBorder="1" applyAlignment="1">
      <alignment horizontal="left" vertical="center" wrapText="1"/>
    </xf>
    <xf numFmtId="0" fontId="150" fillId="23" borderId="12" xfId="67" applyFont="1" applyFill="1" applyBorder="1" applyAlignment="1">
      <alignment horizontal="center" vertical="center" wrapText="1"/>
    </xf>
    <xf numFmtId="0" fontId="150" fillId="23" borderId="0" xfId="67" applyFont="1" applyFill="1" applyAlignment="1">
      <alignment horizontal="center" vertical="center" wrapText="1"/>
    </xf>
    <xf numFmtId="0" fontId="150" fillId="23" borderId="17" xfId="67" applyFont="1" applyFill="1" applyBorder="1" applyAlignment="1">
      <alignment horizontal="center" vertical="center" wrapText="1"/>
    </xf>
    <xf numFmtId="0" fontId="148" fillId="23" borderId="155" xfId="67" applyFont="1" applyFill="1" applyBorder="1" applyAlignment="1">
      <alignment horizontal="left" vertical="top" wrapText="1" indent="4"/>
    </xf>
    <xf numFmtId="0" fontId="148" fillId="23" borderId="156" xfId="67" applyFont="1" applyFill="1" applyBorder="1" applyAlignment="1">
      <alignment horizontal="left" vertical="top" wrapText="1" indent="4"/>
    </xf>
    <xf numFmtId="0" fontId="148" fillId="23" borderId="157" xfId="67" applyFont="1" applyFill="1" applyBorder="1" applyAlignment="1">
      <alignment horizontal="left" vertical="top" wrapText="1" indent="4"/>
    </xf>
    <xf numFmtId="176" fontId="149" fillId="23" borderId="155" xfId="67" applyNumberFormat="1" applyFont="1" applyFill="1" applyBorder="1" applyAlignment="1">
      <alignment horizontal="center" vertical="top" shrinkToFit="1"/>
    </xf>
    <xf numFmtId="176" fontId="149" fillId="23" borderId="156" xfId="67" applyNumberFormat="1" applyFont="1" applyFill="1" applyBorder="1" applyAlignment="1">
      <alignment horizontal="center" vertical="top" shrinkToFit="1"/>
    </xf>
    <xf numFmtId="176" fontId="149" fillId="23" borderId="157" xfId="67" applyNumberFormat="1" applyFont="1" applyFill="1" applyBorder="1" applyAlignment="1">
      <alignment horizontal="center" vertical="top" shrinkToFit="1"/>
    </xf>
    <xf numFmtId="0" fontId="148" fillId="23" borderId="155" xfId="67" applyFont="1" applyFill="1" applyBorder="1" applyAlignment="1">
      <alignment horizontal="left" vertical="top" wrapText="1" indent="1"/>
    </xf>
    <xf numFmtId="0" fontId="148" fillId="23" borderId="156" xfId="67" applyFont="1" applyFill="1" applyBorder="1" applyAlignment="1">
      <alignment horizontal="left" vertical="top" wrapText="1" indent="1"/>
    </xf>
    <xf numFmtId="0" fontId="148" fillId="23" borderId="157" xfId="67" applyFont="1" applyFill="1" applyBorder="1" applyAlignment="1">
      <alignment horizontal="left" vertical="top" wrapText="1" indent="1"/>
    </xf>
    <xf numFmtId="0" fontId="144" fillId="23" borderId="12" xfId="67" applyFont="1" applyFill="1" applyBorder="1" applyAlignment="1">
      <alignment horizontal="center" vertical="top" wrapText="1"/>
    </xf>
    <xf numFmtId="0" fontId="144" fillId="23" borderId="0" xfId="67" applyFont="1" applyFill="1" applyAlignment="1">
      <alignment horizontal="center" vertical="top" wrapText="1"/>
    </xf>
    <xf numFmtId="0" fontId="142" fillId="23" borderId="12" xfId="67" applyFont="1" applyFill="1" applyBorder="1" applyAlignment="1">
      <alignment horizontal="center" vertical="center" wrapText="1"/>
    </xf>
    <xf numFmtId="0" fontId="142" fillId="23" borderId="0" xfId="67" applyFont="1" applyFill="1" applyAlignment="1">
      <alignment horizontal="center" vertical="center" wrapText="1"/>
    </xf>
    <xf numFmtId="0" fontId="147" fillId="23" borderId="12" xfId="67" applyFont="1" applyFill="1" applyBorder="1" applyAlignment="1">
      <alignment horizontal="center" vertical="top" wrapText="1"/>
    </xf>
    <xf numFmtId="0" fontId="147" fillId="23" borderId="0" xfId="67" applyFont="1" applyFill="1" applyAlignment="1">
      <alignment horizontal="center" vertical="top" wrapText="1"/>
    </xf>
    <xf numFmtId="0" fontId="142" fillId="23" borderId="152" xfId="67" applyFont="1" applyFill="1" applyBorder="1" applyAlignment="1">
      <alignment horizontal="left" wrapText="1"/>
    </xf>
    <xf numFmtId="0" fontId="142" fillId="23" borderId="153" xfId="67" applyFont="1" applyFill="1" applyBorder="1" applyAlignment="1">
      <alignment horizontal="left" wrapText="1"/>
    </xf>
    <xf numFmtId="0" fontId="142" fillId="23" borderId="154" xfId="67" applyFont="1" applyFill="1" applyBorder="1" applyAlignment="1">
      <alignment horizontal="left" wrapText="1"/>
    </xf>
    <xf numFmtId="0" fontId="144" fillId="23" borderId="152" xfId="67" applyFont="1" applyFill="1" applyBorder="1" applyAlignment="1">
      <alignment horizontal="center" vertical="top" wrapText="1"/>
    </xf>
    <xf numFmtId="0" fontId="144" fillId="23" borderId="153" xfId="67" applyFont="1" applyFill="1" applyBorder="1" applyAlignment="1">
      <alignment horizontal="center" vertical="top" wrapText="1"/>
    </xf>
    <xf numFmtId="0" fontId="144" fillId="23" borderId="154" xfId="67" applyFont="1" applyFill="1" applyBorder="1" applyAlignment="1">
      <alignment horizontal="center" vertical="top" wrapText="1"/>
    </xf>
    <xf numFmtId="0" fontId="142" fillId="23" borderId="0" xfId="67" applyFont="1" applyFill="1" applyAlignment="1">
      <alignment horizontal="left" wrapText="1"/>
    </xf>
    <xf numFmtId="0" fontId="143" fillId="23" borderId="158" xfId="67" applyFont="1" applyFill="1" applyBorder="1" applyAlignment="1">
      <alignment horizontal="left" vertical="top" wrapText="1"/>
    </xf>
    <xf numFmtId="0" fontId="144" fillId="23" borderId="158" xfId="67" applyFont="1" applyFill="1" applyBorder="1" applyAlignment="1">
      <alignment horizontal="left" vertical="center" wrapText="1"/>
    </xf>
    <xf numFmtId="0" fontId="144" fillId="23" borderId="12" xfId="67" applyFont="1" applyFill="1" applyBorder="1" applyAlignment="1">
      <alignment horizontal="left" vertical="center" wrapText="1" indent="1"/>
    </xf>
    <xf numFmtId="0" fontId="144" fillId="23" borderId="0" xfId="67" applyFont="1" applyFill="1" applyAlignment="1">
      <alignment horizontal="left" vertical="center" wrapText="1" indent="1"/>
    </xf>
    <xf numFmtId="0" fontId="33" fillId="19" borderId="115" xfId="38" quotePrefix="1" applyFont="1" applyFill="1" applyBorder="1" applyAlignment="1" applyProtection="1">
      <alignment horizontal="left"/>
    </xf>
    <xf numFmtId="0" fontId="125" fillId="0" borderId="61" xfId="0" applyFont="1" applyBorder="1" applyAlignment="1">
      <alignment horizontal="center" vertical="center"/>
    </xf>
    <xf numFmtId="0" fontId="125" fillId="0" borderId="133" xfId="0" applyFont="1" applyBorder="1" applyAlignment="1">
      <alignment horizontal="center" vertical="center"/>
    </xf>
    <xf numFmtId="0" fontId="51" fillId="22" borderId="59" xfId="38" applyFont="1" applyFill="1" applyBorder="1" applyProtection="1">
      <protection locked="0"/>
    </xf>
    <xf numFmtId="0" fontId="51" fillId="22" borderId="58" xfId="38" applyFont="1" applyFill="1" applyBorder="1" applyProtection="1">
      <protection locked="0"/>
    </xf>
    <xf numFmtId="0" fontId="51" fillId="22" borderId="58" xfId="38" quotePrefix="1" applyFont="1" applyFill="1" applyBorder="1" applyAlignment="1" applyProtection="1">
      <alignment horizontal="center"/>
      <protection locked="0"/>
    </xf>
    <xf numFmtId="0" fontId="51" fillId="22" borderId="43" xfId="38" applyFont="1" applyFill="1" applyBorder="1" applyProtection="1">
      <protection locked="0"/>
    </xf>
    <xf numFmtId="0" fontId="51" fillId="22" borderId="122" xfId="38" applyFont="1" applyFill="1" applyBorder="1" applyProtection="1">
      <protection locked="0"/>
    </xf>
    <xf numFmtId="0" fontId="51" fillId="22" borderId="122" xfId="38" quotePrefix="1" applyFont="1" applyFill="1" applyBorder="1" applyAlignment="1" applyProtection="1">
      <alignment horizontal="center"/>
      <protection locked="0"/>
    </xf>
    <xf numFmtId="0" fontId="51" fillId="22" borderId="59" xfId="38" applyFont="1" applyFill="1" applyBorder="1" applyAlignment="1" applyProtection="1">
      <alignment horizontal="center" vertical="center"/>
    </xf>
    <xf numFmtId="0" fontId="51" fillId="22" borderId="58" xfId="38" applyFont="1" applyFill="1" applyBorder="1" applyAlignment="1" applyProtection="1">
      <alignment horizontal="center" vertical="center"/>
    </xf>
    <xf numFmtId="0" fontId="51" fillId="22" borderId="132" xfId="38" applyFont="1" applyFill="1" applyBorder="1" applyAlignment="1" applyProtection="1">
      <alignment horizontal="center" vertical="center"/>
    </xf>
    <xf numFmtId="0" fontId="51" fillId="22" borderId="127" xfId="38" applyFont="1" applyFill="1" applyBorder="1" applyAlignment="1" applyProtection="1">
      <alignment horizontal="center" vertical="center"/>
    </xf>
    <xf numFmtId="0" fontId="51" fillId="22" borderId="58" xfId="38" quotePrefix="1" applyFont="1" applyFill="1" applyBorder="1" applyAlignment="1" applyProtection="1">
      <alignment horizontal="center" vertical="center"/>
    </xf>
    <xf numFmtId="0" fontId="51" fillId="22" borderId="127" xfId="38" quotePrefix="1" applyFont="1" applyFill="1" applyBorder="1" applyAlignment="1" applyProtection="1">
      <alignment horizontal="center" vertical="center"/>
    </xf>
    <xf numFmtId="0" fontId="51" fillId="22" borderId="58" xfId="38" applyFont="1" applyFill="1" applyBorder="1" applyAlignment="1" applyProtection="1">
      <alignment horizontal="center" vertical="top"/>
    </xf>
    <xf numFmtId="0" fontId="51" fillId="22" borderId="45" xfId="38" applyFont="1" applyFill="1" applyBorder="1" applyProtection="1">
      <protection locked="0"/>
    </xf>
    <xf numFmtId="0" fontId="51" fillId="22" borderId="46" xfId="38" applyFont="1" applyFill="1" applyBorder="1" applyProtection="1">
      <protection locked="0"/>
    </xf>
    <xf numFmtId="0" fontId="51" fillId="22" borderId="46" xfId="38" quotePrefix="1" applyFont="1" applyFill="1" applyBorder="1" applyAlignment="1" applyProtection="1">
      <alignment horizontal="center"/>
      <protection locked="0"/>
    </xf>
    <xf numFmtId="0" fontId="47" fillId="23" borderId="51" xfId="38" applyFont="1" applyFill="1" applyBorder="1" applyAlignment="1" applyProtection="1">
      <alignment horizontal="left"/>
    </xf>
    <xf numFmtId="0" fontId="47" fillId="23" borderId="116" xfId="38" applyFont="1" applyFill="1" applyBorder="1" applyAlignment="1" applyProtection="1">
      <alignment horizontal="left"/>
    </xf>
    <xf numFmtId="0" fontId="4" fillId="22" borderId="114" xfId="38" applyFill="1" applyBorder="1" applyAlignment="1" applyProtection="1">
      <alignment horizontal="right"/>
    </xf>
    <xf numFmtId="0" fontId="0" fillId="0" borderId="0" xfId="0" applyBorder="1" applyAlignment="1">
      <alignment horizontal="center"/>
    </xf>
    <xf numFmtId="0" fontId="0" fillId="0" borderId="86" xfId="0" applyBorder="1" applyAlignment="1">
      <alignment horizontal="center"/>
    </xf>
    <xf numFmtId="0" fontId="49" fillId="22" borderId="24" xfId="0" applyFont="1" applyFill="1" applyBorder="1" applyAlignment="1" applyProtection="1">
      <alignment horizontal="left"/>
    </xf>
    <xf numFmtId="0" fontId="49" fillId="22" borderId="25" xfId="0" applyFont="1" applyFill="1" applyBorder="1" applyAlignment="1" applyProtection="1">
      <alignment horizontal="left"/>
    </xf>
    <xf numFmtId="0" fontId="49" fillId="22" borderId="26" xfId="0" applyFont="1" applyFill="1" applyBorder="1" applyAlignment="1" applyProtection="1">
      <alignment horizontal="left"/>
    </xf>
    <xf numFmtId="0" fontId="58" fillId="22" borderId="30" xfId="0" applyFont="1" applyFill="1" applyBorder="1" applyAlignment="1" applyProtection="1">
      <alignment horizontal="left"/>
    </xf>
    <xf numFmtId="0" fontId="58" fillId="22" borderId="14" xfId="0" applyFont="1" applyFill="1" applyBorder="1" applyAlignment="1" applyProtection="1">
      <alignment horizontal="left"/>
    </xf>
    <xf numFmtId="0" fontId="58" fillId="22" borderId="30" xfId="0" applyFont="1" applyFill="1" applyBorder="1" applyAlignment="1" applyProtection="1">
      <alignment horizontal="left" wrapText="1"/>
    </xf>
    <xf numFmtId="0" fontId="58" fillId="22" borderId="14" xfId="0" applyFont="1" applyFill="1" applyBorder="1" applyAlignment="1" applyProtection="1">
      <alignment horizontal="left" wrapText="1"/>
    </xf>
    <xf numFmtId="0" fontId="85" fillId="22" borderId="30" xfId="0" applyFont="1" applyFill="1" applyBorder="1" applyAlignment="1" applyProtection="1">
      <alignment horizontal="left" vertical="center" wrapText="1"/>
    </xf>
    <xf numFmtId="0" fontId="85" fillId="22" borderId="29" xfId="0" applyFont="1" applyFill="1" applyBorder="1" applyAlignment="1" applyProtection="1">
      <alignment horizontal="left" vertical="center" wrapText="1"/>
    </xf>
    <xf numFmtId="0" fontId="85" fillId="22" borderId="31" xfId="0" applyFont="1" applyFill="1" applyBorder="1" applyAlignment="1" applyProtection="1">
      <alignment horizontal="left" vertical="center" wrapText="1"/>
    </xf>
    <xf numFmtId="0" fontId="85" fillId="22" borderId="98" xfId="0" applyFont="1" applyFill="1" applyBorder="1" applyAlignment="1" applyProtection="1">
      <alignment horizontal="left" vertical="center" wrapText="1"/>
    </xf>
    <xf numFmtId="0" fontId="85" fillId="22" borderId="49" xfId="0" applyFont="1" applyFill="1" applyBorder="1" applyAlignment="1" applyProtection="1">
      <alignment horizontal="left" vertical="center" wrapText="1"/>
    </xf>
    <xf numFmtId="0" fontId="85" fillId="22" borderId="50" xfId="0" applyFont="1" applyFill="1" applyBorder="1" applyAlignment="1" applyProtection="1">
      <alignment horizontal="left" vertical="center" wrapText="1"/>
    </xf>
    <xf numFmtId="0" fontId="33" fillId="22" borderId="30" xfId="0" applyFont="1" applyFill="1" applyBorder="1" applyAlignment="1" applyProtection="1">
      <alignment horizontal="left" wrapText="1"/>
    </xf>
    <xf numFmtId="0" fontId="33" fillId="22" borderId="14" xfId="0" applyFont="1" applyFill="1" applyBorder="1" applyAlignment="1" applyProtection="1">
      <alignment horizontal="left" wrapText="1"/>
    </xf>
    <xf numFmtId="0" fontId="0" fillId="22" borderId="19" xfId="0" applyFill="1" applyBorder="1" applyAlignment="1" applyProtection="1">
      <alignment horizontal="left"/>
      <protection locked="0"/>
    </xf>
    <xf numFmtId="0" fontId="0" fillId="22" borderId="11" xfId="0" applyFill="1" applyBorder="1" applyAlignment="1" applyProtection="1">
      <alignment horizontal="left"/>
      <protection locked="0"/>
    </xf>
    <xf numFmtId="14" fontId="0" fillId="22" borderId="11" xfId="0" applyNumberFormat="1" applyFill="1" applyBorder="1" applyAlignment="1" applyProtection="1">
      <alignment horizontal="left"/>
      <protection locked="0"/>
    </xf>
    <xf numFmtId="0" fontId="0" fillId="22" borderId="13" xfId="0" applyFill="1" applyBorder="1" applyAlignment="1" applyProtection="1">
      <alignment horizontal="left"/>
      <protection locked="0"/>
    </xf>
    <xf numFmtId="0" fontId="58" fillId="22" borderId="18" xfId="0" applyFont="1" applyFill="1" applyBorder="1" applyAlignment="1" applyProtection="1">
      <alignment horizontal="left" wrapText="1"/>
    </xf>
    <xf numFmtId="0" fontId="58" fillId="22" borderId="21" xfId="0" applyFont="1" applyFill="1" applyBorder="1" applyAlignment="1" applyProtection="1">
      <alignment horizontal="left" wrapText="1"/>
    </xf>
    <xf numFmtId="0" fontId="50" fillId="23" borderId="55" xfId="0" applyFont="1" applyFill="1" applyBorder="1" applyAlignment="1" applyProtection="1">
      <alignment horizontal="center" wrapText="1"/>
    </xf>
    <xf numFmtId="0" fontId="50" fillId="23" borderId="54" xfId="0" applyFont="1" applyFill="1" applyBorder="1" applyAlignment="1" applyProtection="1">
      <alignment horizontal="center" wrapText="1"/>
    </xf>
    <xf numFmtId="0" fontId="50" fillId="23" borderId="56" xfId="0" applyFont="1" applyFill="1" applyBorder="1" applyAlignment="1" applyProtection="1">
      <alignment horizontal="center" wrapText="1"/>
    </xf>
    <xf numFmtId="0" fontId="0" fillId="22" borderId="51" xfId="0" applyFill="1" applyBorder="1" applyAlignment="1" applyProtection="1">
      <alignment horizontal="right"/>
    </xf>
    <xf numFmtId="0" fontId="0" fillId="22" borderId="86" xfId="0" applyFill="1" applyBorder="1" applyAlignment="1" applyProtection="1">
      <alignment horizontal="right"/>
    </xf>
    <xf numFmtId="0" fontId="0" fillId="22" borderId="53" xfId="0" applyFill="1" applyBorder="1" applyAlignment="1" applyProtection="1">
      <alignment horizontal="right"/>
    </xf>
    <xf numFmtId="0" fontId="33" fillId="22" borderId="18" xfId="0" applyFont="1" applyFill="1" applyBorder="1" applyAlignment="1" applyProtection="1">
      <alignment horizontal="left"/>
    </xf>
    <xf numFmtId="0" fontId="33" fillId="22" borderId="33" xfId="0" applyFont="1" applyFill="1" applyBorder="1" applyAlignment="1" applyProtection="1">
      <alignment horizontal="left"/>
    </xf>
    <xf numFmtId="0" fontId="33" fillId="22" borderId="32" xfId="0" applyFont="1" applyFill="1" applyBorder="1" applyAlignment="1" applyProtection="1">
      <alignment horizontal="left"/>
    </xf>
    <xf numFmtId="0" fontId="33" fillId="0" borderId="15" xfId="0" applyFont="1" applyFill="1" applyBorder="1" applyAlignment="1" applyProtection="1">
      <alignment horizontal="center" vertical="center" wrapText="1"/>
    </xf>
    <xf numFmtId="0" fontId="33" fillId="0" borderId="75" xfId="0" applyFont="1" applyFill="1" applyBorder="1" applyAlignment="1" applyProtection="1">
      <alignment horizontal="center" vertical="center" wrapText="1"/>
    </xf>
    <xf numFmtId="0" fontId="33" fillId="0" borderId="51" xfId="0" applyFont="1" applyFill="1" applyBorder="1" applyAlignment="1" applyProtection="1">
      <alignment horizontal="center" vertical="center" wrapText="1"/>
    </xf>
    <xf numFmtId="0" fontId="33" fillId="0" borderId="74" xfId="0" applyFont="1" applyFill="1" applyBorder="1" applyAlignment="1" applyProtection="1">
      <alignment horizontal="center" vertical="center" wrapText="1"/>
    </xf>
    <xf numFmtId="0" fontId="33" fillId="0" borderId="69" xfId="0" applyFont="1" applyFill="1" applyBorder="1" applyAlignment="1" applyProtection="1">
      <alignment horizontal="center" vertical="center" wrapText="1"/>
    </xf>
    <xf numFmtId="0" fontId="33" fillId="0" borderId="71" xfId="0" applyFont="1" applyFill="1" applyBorder="1" applyAlignment="1" applyProtection="1">
      <alignment horizontal="center" vertical="center" wrapText="1"/>
    </xf>
    <xf numFmtId="0" fontId="33" fillId="0" borderId="58" xfId="0" applyFont="1" applyFill="1" applyBorder="1" applyAlignment="1" applyProtection="1">
      <alignment horizontal="center" vertical="center" wrapText="1"/>
    </xf>
    <xf numFmtId="0" fontId="33" fillId="0" borderId="72" xfId="0" applyFont="1" applyFill="1" applyBorder="1" applyAlignment="1" applyProtection="1">
      <alignment horizontal="center" vertical="center" wrapText="1"/>
    </xf>
    <xf numFmtId="0" fontId="33" fillId="0" borderId="69" xfId="0" quotePrefix="1" applyFont="1" applyFill="1" applyBorder="1" applyAlignment="1" applyProtection="1">
      <alignment horizontal="center" vertical="center" wrapText="1"/>
    </xf>
    <xf numFmtId="0" fontId="33" fillId="0" borderId="72" xfId="0" quotePrefix="1" applyFont="1" applyFill="1" applyBorder="1" applyAlignment="1" applyProtection="1">
      <alignment horizontal="center" vertical="center" wrapText="1"/>
    </xf>
    <xf numFmtId="0" fontId="33" fillId="0" borderId="48" xfId="0" quotePrefix="1" applyFont="1" applyFill="1" applyBorder="1" applyAlignment="1" applyProtection="1">
      <alignment horizontal="center" vertical="center"/>
    </xf>
    <xf numFmtId="0" fontId="33" fillId="0" borderId="49" xfId="0" applyFont="1" applyFill="1" applyBorder="1" applyAlignment="1" applyProtection="1">
      <alignment horizontal="center" vertical="center"/>
    </xf>
    <xf numFmtId="0" fontId="33" fillId="0" borderId="60" xfId="0" applyFont="1" applyFill="1" applyBorder="1" applyAlignment="1" applyProtection="1">
      <alignment horizontal="center" vertical="center"/>
    </xf>
    <xf numFmtId="0" fontId="33" fillId="0" borderId="80" xfId="0" quotePrefix="1" applyFont="1" applyFill="1" applyBorder="1" applyAlignment="1" applyProtection="1">
      <alignment horizontal="center" vertical="center" wrapText="1"/>
    </xf>
    <xf numFmtId="0" fontId="33" fillId="0" borderId="88" xfId="0" quotePrefix="1" applyFont="1" applyFill="1" applyBorder="1" applyAlignment="1" applyProtection="1">
      <alignment horizontal="center" vertical="center" wrapText="1"/>
    </xf>
    <xf numFmtId="0" fontId="33" fillId="22" borderId="30" xfId="0" applyFont="1" applyFill="1" applyBorder="1" applyAlignment="1" applyProtection="1">
      <alignment horizontal="left"/>
    </xf>
    <xf numFmtId="0" fontId="33" fillId="22" borderId="29" xfId="0" applyFont="1" applyFill="1" applyBorder="1" applyAlignment="1" applyProtection="1">
      <alignment horizontal="left"/>
    </xf>
    <xf numFmtId="0" fontId="33" fillId="22" borderId="31" xfId="0" applyFont="1" applyFill="1" applyBorder="1" applyAlignment="1" applyProtection="1">
      <alignment horizontal="left"/>
    </xf>
    <xf numFmtId="0" fontId="4" fillId="23" borderId="60" xfId="0" applyFont="1" applyFill="1" applyBorder="1" applyAlignment="1" applyProtection="1">
      <alignment horizontal="left" vertical="center"/>
    </xf>
    <xf numFmtId="0" fontId="4" fillId="23" borderId="58" xfId="0" applyFont="1" applyFill="1" applyBorder="1" applyAlignment="1" applyProtection="1">
      <alignment horizontal="left" vertical="center"/>
    </xf>
    <xf numFmtId="0" fontId="4" fillId="23" borderId="61" xfId="0" applyFont="1" applyFill="1" applyBorder="1" applyAlignment="1" applyProtection="1">
      <alignment horizontal="left" vertical="center"/>
    </xf>
    <xf numFmtId="0" fontId="4" fillId="23" borderId="21" xfId="0" applyFont="1" applyFill="1" applyBorder="1" applyAlignment="1" applyProtection="1">
      <alignment horizontal="left" vertical="center"/>
    </xf>
    <xf numFmtId="0" fontId="4" fillId="23" borderId="46" xfId="0" applyFont="1" applyFill="1" applyBorder="1" applyAlignment="1" applyProtection="1">
      <alignment horizontal="left" vertical="center"/>
    </xf>
    <xf numFmtId="0" fontId="4" fillId="23" borderId="47" xfId="0" applyFont="1" applyFill="1" applyBorder="1" applyAlignment="1" applyProtection="1">
      <alignment horizontal="left" vertical="center"/>
    </xf>
    <xf numFmtId="0" fontId="33" fillId="18" borderId="59" xfId="0" applyFont="1" applyFill="1" applyBorder="1" applyAlignment="1" applyProtection="1">
      <alignment horizontal="left" vertical="center"/>
    </xf>
    <xf numFmtId="0" fontId="33" fillId="18" borderId="58" xfId="0" applyFont="1" applyFill="1" applyBorder="1" applyAlignment="1" applyProtection="1">
      <alignment horizontal="left" vertical="center"/>
    </xf>
    <xf numFmtId="0" fontId="4" fillId="23" borderId="58" xfId="0" applyFont="1" applyFill="1" applyBorder="1" applyAlignment="1" applyProtection="1">
      <alignment horizontal="left" vertical="center"/>
      <protection locked="0"/>
    </xf>
    <xf numFmtId="0" fontId="4" fillId="23" borderId="48" xfId="0" applyFont="1" applyFill="1" applyBorder="1" applyAlignment="1" applyProtection="1">
      <alignment horizontal="left" vertical="center"/>
      <protection locked="0"/>
    </xf>
    <xf numFmtId="0" fontId="4" fillId="23" borderId="48" xfId="0" quotePrefix="1" applyFont="1" applyFill="1" applyBorder="1" applyAlignment="1" applyProtection="1">
      <alignment horizontal="center" vertical="center"/>
    </xf>
    <xf numFmtId="0" fontId="4" fillId="23" borderId="50" xfId="0" quotePrefix="1" applyFont="1" applyFill="1" applyBorder="1" applyAlignment="1" applyProtection="1">
      <alignment horizontal="center" vertical="center"/>
    </xf>
    <xf numFmtId="0" fontId="4" fillId="23" borderId="34" xfId="0" quotePrefix="1" applyFont="1" applyFill="1" applyBorder="1" applyAlignment="1" applyProtection="1">
      <alignment horizontal="left" vertical="center"/>
      <protection locked="0"/>
    </xf>
    <xf numFmtId="0" fontId="4" fillId="23" borderId="33" xfId="0" quotePrefix="1" applyFont="1" applyFill="1" applyBorder="1" applyAlignment="1" applyProtection="1">
      <alignment horizontal="left" vertical="center"/>
      <protection locked="0"/>
    </xf>
    <xf numFmtId="0" fontId="4" fillId="23" borderId="21" xfId="0" quotePrefix="1" applyFont="1" applyFill="1" applyBorder="1" applyAlignment="1" applyProtection="1">
      <alignment horizontal="left" vertical="center"/>
      <protection locked="0"/>
    </xf>
    <xf numFmtId="0" fontId="4" fillId="23" borderId="46" xfId="0" applyFont="1" applyFill="1" applyBorder="1" applyAlignment="1">
      <alignment horizontal="left" vertical="top"/>
    </xf>
    <xf numFmtId="0" fontId="4" fillId="23" borderId="34" xfId="0" quotePrefix="1" applyFont="1" applyFill="1" applyBorder="1" applyAlignment="1">
      <alignment horizontal="center"/>
    </xf>
    <xf numFmtId="0" fontId="4" fillId="23" borderId="32" xfId="0" quotePrefix="1" applyFont="1" applyFill="1" applyBorder="1" applyAlignment="1">
      <alignment horizontal="center"/>
    </xf>
    <xf numFmtId="0" fontId="33" fillId="18" borderId="15" xfId="0" quotePrefix="1" applyFont="1" applyFill="1" applyBorder="1" applyAlignment="1" applyProtection="1">
      <alignment horizontal="left" vertical="center"/>
    </xf>
    <xf numFmtId="0" fontId="33" fillId="18" borderId="28" xfId="0" quotePrefix="1" applyFont="1" applyFill="1" applyBorder="1" applyAlignment="1" applyProtection="1">
      <alignment horizontal="left" vertical="center"/>
    </xf>
    <xf numFmtId="0" fontId="33" fillId="22" borderId="20" xfId="38" applyFont="1" applyFill="1" applyBorder="1" applyAlignment="1" applyProtection="1">
      <alignment horizontal="center"/>
      <protection locked="0"/>
    </xf>
    <xf numFmtId="0" fontId="33" fillId="22" borderId="31" xfId="38" applyFont="1" applyFill="1" applyBorder="1" applyAlignment="1" applyProtection="1">
      <alignment horizontal="center"/>
      <protection locked="0"/>
    </xf>
    <xf numFmtId="0" fontId="4" fillId="22" borderId="48" xfId="38" applyFill="1" applyBorder="1" applyAlignment="1" applyProtection="1">
      <alignment horizontal="center"/>
      <protection locked="0"/>
    </xf>
    <xf numFmtId="0" fontId="4" fillId="22" borderId="50" xfId="38" applyFill="1" applyBorder="1" applyAlignment="1" applyProtection="1">
      <alignment horizontal="center"/>
      <protection locked="0"/>
    </xf>
    <xf numFmtId="0" fontId="4" fillId="23" borderId="18" xfId="38" applyFill="1" applyBorder="1" applyAlignment="1" applyProtection="1">
      <alignment horizontal="center"/>
      <protection locked="0"/>
    </xf>
    <xf numFmtId="0" fontId="4" fillId="23" borderId="21" xfId="38" applyFill="1" applyBorder="1" applyAlignment="1" applyProtection="1">
      <alignment horizontal="center"/>
      <protection locked="0"/>
    </xf>
    <xf numFmtId="0" fontId="4" fillId="23" borderId="30" xfId="38" applyFill="1" applyBorder="1" applyAlignment="1" applyProtection="1">
      <alignment horizontal="center"/>
      <protection locked="0"/>
    </xf>
    <xf numFmtId="0" fontId="4" fillId="23" borderId="14" xfId="38" applyFill="1" applyBorder="1" applyAlignment="1" applyProtection="1">
      <alignment horizontal="center"/>
      <protection locked="0"/>
    </xf>
    <xf numFmtId="0" fontId="33" fillId="22" borderId="30" xfId="38" applyFont="1" applyFill="1" applyBorder="1" applyAlignment="1" applyProtection="1">
      <alignment horizontal="center"/>
      <protection locked="0"/>
    </xf>
    <xf numFmtId="0" fontId="33" fillId="22" borderId="14" xfId="38" applyFont="1" applyFill="1" applyBorder="1" applyAlignment="1" applyProtection="1">
      <alignment horizontal="center"/>
      <protection locked="0"/>
    </xf>
    <xf numFmtId="0" fontId="4" fillId="22" borderId="98" xfId="38" applyFill="1" applyBorder="1" applyAlignment="1" applyProtection="1">
      <alignment horizontal="center"/>
      <protection locked="0"/>
    </xf>
    <xf numFmtId="0" fontId="4" fillId="22" borderId="60" xfId="38" applyFill="1" applyBorder="1" applyAlignment="1" applyProtection="1">
      <alignment horizontal="center"/>
      <protection locked="0"/>
    </xf>
    <xf numFmtId="0" fontId="4" fillId="23" borderId="20" xfId="38" applyFill="1" applyBorder="1" applyAlignment="1" applyProtection="1">
      <alignment horizontal="center"/>
      <protection locked="0"/>
    </xf>
    <xf numFmtId="0" fontId="4" fillId="23" borderId="31" xfId="38" applyFill="1" applyBorder="1" applyAlignment="1" applyProtection="1">
      <alignment horizontal="center"/>
      <protection locked="0"/>
    </xf>
    <xf numFmtId="0" fontId="4" fillId="22" borderId="15" xfId="38" applyFont="1" applyFill="1" applyBorder="1" applyAlignment="1" applyProtection="1">
      <alignment horizontal="left" vertical="top" wrapText="1"/>
      <protection locked="0"/>
    </xf>
    <xf numFmtId="0" fontId="4" fillId="22" borderId="16" xfId="38" applyFont="1" applyFill="1" applyBorder="1" applyAlignment="1" applyProtection="1">
      <alignment horizontal="left" vertical="top" wrapText="1"/>
      <protection locked="0"/>
    </xf>
    <xf numFmtId="0" fontId="4" fillId="22" borderId="30" xfId="38" applyFont="1" applyFill="1" applyBorder="1" applyAlignment="1" applyProtection="1">
      <alignment horizontal="center" vertical="center"/>
      <protection locked="0"/>
    </xf>
    <xf numFmtId="0" fontId="4" fillId="22" borderId="29" xfId="38" applyFont="1" applyFill="1" applyBorder="1" applyAlignment="1" applyProtection="1">
      <alignment horizontal="center" vertical="center"/>
      <protection locked="0"/>
    </xf>
    <xf numFmtId="0" fontId="4" fillId="22" borderId="20" xfId="38" applyFill="1" applyBorder="1" applyAlignment="1" applyProtection="1">
      <alignment horizontal="center"/>
      <protection locked="0"/>
    </xf>
    <xf numFmtId="0" fontId="4" fillId="22" borderId="29" xfId="38" applyFill="1" applyBorder="1" applyAlignment="1" applyProtection="1">
      <alignment horizontal="center"/>
      <protection locked="0"/>
    </xf>
    <xf numFmtId="0" fontId="4" fillId="22" borderId="14" xfId="38" applyFill="1" applyBorder="1" applyAlignment="1" applyProtection="1">
      <alignment horizontal="center"/>
      <protection locked="0"/>
    </xf>
    <xf numFmtId="0" fontId="4" fillId="22" borderId="31" xfId="38" applyFill="1" applyBorder="1" applyAlignment="1" applyProtection="1">
      <alignment horizontal="center"/>
      <protection locked="0"/>
    </xf>
    <xf numFmtId="0" fontId="4" fillId="22" borderId="18" xfId="38" applyFont="1" applyFill="1" applyBorder="1" applyAlignment="1" applyProtection="1">
      <alignment horizontal="center" vertical="center"/>
      <protection locked="0"/>
    </xf>
    <xf numFmtId="0" fontId="4" fillId="22" borderId="33" xfId="38" applyFont="1" applyFill="1" applyBorder="1" applyAlignment="1" applyProtection="1">
      <alignment horizontal="center" vertical="center"/>
      <protection locked="0"/>
    </xf>
    <xf numFmtId="0" fontId="4" fillId="22" borderId="34" xfId="38" applyFill="1" applyBorder="1" applyAlignment="1" applyProtection="1">
      <alignment horizontal="center"/>
      <protection locked="0"/>
    </xf>
    <xf numFmtId="0" fontId="4" fillId="22" borderId="33" xfId="38" applyFill="1" applyBorder="1" applyAlignment="1" applyProtection="1">
      <alignment horizontal="center"/>
      <protection locked="0"/>
    </xf>
    <xf numFmtId="0" fontId="4" fillId="22" borderId="21" xfId="38" applyFill="1" applyBorder="1" applyAlignment="1" applyProtection="1">
      <alignment horizontal="center"/>
      <protection locked="0"/>
    </xf>
    <xf numFmtId="0" fontId="58" fillId="22" borderId="30" xfId="38" applyFont="1" applyFill="1" applyBorder="1" applyAlignment="1" applyProtection="1">
      <alignment horizontal="left" wrapText="1"/>
    </xf>
    <xf numFmtId="0" fontId="58" fillId="22" borderId="14" xfId="38" applyFont="1" applyFill="1" applyBorder="1" applyAlignment="1" applyProtection="1">
      <alignment horizontal="left" wrapText="1"/>
    </xf>
    <xf numFmtId="0" fontId="85" fillId="22" borderId="98" xfId="38" applyFont="1" applyFill="1" applyBorder="1" applyAlignment="1" applyProtection="1">
      <alignment horizontal="left" vertical="center" wrapText="1"/>
      <protection locked="0"/>
    </xf>
    <xf numFmtId="0" fontId="85" fillId="22" borderId="49" xfId="38" applyFont="1" applyFill="1" applyBorder="1" applyAlignment="1" applyProtection="1">
      <alignment horizontal="left" vertical="center" wrapText="1"/>
      <protection locked="0"/>
    </xf>
    <xf numFmtId="0" fontId="33" fillId="22" borderId="82" xfId="38" applyFont="1" applyFill="1" applyBorder="1" applyAlignment="1" applyProtection="1">
      <alignment horizontal="left"/>
      <protection locked="0"/>
    </xf>
    <xf numFmtId="0" fontId="33" fillId="22" borderId="11" xfId="38" applyFont="1" applyFill="1" applyBorder="1" applyAlignment="1" applyProtection="1">
      <alignment horizontal="left"/>
      <protection locked="0"/>
    </xf>
    <xf numFmtId="0" fontId="33" fillId="22" borderId="18" xfId="38" applyFont="1" applyFill="1" applyBorder="1" applyAlignment="1" applyProtection="1">
      <alignment horizontal="left"/>
      <protection locked="0"/>
    </xf>
    <xf numFmtId="0" fontId="33" fillId="22" borderId="33" xfId="38" applyFont="1" applyFill="1" applyBorder="1" applyAlignment="1" applyProtection="1">
      <alignment horizontal="left"/>
      <protection locked="0"/>
    </xf>
    <xf numFmtId="0" fontId="33" fillId="22" borderId="25" xfId="38" applyFont="1" applyFill="1" applyBorder="1" applyAlignment="1" applyProtection="1">
      <alignment horizontal="left"/>
      <protection locked="0"/>
    </xf>
    <xf numFmtId="0" fontId="33" fillId="0" borderId="15" xfId="38" applyFont="1" applyFill="1" applyBorder="1" applyAlignment="1" applyProtection="1">
      <alignment horizontal="center" vertical="center" wrapText="1"/>
    </xf>
    <xf numFmtId="0" fontId="33" fillId="0" borderId="28" xfId="38" applyFont="1" applyFill="1" applyBorder="1" applyAlignment="1" applyProtection="1">
      <alignment horizontal="center" vertical="center" wrapText="1"/>
    </xf>
    <xf numFmtId="0" fontId="33" fillId="0" borderId="16" xfId="38" applyFont="1" applyFill="1" applyBorder="1" applyAlignment="1" applyProtection="1">
      <alignment horizontal="center" vertical="center" wrapText="1"/>
    </xf>
    <xf numFmtId="0" fontId="33" fillId="0" borderId="49" xfId="38" applyFont="1" applyFill="1" applyBorder="1" applyAlignment="1" applyProtection="1">
      <alignment horizontal="center" vertical="center" wrapText="1"/>
    </xf>
    <xf numFmtId="0" fontId="58" fillId="22" borderId="18" xfId="38" applyFont="1" applyFill="1" applyBorder="1" applyAlignment="1" applyProtection="1">
      <alignment horizontal="center" wrapText="1"/>
    </xf>
    <xf numFmtId="0" fontId="58" fillId="22" borderId="21" xfId="38" applyFont="1" applyFill="1" applyBorder="1" applyAlignment="1" applyProtection="1">
      <alignment horizontal="center" wrapText="1"/>
    </xf>
    <xf numFmtId="0" fontId="33" fillId="22" borderId="19" xfId="38" applyFont="1" applyFill="1" applyBorder="1" applyAlignment="1">
      <alignment horizontal="center" vertical="center"/>
    </xf>
    <xf numFmtId="0" fontId="33" fillId="22" borderId="11" xfId="38" applyFont="1" applyFill="1" applyBorder="1" applyAlignment="1">
      <alignment horizontal="center" vertical="center"/>
    </xf>
    <xf numFmtId="0" fontId="33" fillId="22" borderId="13" xfId="38" applyFont="1" applyFill="1" applyBorder="1" applyAlignment="1">
      <alignment horizontal="center" vertical="center"/>
    </xf>
    <xf numFmtId="0" fontId="4" fillId="22" borderId="82" xfId="38" applyFont="1" applyFill="1" applyBorder="1" applyAlignment="1">
      <alignment horizontal="center" vertical="center"/>
    </xf>
    <xf numFmtId="0" fontId="4" fillId="22" borderId="11" xfId="38" applyFont="1" applyFill="1" applyBorder="1" applyAlignment="1">
      <alignment horizontal="center" vertical="center"/>
    </xf>
    <xf numFmtId="0" fontId="0" fillId="0" borderId="0" xfId="0" applyBorder="1" applyAlignment="1" applyProtection="1">
      <alignment horizontal="center"/>
    </xf>
    <xf numFmtId="0" fontId="4" fillId="22" borderId="43" xfId="38" applyFont="1" applyFill="1" applyBorder="1" applyAlignment="1" applyProtection="1">
      <alignment horizontal="left" vertical="center"/>
    </xf>
    <xf numFmtId="0" fontId="4" fillId="22" borderId="1" xfId="38" applyFont="1" applyFill="1" applyBorder="1" applyAlignment="1" applyProtection="1">
      <alignment horizontal="left" vertical="center"/>
    </xf>
    <xf numFmtId="0" fontId="4" fillId="22" borderId="44" xfId="38" applyFont="1" applyFill="1" applyBorder="1" applyAlignment="1" applyProtection="1">
      <alignment horizontal="left" vertical="center"/>
    </xf>
    <xf numFmtId="0" fontId="4" fillId="22" borderId="59" xfId="38" applyFont="1" applyFill="1" applyBorder="1" applyAlignment="1" applyProtection="1">
      <alignment horizontal="left" vertical="center"/>
    </xf>
    <xf numFmtId="0" fontId="4" fillId="22" borderId="58" xfId="38" applyFont="1" applyFill="1" applyBorder="1" applyAlignment="1" applyProtection="1">
      <alignment horizontal="left" vertical="center"/>
    </xf>
    <xf numFmtId="0" fontId="4" fillId="22" borderId="61" xfId="38" applyFont="1" applyFill="1" applyBorder="1" applyAlignment="1" applyProtection="1">
      <alignment horizontal="left" vertical="center"/>
    </xf>
    <xf numFmtId="0" fontId="52" fillId="22" borderId="15" xfId="38" applyFont="1" applyFill="1" applyBorder="1" applyAlignment="1" applyProtection="1">
      <alignment horizontal="left" vertical="center" wrapText="1"/>
    </xf>
    <xf numFmtId="0" fontId="52" fillId="22" borderId="16" xfId="38" applyFont="1" applyFill="1" applyBorder="1" applyAlignment="1" applyProtection="1">
      <alignment horizontal="left" vertical="center" wrapText="1"/>
    </xf>
    <xf numFmtId="0" fontId="52" fillId="22" borderId="28" xfId="38" applyFont="1" applyFill="1" applyBorder="1" applyAlignment="1" applyProtection="1">
      <alignment horizontal="left" vertical="center" wrapText="1"/>
    </xf>
    <xf numFmtId="0" fontId="4" fillId="23" borderId="45" xfId="38" applyFont="1" applyFill="1" applyBorder="1" applyAlignment="1" applyProtection="1">
      <alignment horizontal="left"/>
    </xf>
    <xf numFmtId="0" fontId="4" fillId="23" borderId="46" xfId="38" applyFont="1" applyFill="1" applyBorder="1" applyAlignment="1" applyProtection="1">
      <alignment horizontal="left"/>
    </xf>
    <xf numFmtId="0" fontId="4" fillId="23" borderId="47" xfId="38" applyFont="1" applyFill="1" applyBorder="1" applyAlignment="1" applyProtection="1">
      <alignment horizontal="left"/>
    </xf>
    <xf numFmtId="0" fontId="4" fillId="23" borderId="43" xfId="38" applyFont="1" applyFill="1" applyBorder="1" applyAlignment="1" applyProtection="1">
      <alignment horizontal="left"/>
    </xf>
    <xf numFmtId="0" fontId="4" fillId="23" borderId="1" xfId="38" applyFont="1" applyFill="1" applyBorder="1" applyAlignment="1" applyProtection="1">
      <alignment horizontal="left"/>
    </xf>
    <xf numFmtId="0" fontId="4" fillId="23" borderId="44" xfId="38" applyFont="1" applyFill="1" applyBorder="1" applyAlignment="1" applyProtection="1">
      <alignment horizontal="left"/>
    </xf>
    <xf numFmtId="0" fontId="33" fillId="0" borderId="45" xfId="38" applyFont="1" applyFill="1" applyBorder="1" applyAlignment="1" applyProtection="1">
      <alignment horizontal="center" vertical="center" wrapText="1"/>
    </xf>
    <xf numFmtId="0" fontId="33" fillId="0" borderId="46" xfId="38" applyFont="1" applyFill="1" applyBorder="1" applyAlignment="1" applyProtection="1">
      <alignment horizontal="center" vertical="center" wrapText="1"/>
    </xf>
    <xf numFmtId="0" fontId="4" fillId="22" borderId="54" xfId="38" applyFill="1" applyBorder="1" applyAlignment="1">
      <alignment horizontal="center"/>
    </xf>
    <xf numFmtId="0" fontId="4" fillId="22" borderId="56" xfId="38" applyFill="1" applyBorder="1" applyAlignment="1">
      <alignment horizontal="center"/>
    </xf>
    <xf numFmtId="0" fontId="33" fillId="23" borderId="55" xfId="38" applyFont="1" applyFill="1" applyBorder="1" applyAlignment="1" applyProtection="1">
      <alignment horizontal="left" vertical="center" wrapText="1"/>
    </xf>
    <xf numFmtId="0" fontId="33" fillId="23" borderId="54" xfId="38" applyFont="1" applyFill="1" applyBorder="1" applyAlignment="1" applyProtection="1">
      <alignment horizontal="left" vertical="center" wrapText="1"/>
    </xf>
    <xf numFmtId="0" fontId="33" fillId="23" borderId="56" xfId="38" applyFont="1" applyFill="1" applyBorder="1" applyAlignment="1" applyProtection="1">
      <alignment horizontal="left" vertical="center" wrapText="1"/>
    </xf>
    <xf numFmtId="0" fontId="4" fillId="22" borderId="55" xfId="38" applyFont="1" applyFill="1" applyBorder="1" applyAlignment="1" applyProtection="1">
      <alignment horizontal="right"/>
    </xf>
    <xf numFmtId="0" fontId="4" fillId="22" borderId="54" xfId="38" applyFont="1" applyFill="1" applyBorder="1" applyAlignment="1" applyProtection="1">
      <alignment horizontal="right"/>
    </xf>
    <xf numFmtId="0" fontId="4" fillId="22" borderId="56" xfId="38" applyFont="1" applyFill="1" applyBorder="1" applyAlignment="1" applyProtection="1">
      <alignment horizontal="right"/>
    </xf>
    <xf numFmtId="0" fontId="89" fillId="22" borderId="51" xfId="38" applyFont="1" applyFill="1" applyBorder="1" applyAlignment="1" applyProtection="1">
      <alignment horizontal="center"/>
    </xf>
    <xf numFmtId="0" fontId="89" fillId="22" borderId="86" xfId="38" applyFont="1" applyFill="1" applyBorder="1" applyAlignment="1" applyProtection="1">
      <alignment horizontal="center"/>
    </xf>
    <xf numFmtId="0" fontId="89" fillId="22" borderId="53" xfId="38" applyFont="1" applyFill="1" applyBorder="1" applyAlignment="1" applyProtection="1">
      <alignment horizontal="center"/>
    </xf>
    <xf numFmtId="0" fontId="4" fillId="22" borderId="57" xfId="38" applyFill="1" applyBorder="1" applyAlignment="1" applyProtection="1">
      <alignment horizontal="center"/>
      <protection locked="0"/>
    </xf>
    <xf numFmtId="0" fontId="4" fillId="22" borderId="74" xfId="38" applyFill="1" applyBorder="1" applyAlignment="1" applyProtection="1">
      <alignment horizontal="center"/>
      <protection locked="0"/>
    </xf>
    <xf numFmtId="0" fontId="4" fillId="22" borderId="86" xfId="38" applyFill="1" applyBorder="1" applyAlignment="1" applyProtection="1">
      <alignment horizontal="center"/>
      <protection locked="0"/>
    </xf>
    <xf numFmtId="0" fontId="4" fillId="22" borderId="53" xfId="38" applyFill="1" applyBorder="1" applyAlignment="1" applyProtection="1">
      <alignment horizontal="center"/>
      <protection locked="0"/>
    </xf>
    <xf numFmtId="0" fontId="33" fillId="22" borderId="16" xfId="38" applyFont="1" applyFill="1" applyBorder="1" applyAlignment="1">
      <alignment horizontal="center"/>
    </xf>
    <xf numFmtId="0" fontId="4" fillId="22" borderId="15" xfId="38" applyFont="1" applyFill="1" applyBorder="1" applyAlignment="1" applyProtection="1">
      <alignment horizontal="center" vertical="center"/>
      <protection locked="0"/>
    </xf>
    <xf numFmtId="0" fontId="4" fillId="22" borderId="16" xfId="38" applyFont="1" applyFill="1" applyBorder="1" applyAlignment="1" applyProtection="1">
      <alignment horizontal="center" vertical="center"/>
      <protection locked="0"/>
    </xf>
    <xf numFmtId="0" fontId="4" fillId="22" borderId="28" xfId="38" applyFont="1" applyFill="1" applyBorder="1" applyAlignment="1" applyProtection="1">
      <alignment horizontal="center" vertical="center"/>
      <protection locked="0"/>
    </xf>
    <xf numFmtId="0" fontId="4" fillId="22" borderId="12" xfId="38" applyFont="1" applyFill="1" applyBorder="1" applyAlignment="1" applyProtection="1">
      <alignment horizontal="center" vertical="center"/>
      <protection locked="0"/>
    </xf>
    <xf numFmtId="0" fontId="4" fillId="22" borderId="0" xfId="38" applyFont="1" applyFill="1" applyBorder="1" applyAlignment="1" applyProtection="1">
      <alignment horizontal="center" vertical="center"/>
      <protection locked="0"/>
    </xf>
    <xf numFmtId="0" fontId="4" fillId="22" borderId="17" xfId="38" applyFont="1" applyFill="1" applyBorder="1" applyAlignment="1" applyProtection="1">
      <alignment horizontal="center" vertical="center"/>
      <protection locked="0"/>
    </xf>
    <xf numFmtId="0" fontId="4" fillId="22" borderId="51" xfId="38" applyFont="1" applyFill="1" applyBorder="1" applyAlignment="1" applyProtection="1">
      <alignment horizontal="center" vertical="center"/>
      <protection locked="0"/>
    </xf>
    <xf numFmtId="0" fontId="4" fillId="22" borderId="86" xfId="38" applyFont="1" applyFill="1" applyBorder="1" applyAlignment="1" applyProtection="1">
      <alignment horizontal="center" vertical="center"/>
      <protection locked="0"/>
    </xf>
    <xf numFmtId="0" fontId="4" fillId="22" borderId="53" xfId="38" applyFont="1" applyFill="1" applyBorder="1" applyAlignment="1" applyProtection="1">
      <alignment horizontal="center" vertical="center"/>
      <protection locked="0"/>
    </xf>
    <xf numFmtId="0" fontId="52" fillId="22" borderId="55" xfId="38" applyFont="1" applyFill="1" applyBorder="1" applyAlignment="1" applyProtection="1">
      <alignment horizontal="center" vertical="center"/>
    </xf>
    <xf numFmtId="0" fontId="52" fillId="22" borderId="54" xfId="38" applyFont="1" applyFill="1" applyBorder="1" applyAlignment="1" applyProtection="1">
      <alignment horizontal="center" vertical="center"/>
    </xf>
    <xf numFmtId="0" fontId="52" fillId="22" borderId="56" xfId="38" applyFont="1" applyFill="1" applyBorder="1" applyAlignment="1" applyProtection="1">
      <alignment horizontal="center" vertical="center"/>
    </xf>
    <xf numFmtId="0" fontId="4" fillId="23" borderId="34" xfId="38" applyFill="1" applyBorder="1" applyAlignment="1" applyProtection="1">
      <alignment horizontal="center"/>
      <protection locked="0"/>
    </xf>
    <xf numFmtId="0" fontId="4" fillId="23" borderId="32" xfId="38" applyFill="1" applyBorder="1" applyAlignment="1" applyProtection="1">
      <alignment horizontal="center"/>
      <protection locked="0"/>
    </xf>
    <xf numFmtId="0" fontId="4" fillId="22" borderId="98" xfId="38" applyFont="1" applyFill="1" applyBorder="1" applyAlignment="1" applyProtection="1">
      <alignment horizontal="center" vertical="center"/>
      <protection locked="0"/>
    </xf>
    <xf numFmtId="0" fontId="4" fillId="22" borderId="49" xfId="38" applyFont="1" applyFill="1" applyBorder="1" applyAlignment="1" applyProtection="1">
      <alignment horizontal="center" vertical="center"/>
      <protection locked="0"/>
    </xf>
    <xf numFmtId="0" fontId="4" fillId="22" borderId="49" xfId="38" applyFill="1" applyBorder="1" applyAlignment="1" applyProtection="1">
      <alignment horizontal="center"/>
      <protection locked="0"/>
    </xf>
    <xf numFmtId="0" fontId="4" fillId="22" borderId="19" xfId="38" applyFont="1" applyFill="1" applyBorder="1" applyAlignment="1">
      <alignment horizontal="center" vertical="center"/>
    </xf>
    <xf numFmtId="0" fontId="4" fillId="22" borderId="83" xfId="38" applyFont="1" applyFill="1" applyBorder="1" applyAlignment="1">
      <alignment horizontal="center" vertical="center"/>
    </xf>
    <xf numFmtId="0" fontId="4" fillId="22" borderId="19" xfId="38" applyFont="1" applyFill="1" applyBorder="1" applyAlignment="1" applyProtection="1">
      <alignment horizontal="center" vertical="center"/>
      <protection locked="0"/>
    </xf>
    <xf numFmtId="0" fontId="4" fillId="22" borderId="11" xfId="38" applyFont="1" applyFill="1" applyBorder="1" applyAlignment="1" applyProtection="1">
      <alignment horizontal="center" vertical="center"/>
      <protection locked="0"/>
    </xf>
    <xf numFmtId="0" fontId="4" fillId="22" borderId="83" xfId="38" applyFont="1" applyFill="1" applyBorder="1" applyAlignment="1" applyProtection="1">
      <alignment horizontal="center" vertical="center"/>
      <protection locked="0"/>
    </xf>
    <xf numFmtId="0" fontId="33" fillId="22" borderId="82" xfId="38" applyFont="1" applyFill="1" applyBorder="1" applyAlignment="1">
      <alignment horizontal="center" vertical="center"/>
    </xf>
    <xf numFmtId="0" fontId="4" fillId="22" borderId="25" xfId="38" applyFill="1" applyBorder="1" applyAlignment="1">
      <alignment horizontal="left" vertical="top"/>
    </xf>
    <xf numFmtId="0" fontId="4" fillId="22" borderId="85" xfId="38" applyFill="1" applyBorder="1" applyAlignment="1">
      <alignment horizontal="left" vertical="top"/>
    </xf>
    <xf numFmtId="0" fontId="4" fillId="22" borderId="86" xfId="38" applyFill="1" applyBorder="1" applyAlignment="1">
      <alignment horizontal="left" vertical="top"/>
    </xf>
    <xf numFmtId="0" fontId="4" fillId="22" borderId="114" xfId="38" applyFill="1" applyBorder="1" applyAlignment="1">
      <alignment horizontal="left" vertical="top"/>
    </xf>
    <xf numFmtId="0" fontId="33" fillId="22" borderId="24" xfId="38" applyFont="1" applyFill="1" applyBorder="1" applyAlignment="1" applyProtection="1">
      <alignment horizontal="left"/>
    </xf>
    <xf numFmtId="0" fontId="33" fillId="22" borderId="25" xfId="38" applyFont="1" applyFill="1" applyBorder="1" applyAlignment="1" applyProtection="1">
      <alignment horizontal="left"/>
    </xf>
    <xf numFmtId="0" fontId="33" fillId="22" borderId="26" xfId="38" applyFont="1" applyFill="1" applyBorder="1" applyAlignment="1" applyProtection="1">
      <alignment horizontal="left"/>
    </xf>
    <xf numFmtId="0" fontId="49" fillId="22" borderId="24" xfId="0" applyFont="1" applyFill="1" applyBorder="1" applyAlignment="1">
      <alignment horizontal="left"/>
    </xf>
    <xf numFmtId="0" fontId="49" fillId="22" borderId="25" xfId="0" applyFont="1" applyFill="1" applyBorder="1" applyAlignment="1">
      <alignment horizontal="left"/>
    </xf>
    <xf numFmtId="0" fontId="49" fillId="22" borderId="26" xfId="0" applyFont="1" applyFill="1" applyBorder="1" applyAlignment="1">
      <alignment horizontal="left"/>
    </xf>
    <xf numFmtId="0" fontId="33" fillId="22" borderId="1" xfId="0" applyFont="1" applyFill="1" applyBorder="1" applyAlignment="1" applyProtection="1">
      <protection locked="0"/>
    </xf>
    <xf numFmtId="0" fontId="33" fillId="22" borderId="46" xfId="0" applyFont="1" applyFill="1" applyBorder="1" applyAlignment="1" applyProtection="1">
      <protection locked="0"/>
    </xf>
    <xf numFmtId="0" fontId="0" fillId="22" borderId="51" xfId="0" applyFill="1" applyBorder="1" applyAlignment="1">
      <alignment horizontal="right"/>
    </xf>
    <xf numFmtId="0" fontId="0" fillId="22" borderId="86" xfId="0" applyFill="1" applyBorder="1" applyAlignment="1">
      <alignment horizontal="right"/>
    </xf>
    <xf numFmtId="0" fontId="0" fillId="22" borderId="53" xfId="0" applyFill="1" applyBorder="1" applyAlignment="1">
      <alignment horizontal="right"/>
    </xf>
    <xf numFmtId="0" fontId="33" fillId="22" borderId="1" xfId="0" applyFont="1" applyFill="1" applyBorder="1" applyAlignment="1" applyProtection="1">
      <alignment wrapText="1"/>
      <protection locked="0"/>
    </xf>
    <xf numFmtId="171" fontId="33" fillId="23" borderId="46" xfId="0" applyNumberFormat="1" applyFont="1" applyFill="1" applyBorder="1" applyAlignment="1" applyProtection="1">
      <alignment horizontal="center" vertical="center"/>
      <protection locked="0"/>
    </xf>
    <xf numFmtId="0" fontId="33" fillId="23" borderId="33" xfId="0" applyFont="1" applyFill="1" applyBorder="1" applyAlignment="1">
      <alignment horizontal="center" vertical="center"/>
    </xf>
    <xf numFmtId="0" fontId="33" fillId="23" borderId="32" xfId="0" applyFont="1" applyFill="1" applyBorder="1" applyAlignment="1">
      <alignment horizontal="center" vertical="center"/>
    </xf>
    <xf numFmtId="0" fontId="33" fillId="0" borderId="48" xfId="0" applyFont="1" applyFill="1" applyBorder="1" applyAlignment="1">
      <alignment horizontal="center" vertical="center" wrapText="1"/>
    </xf>
    <xf numFmtId="0" fontId="33" fillId="0" borderId="49" xfId="0" applyFont="1" applyFill="1" applyBorder="1" applyAlignment="1">
      <alignment horizontal="center" vertical="center" wrapText="1"/>
    </xf>
    <xf numFmtId="0" fontId="33" fillId="0" borderId="60" xfId="0" applyFont="1" applyFill="1" applyBorder="1" applyAlignment="1">
      <alignment horizontal="center" vertical="center" wrapText="1"/>
    </xf>
    <xf numFmtId="0" fontId="33" fillId="0" borderId="58" xfId="0" applyFont="1" applyFill="1" applyBorder="1" applyAlignment="1">
      <alignment horizontal="center" vertical="center" wrapText="1"/>
    </xf>
    <xf numFmtId="0" fontId="33" fillId="0" borderId="27" xfId="0" applyFont="1" applyFill="1" applyBorder="1" applyAlignment="1">
      <alignment horizontal="center" vertical="center" wrapText="1"/>
    </xf>
    <xf numFmtId="0" fontId="33" fillId="0" borderId="61" xfId="0" quotePrefix="1" applyFont="1" applyFill="1" applyBorder="1" applyAlignment="1">
      <alignment horizontal="center" vertical="center" wrapText="1"/>
    </xf>
    <xf numFmtId="0" fontId="33" fillId="0" borderId="87" xfId="0" quotePrefix="1" applyFont="1" applyFill="1" applyBorder="1" applyAlignment="1">
      <alignment horizontal="center" vertical="center" wrapText="1"/>
    </xf>
    <xf numFmtId="0" fontId="33" fillId="22" borderId="58" xfId="0" applyFont="1" applyFill="1" applyBorder="1" applyAlignment="1" applyProtection="1">
      <protection locked="0"/>
    </xf>
    <xf numFmtId="0" fontId="33" fillId="0" borderId="59" xfId="0" applyFont="1" applyFill="1" applyBorder="1" applyAlignment="1">
      <alignment horizontal="center" vertical="center" wrapText="1"/>
    </xf>
    <xf numFmtId="0" fontId="33" fillId="0" borderId="81" xfId="0" applyFont="1" applyFill="1" applyBorder="1" applyAlignment="1">
      <alignment horizontal="center" vertical="center" wrapText="1"/>
    </xf>
    <xf numFmtId="0" fontId="33" fillId="0" borderId="27" xfId="0" quotePrefix="1" applyFont="1" applyFill="1" applyBorder="1" applyAlignment="1">
      <alignment horizontal="center" vertical="center" wrapText="1"/>
    </xf>
    <xf numFmtId="0" fontId="4" fillId="23" borderId="58" xfId="0" applyFont="1" applyFill="1" applyBorder="1" applyAlignment="1" applyProtection="1">
      <alignment vertical="center"/>
    </xf>
    <xf numFmtId="0" fontId="4" fillId="23" borderId="61" xfId="0" applyFont="1" applyFill="1" applyBorder="1" applyAlignment="1" applyProtection="1">
      <alignment vertical="center"/>
    </xf>
    <xf numFmtId="0" fontId="4" fillId="23" borderId="46" xfId="0" applyFont="1" applyFill="1" applyBorder="1" applyAlignment="1" applyProtection="1">
      <alignment vertical="center"/>
    </xf>
    <xf numFmtId="0" fontId="4" fillId="23" borderId="47" xfId="0" applyFont="1" applyFill="1" applyBorder="1" applyAlignment="1" applyProtection="1">
      <alignment vertical="center"/>
    </xf>
    <xf numFmtId="0" fontId="33" fillId="23" borderId="59" xfId="0" applyFont="1" applyFill="1" applyBorder="1" applyAlignment="1">
      <alignment vertical="center"/>
    </xf>
    <xf numFmtId="0" fontId="33" fillId="23" borderId="58" xfId="0" applyFont="1" applyFill="1" applyBorder="1" applyAlignment="1">
      <alignment vertical="center"/>
    </xf>
    <xf numFmtId="0" fontId="4" fillId="23" borderId="58" xfId="0" applyFont="1" applyFill="1" applyBorder="1" applyAlignment="1" applyProtection="1">
      <alignment vertical="center"/>
      <protection locked="0"/>
    </xf>
    <xf numFmtId="0" fontId="0" fillId="23" borderId="58" xfId="0" applyFill="1" applyBorder="1" applyAlignment="1" applyProtection="1">
      <alignment vertical="center"/>
      <protection locked="0"/>
    </xf>
    <xf numFmtId="0" fontId="0" fillId="23" borderId="48" xfId="0" applyFill="1" applyBorder="1" applyAlignment="1" applyProtection="1">
      <alignment vertical="center"/>
      <protection locked="0"/>
    </xf>
    <xf numFmtId="0" fontId="4" fillId="23" borderId="58" xfId="0" quotePrefix="1" applyFont="1" applyFill="1" applyBorder="1" applyAlignment="1" applyProtection="1">
      <alignment horizontal="center" vertical="center"/>
      <protection locked="0"/>
    </xf>
    <xf numFmtId="0" fontId="4" fillId="23" borderId="61" xfId="0" quotePrefix="1" applyFont="1" applyFill="1" applyBorder="1" applyAlignment="1" applyProtection="1">
      <alignment horizontal="center" vertical="center"/>
      <protection locked="0"/>
    </xf>
    <xf numFmtId="0" fontId="33" fillId="18" borderId="18" xfId="0" quotePrefix="1" applyFont="1" applyFill="1" applyBorder="1" applyAlignment="1">
      <alignment vertical="center"/>
    </xf>
    <xf numFmtId="0" fontId="33" fillId="18" borderId="21" xfId="0" quotePrefix="1" applyFont="1" applyFill="1" applyBorder="1" applyAlignment="1">
      <alignment vertical="center"/>
    </xf>
    <xf numFmtId="0" fontId="33" fillId="18" borderId="98" xfId="0" quotePrefix="1" applyFont="1" applyFill="1" applyBorder="1" applyAlignment="1">
      <alignment vertical="center"/>
    </xf>
    <xf numFmtId="0" fontId="33" fillId="18" borderId="60" xfId="0" quotePrefix="1" applyFont="1" applyFill="1" applyBorder="1" applyAlignment="1">
      <alignment vertical="center"/>
    </xf>
    <xf numFmtId="0" fontId="0" fillId="0" borderId="122" xfId="0" applyBorder="1" applyAlignment="1" applyProtection="1"/>
    <xf numFmtId="0" fontId="0" fillId="33" borderId="122" xfId="0" applyFill="1" applyBorder="1" applyAlignment="1" applyProtection="1"/>
    <xf numFmtId="0" fontId="0" fillId="0" borderId="22" xfId="0" applyBorder="1" applyAlignment="1" applyProtection="1">
      <alignment horizontal="center" vertical="center" wrapText="1"/>
    </xf>
    <xf numFmtId="0" fontId="0" fillId="0" borderId="0" xfId="0" applyBorder="1" applyAlignment="1" applyProtection="1">
      <alignment horizontal="center" vertical="center"/>
    </xf>
    <xf numFmtId="0" fontId="0" fillId="0" borderId="23" xfId="0" applyBorder="1" applyAlignment="1" applyProtection="1"/>
    <xf numFmtId="0" fontId="0" fillId="0" borderId="126" xfId="0" applyBorder="1" applyAlignment="1" applyProtection="1">
      <alignment horizontal="left"/>
    </xf>
    <xf numFmtId="0" fontId="0" fillId="0" borderId="120" xfId="0" applyBorder="1" applyAlignment="1" applyProtection="1">
      <alignment horizontal="left"/>
    </xf>
    <xf numFmtId="0" fontId="0" fillId="0" borderId="120" xfId="0" applyBorder="1" applyAlignment="1" applyProtection="1">
      <alignment horizontal="center"/>
    </xf>
    <xf numFmtId="0" fontId="0" fillId="0" borderId="121" xfId="0" applyBorder="1" applyAlignment="1" applyProtection="1">
      <alignment horizontal="center"/>
    </xf>
    <xf numFmtId="0" fontId="0" fillId="0" borderId="0" xfId="0" applyBorder="1" applyAlignment="1" applyProtection="1">
      <alignment horizontal="center" vertical="center" wrapText="1"/>
    </xf>
    <xf numFmtId="0" fontId="0" fillId="0" borderId="23" xfId="0" applyBorder="1" applyAlignment="1" applyProtection="1">
      <alignment horizontal="center" vertical="center" wrapText="1"/>
    </xf>
    <xf numFmtId="0" fontId="0" fillId="0" borderId="22" xfId="0" applyBorder="1" applyAlignment="1" applyProtection="1">
      <alignment horizontal="center"/>
    </xf>
    <xf numFmtId="0" fontId="0" fillId="0" borderId="23" xfId="0" applyBorder="1" applyAlignment="1" applyProtection="1">
      <alignment horizontal="center"/>
    </xf>
    <xf numFmtId="0" fontId="0" fillId="0" borderId="19" xfId="0" applyBorder="1" applyAlignment="1" applyProtection="1"/>
    <xf numFmtId="0" fontId="0" fillId="0" borderId="11" xfId="0" applyBorder="1" applyAlignment="1" applyProtection="1"/>
    <xf numFmtId="0" fontId="0" fillId="0" borderId="22" xfId="0" applyBorder="1" applyAlignment="1" applyProtection="1">
      <alignment horizontal="center" vertical="center"/>
    </xf>
    <xf numFmtId="0" fontId="0" fillId="0" borderId="11" xfId="0" applyBorder="1" applyAlignment="1"/>
    <xf numFmtId="0" fontId="0" fillId="0" borderId="11" xfId="0" applyBorder="1" applyAlignment="1" applyProtection="1">
      <alignment horizontal="center"/>
    </xf>
    <xf numFmtId="0" fontId="0" fillId="0" borderId="130" xfId="0" applyBorder="1" applyAlignment="1">
      <alignment horizontal="center" vertical="center"/>
    </xf>
    <xf numFmtId="0" fontId="40" fillId="0" borderId="0" xfId="0" applyFont="1" applyFill="1" applyBorder="1" applyAlignment="1">
      <alignment horizontal="center" vertical="center"/>
    </xf>
    <xf numFmtId="0" fontId="0" fillId="0" borderId="0" xfId="0" applyBorder="1" applyAlignment="1">
      <alignment horizontal="center" vertical="center"/>
    </xf>
    <xf numFmtId="0" fontId="0" fillId="0" borderId="11" xfId="0" applyFill="1" applyBorder="1" applyAlignment="1">
      <alignment horizontal="center" vertical="center"/>
    </xf>
    <xf numFmtId="0" fontId="0" fillId="0" borderId="11" xfId="0" applyBorder="1" applyAlignment="1">
      <alignment horizontal="center" vertical="center"/>
    </xf>
    <xf numFmtId="0" fontId="0" fillId="0" borderId="130" xfId="0" applyFill="1" applyBorder="1" applyAlignment="1">
      <alignment horizontal="center" vertical="center"/>
    </xf>
    <xf numFmtId="0" fontId="0" fillId="0" borderId="129" xfId="0" applyBorder="1" applyAlignment="1">
      <alignment horizontal="center" vertical="center"/>
    </xf>
    <xf numFmtId="0" fontId="0" fillId="0" borderId="131" xfId="0" applyBorder="1" applyAlignment="1"/>
    <xf numFmtId="0" fontId="0" fillId="0" borderId="129" xfId="0" applyBorder="1" applyAlignment="1"/>
    <xf numFmtId="0" fontId="0" fillId="0" borderId="130" xfId="0" applyBorder="1" applyAlignment="1"/>
    <xf numFmtId="0" fontId="0" fillId="0" borderId="128" xfId="0" applyBorder="1" applyAlignment="1">
      <alignment horizontal="center" vertical="center"/>
    </xf>
    <xf numFmtId="0" fontId="40" fillId="0" borderId="0" xfId="0" applyFont="1" applyBorder="1" applyAlignment="1">
      <alignment horizontal="center" vertical="center"/>
    </xf>
    <xf numFmtId="0" fontId="0" fillId="0" borderId="0" xfId="0" applyFont="1" applyBorder="1" applyAlignment="1">
      <alignment horizontal="center" vertical="center"/>
    </xf>
    <xf numFmtId="0" fontId="0" fillId="0" borderId="127" xfId="0" applyBorder="1" applyAlignment="1">
      <alignment horizontal="center" vertical="center" wrapText="1"/>
    </xf>
    <xf numFmtId="0" fontId="0" fillId="0" borderId="127" xfId="0" applyBorder="1" applyAlignment="1">
      <alignment horizontal="center" vertical="center"/>
    </xf>
    <xf numFmtId="0" fontId="0" fillId="0" borderId="127" xfId="0" applyBorder="1" applyAlignment="1"/>
    <xf numFmtId="0" fontId="0" fillId="0" borderId="72" xfId="0" applyBorder="1" applyAlignment="1">
      <alignment horizontal="center" vertical="center" wrapText="1"/>
    </xf>
    <xf numFmtId="0" fontId="0" fillId="0" borderId="72" xfId="0" applyBorder="1" applyAlignment="1">
      <alignment horizontal="center" vertical="center"/>
    </xf>
    <xf numFmtId="0" fontId="0" fillId="0" borderId="72" xfId="0" applyBorder="1" applyAlignment="1"/>
    <xf numFmtId="0" fontId="0" fillId="33" borderId="122" xfId="0" applyFont="1" applyFill="1" applyBorder="1" applyAlignment="1"/>
    <xf numFmtId="0" fontId="0" fillId="0" borderId="122" xfId="0" applyFont="1" applyBorder="1" applyAlignment="1"/>
    <xf numFmtId="0" fontId="0" fillId="0" borderId="122" xfId="0" applyBorder="1" applyAlignment="1"/>
    <xf numFmtId="0" fontId="0" fillId="0" borderId="19" xfId="0" applyBorder="1" applyAlignment="1">
      <alignment horizontal="center" vertical="center" wrapText="1"/>
    </xf>
    <xf numFmtId="0" fontId="0" fillId="0" borderId="13" xfId="0" applyBorder="1" applyAlignment="1"/>
    <xf numFmtId="0" fontId="0" fillId="33" borderId="125" xfId="0" applyFill="1" applyBorder="1" applyAlignment="1">
      <alignment horizontal="center"/>
    </xf>
    <xf numFmtId="0" fontId="0" fillId="33" borderId="124" xfId="0" applyFill="1" applyBorder="1" applyAlignment="1">
      <alignment horizontal="center"/>
    </xf>
    <xf numFmtId="0" fontId="40" fillId="33" borderId="123" xfId="0" applyFont="1" applyFill="1" applyBorder="1" applyAlignment="1">
      <alignment horizontal="center"/>
    </xf>
    <xf numFmtId="0" fontId="40" fillId="33" borderId="125" xfId="0" applyFont="1" applyFill="1" applyBorder="1" applyAlignment="1">
      <alignment horizontal="center"/>
    </xf>
    <xf numFmtId="0" fontId="0" fillId="0" borderId="126" xfId="0" applyBorder="1" applyAlignment="1">
      <alignment horizontal="left"/>
    </xf>
    <xf numFmtId="0" fontId="0" fillId="0" borderId="120" xfId="0" applyBorder="1" applyAlignment="1">
      <alignment horizontal="left"/>
    </xf>
    <xf numFmtId="0" fontId="0" fillId="0" borderId="120" xfId="0" applyBorder="1" applyAlignment="1">
      <alignment horizontal="center"/>
    </xf>
    <xf numFmtId="0" fontId="0" fillId="0" borderId="121" xfId="0" applyBorder="1" applyAlignment="1">
      <alignment horizontal="center"/>
    </xf>
    <xf numFmtId="0" fontId="0" fillId="0" borderId="19" xfId="0" applyFont="1" applyBorder="1" applyAlignment="1"/>
    <xf numFmtId="0" fontId="0" fillId="0" borderId="11" xfId="0" applyFont="1" applyBorder="1" applyAlignment="1"/>
    <xf numFmtId="0" fontId="40" fillId="0" borderId="126" xfId="0" applyFont="1" applyBorder="1" applyAlignment="1">
      <alignment horizontal="center" vertical="center" wrapText="1"/>
    </xf>
    <xf numFmtId="0" fontId="40" fillId="0" borderId="120" xfId="0" applyFont="1" applyBorder="1" applyAlignment="1">
      <alignment horizontal="center" vertical="center"/>
    </xf>
    <xf numFmtId="0" fontId="40" fillId="0" borderId="120" xfId="0" applyFont="1" applyBorder="1" applyAlignment="1"/>
    <xf numFmtId="0" fontId="40" fillId="0" borderId="121" xfId="0" applyFont="1" applyBorder="1" applyAlignment="1"/>
    <xf numFmtId="0" fontId="40" fillId="0" borderId="19" xfId="0" applyFont="1" applyBorder="1" applyAlignment="1"/>
    <xf numFmtId="0" fontId="40" fillId="0" borderId="11" xfId="0" applyFont="1" applyBorder="1" applyAlignment="1"/>
    <xf numFmtId="0" fontId="40" fillId="0" borderId="13" xfId="0" applyFont="1" applyBorder="1" applyAlignment="1"/>
    <xf numFmtId="0" fontId="40" fillId="0" borderId="129" xfId="0" applyFont="1" applyBorder="1" applyAlignment="1">
      <alignment horizontal="center"/>
    </xf>
    <xf numFmtId="0" fontId="40" fillId="0" borderId="130" xfId="0" applyFont="1" applyBorder="1" applyAlignment="1">
      <alignment horizontal="center"/>
    </xf>
    <xf numFmtId="0" fontId="40" fillId="0" borderId="131" xfId="0" applyFont="1" applyBorder="1" applyAlignment="1">
      <alignment horizontal="center"/>
    </xf>
    <xf numFmtId="0" fontId="0" fillId="0" borderId="128" xfId="0" applyBorder="1" applyAlignment="1"/>
    <xf numFmtId="0" fontId="0" fillId="0" borderId="126" xfId="0" applyFill="1"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0" borderId="22" xfId="0" applyBorder="1" applyAlignment="1">
      <alignment horizontal="center" vertical="center"/>
    </xf>
    <xf numFmtId="0" fontId="0" fillId="0" borderId="19" xfId="0" applyBorder="1" applyAlignment="1">
      <alignment horizontal="center" vertical="center"/>
    </xf>
    <xf numFmtId="0" fontId="0" fillId="0" borderId="13" xfId="0" applyBorder="1" applyAlignment="1">
      <alignment horizontal="center" vertical="center"/>
    </xf>
    <xf numFmtId="0" fontId="0" fillId="0" borderId="19" xfId="0" applyBorder="1" applyAlignment="1"/>
    <xf numFmtId="0" fontId="0" fillId="33" borderId="128" xfId="0" applyFill="1" applyBorder="1" applyAlignment="1"/>
    <xf numFmtId="0" fontId="0" fillId="0" borderId="126" xfId="0" applyBorder="1" applyAlignment="1">
      <alignment horizontal="center" vertical="center" wrapText="1"/>
    </xf>
    <xf numFmtId="0" fontId="0" fillId="0" borderId="120" xfId="0" applyBorder="1" applyAlignment="1"/>
    <xf numFmtId="0" fontId="0" fillId="0" borderId="121" xfId="0" applyBorder="1" applyAlignment="1"/>
    <xf numFmtId="0" fontId="0" fillId="0" borderId="126" xfId="0" applyBorder="1" applyAlignment="1"/>
    <xf numFmtId="0" fontId="0" fillId="0" borderId="37" xfId="0" applyBorder="1" applyAlignment="1"/>
    <xf numFmtId="0" fontId="114" fillId="0" borderId="11" xfId="0" applyFont="1" applyBorder="1" applyAlignment="1">
      <alignment horizontal="center" vertical="center"/>
    </xf>
    <xf numFmtId="0" fontId="114" fillId="0" borderId="13" xfId="0" applyFont="1" applyBorder="1" applyAlignment="1">
      <alignment horizontal="center" vertical="center"/>
    </xf>
    <xf numFmtId="0" fontId="36" fillId="22" borderId="15" xfId="38" applyFont="1" applyFill="1" applyBorder="1" applyAlignment="1" applyProtection="1">
      <alignment horizontal="left" vertical="center" wrapText="1"/>
      <protection locked="0"/>
    </xf>
    <xf numFmtId="0" fontId="36" fillId="22" borderId="16" xfId="38" applyFont="1" applyFill="1" applyBorder="1" applyAlignment="1" applyProtection="1">
      <alignment horizontal="left" vertical="center" wrapText="1"/>
      <protection locked="0"/>
    </xf>
    <xf numFmtId="0" fontId="36" fillId="22" borderId="75" xfId="38" applyFont="1" applyFill="1" applyBorder="1" applyAlignment="1" applyProtection="1">
      <alignment horizontal="left" vertical="center" wrapText="1"/>
      <protection locked="0"/>
    </xf>
    <xf numFmtId="0" fontId="36" fillId="22" borderId="51" xfId="38" applyFont="1" applyFill="1" applyBorder="1" applyAlignment="1" applyProtection="1">
      <alignment horizontal="left" vertical="center" wrapText="1"/>
      <protection locked="0"/>
    </xf>
    <xf numFmtId="0" fontId="36" fillId="22" borderId="86" xfId="38" applyFont="1" applyFill="1" applyBorder="1" applyAlignment="1" applyProtection="1">
      <alignment horizontal="left" vertical="center" wrapText="1"/>
      <protection locked="0"/>
    </xf>
    <xf numFmtId="0" fontId="36" fillId="22" borderId="74" xfId="38" applyFont="1" applyFill="1" applyBorder="1" applyAlignment="1" applyProtection="1">
      <alignment horizontal="left" vertical="center" wrapText="1"/>
      <protection locked="0"/>
    </xf>
    <xf numFmtId="0" fontId="36" fillId="22" borderId="76" xfId="38" applyFont="1" applyFill="1" applyBorder="1" applyAlignment="1" applyProtection="1">
      <alignment horizontal="center" vertical="center"/>
      <protection locked="0"/>
    </xf>
    <xf numFmtId="0" fontId="36" fillId="22" borderId="16" xfId="38" applyFont="1" applyFill="1" applyBorder="1" applyAlignment="1" applyProtection="1">
      <alignment horizontal="center" vertical="center"/>
      <protection locked="0"/>
    </xf>
    <xf numFmtId="0" fontId="36" fillId="22" borderId="57" xfId="38" applyFont="1" applyFill="1" applyBorder="1" applyAlignment="1" applyProtection="1">
      <alignment horizontal="center" vertical="center"/>
      <protection locked="0"/>
    </xf>
    <xf numFmtId="0" fontId="36" fillId="22" borderId="86" xfId="38" applyFont="1" applyFill="1" applyBorder="1" applyAlignment="1" applyProtection="1">
      <alignment horizontal="center" vertical="center"/>
      <protection locked="0"/>
    </xf>
    <xf numFmtId="0" fontId="36" fillId="22" borderId="15" xfId="38" applyFont="1" applyFill="1" applyBorder="1" applyAlignment="1" applyProtection="1">
      <alignment horizontal="left" vertical="center"/>
      <protection locked="0"/>
    </xf>
    <xf numFmtId="0" fontId="36" fillId="22" borderId="16" xfId="38" applyFont="1" applyFill="1" applyBorder="1" applyAlignment="1" applyProtection="1">
      <alignment horizontal="left" vertical="center"/>
      <protection locked="0"/>
    </xf>
    <xf numFmtId="0" fontId="36" fillId="22" borderId="28" xfId="38" applyFont="1" applyFill="1" applyBorder="1" applyAlignment="1" applyProtection="1">
      <alignment horizontal="left" vertical="center"/>
      <protection locked="0"/>
    </xf>
    <xf numFmtId="0" fontId="36" fillId="22" borderId="51" xfId="38" applyFont="1" applyFill="1" applyBorder="1" applyAlignment="1" applyProtection="1">
      <alignment horizontal="left" vertical="center"/>
      <protection locked="0"/>
    </xf>
    <xf numFmtId="0" fontId="36" fillId="22" borderId="86" xfId="38" applyFont="1" applyFill="1" applyBorder="1" applyAlignment="1" applyProtection="1">
      <alignment horizontal="left" vertical="center"/>
      <protection locked="0"/>
    </xf>
    <xf numFmtId="0" fontId="36" fillId="22" borderId="53" xfId="38" applyFont="1" applyFill="1" applyBorder="1" applyAlignment="1" applyProtection="1">
      <alignment horizontal="left" vertical="center"/>
      <protection locked="0"/>
    </xf>
    <xf numFmtId="0" fontId="4" fillId="22" borderId="55" xfId="38" applyFont="1" applyFill="1" applyBorder="1" applyAlignment="1">
      <alignment horizontal="center"/>
    </xf>
    <xf numFmtId="0" fontId="4" fillId="22" borderId="54" xfId="38" applyFont="1" applyFill="1" applyBorder="1" applyAlignment="1">
      <alignment horizontal="center"/>
    </xf>
    <xf numFmtId="0" fontId="4" fillId="22" borderId="56" xfId="38" applyFont="1" applyFill="1" applyBorder="1" applyAlignment="1">
      <alignment horizontal="center"/>
    </xf>
    <xf numFmtId="0" fontId="89" fillId="22" borderId="55" xfId="38" applyFont="1" applyFill="1" applyBorder="1" applyAlignment="1">
      <alignment horizontal="center"/>
    </xf>
    <xf numFmtId="0" fontId="89" fillId="22" borderId="54" xfId="38" applyFont="1" applyFill="1" applyBorder="1" applyAlignment="1">
      <alignment horizontal="center"/>
    </xf>
    <xf numFmtId="0" fontId="89" fillId="22" borderId="16" xfId="38" applyFont="1" applyFill="1" applyBorder="1" applyAlignment="1">
      <alignment horizontal="center"/>
    </xf>
    <xf numFmtId="0" fontId="89" fillId="22" borderId="56" xfId="38" applyFont="1" applyFill="1" applyBorder="1" applyAlignment="1">
      <alignment horizontal="center"/>
    </xf>
    <xf numFmtId="0" fontId="85" fillId="22" borderId="55" xfId="38" applyFont="1" applyFill="1" applyBorder="1" applyAlignment="1" applyProtection="1">
      <alignment horizontal="left" vertical="center" wrapText="1"/>
      <protection locked="0"/>
    </xf>
    <xf numFmtId="0" fontId="85" fillId="22" borderId="54" xfId="38" applyFont="1" applyFill="1" applyBorder="1" applyAlignment="1" applyProtection="1">
      <alignment horizontal="left" vertical="center" wrapText="1"/>
      <protection locked="0"/>
    </xf>
    <xf numFmtId="0" fontId="85" fillId="22" borderId="56" xfId="38" applyFont="1" applyFill="1" applyBorder="1" applyAlignment="1" applyProtection="1">
      <alignment horizontal="left" vertical="center" wrapText="1"/>
      <protection locked="0"/>
    </xf>
    <xf numFmtId="0" fontId="33" fillId="22" borderId="15" xfId="38" applyFont="1" applyFill="1" applyBorder="1" applyAlignment="1" applyProtection="1">
      <alignment horizontal="left"/>
      <protection locked="0"/>
    </xf>
    <xf numFmtId="0" fontId="33" fillId="22" borderId="16" xfId="38" applyFont="1" applyFill="1" applyBorder="1" applyAlignment="1" applyProtection="1">
      <alignment horizontal="left"/>
      <protection locked="0"/>
    </xf>
    <xf numFmtId="0" fontId="33" fillId="22" borderId="28" xfId="38" applyFont="1" applyFill="1" applyBorder="1" applyAlignment="1" applyProtection="1">
      <alignment horizontal="left"/>
      <protection locked="0"/>
    </xf>
    <xf numFmtId="0" fontId="33" fillId="18" borderId="18" xfId="38" quotePrefix="1" applyFont="1" applyFill="1" applyBorder="1" applyAlignment="1">
      <alignment horizontal="left" vertical="center"/>
    </xf>
    <xf numFmtId="0" fontId="33" fillId="18" borderId="21" xfId="38" quotePrefix="1" applyFont="1" applyFill="1" applyBorder="1" applyAlignment="1">
      <alignment horizontal="left" vertical="center"/>
    </xf>
    <xf numFmtId="0" fontId="33" fillId="18" borderId="98" xfId="38" quotePrefix="1" applyFont="1" applyFill="1" applyBorder="1" applyAlignment="1">
      <alignment horizontal="left" vertical="center"/>
    </xf>
    <xf numFmtId="0" fontId="33" fillId="18" borderId="60" xfId="38" quotePrefix="1" applyFont="1" applyFill="1" applyBorder="1" applyAlignment="1">
      <alignment horizontal="left" vertical="center"/>
    </xf>
    <xf numFmtId="0" fontId="33" fillId="22" borderId="55" xfId="38" applyFont="1" applyFill="1" applyBorder="1" applyAlignment="1" applyProtection="1">
      <alignment horizontal="left"/>
      <protection locked="0"/>
    </xf>
    <xf numFmtId="0" fontId="33" fillId="23" borderId="54" xfId="38" applyFont="1" applyFill="1" applyBorder="1" applyAlignment="1" applyProtection="1">
      <alignment horizontal="left"/>
      <protection locked="0"/>
    </xf>
    <xf numFmtId="0" fontId="33" fillId="23" borderId="56" xfId="38" applyFont="1" applyFill="1" applyBorder="1" applyAlignment="1" applyProtection="1">
      <alignment horizontal="left"/>
      <protection locked="0"/>
    </xf>
    <xf numFmtId="0" fontId="91" fillId="23" borderId="12" xfId="38" applyFont="1" applyFill="1" applyBorder="1" applyAlignment="1" applyProtection="1">
      <alignment horizontal="center"/>
      <protection locked="0"/>
    </xf>
    <xf numFmtId="0" fontId="91" fillId="23" borderId="0" xfId="38" applyFont="1" applyFill="1" applyBorder="1" applyAlignment="1" applyProtection="1">
      <alignment horizontal="center"/>
      <protection locked="0"/>
    </xf>
    <xf numFmtId="0" fontId="91" fillId="23" borderId="17" xfId="38" applyFont="1" applyFill="1" applyBorder="1" applyAlignment="1" applyProtection="1">
      <alignment horizontal="center"/>
      <protection locked="0"/>
    </xf>
    <xf numFmtId="0" fontId="4" fillId="23" borderId="58" xfId="38" applyFont="1" applyFill="1" applyBorder="1" applyAlignment="1" applyProtection="1">
      <alignment horizontal="left" vertical="center"/>
    </xf>
    <xf numFmtId="0" fontId="4" fillId="23" borderId="61" xfId="38" applyFont="1" applyFill="1" applyBorder="1" applyAlignment="1" applyProtection="1">
      <alignment horizontal="left" vertical="center"/>
    </xf>
    <xf numFmtId="0" fontId="4" fillId="23" borderId="46" xfId="38" applyFont="1" applyFill="1" applyBorder="1" applyAlignment="1" applyProtection="1">
      <alignment horizontal="left" vertical="center"/>
    </xf>
    <xf numFmtId="0" fontId="4" fillId="23" borderId="47" xfId="38" applyFont="1" applyFill="1" applyBorder="1" applyAlignment="1" applyProtection="1">
      <alignment horizontal="left" vertical="center"/>
    </xf>
    <xf numFmtId="0" fontId="33" fillId="23" borderId="59" xfId="38" applyFont="1" applyFill="1" applyBorder="1" applyAlignment="1">
      <alignment vertical="center"/>
    </xf>
    <xf numFmtId="0" fontId="33" fillId="23" borderId="58" xfId="38" applyFont="1" applyFill="1" applyBorder="1" applyAlignment="1">
      <alignment vertical="center"/>
    </xf>
    <xf numFmtId="0" fontId="4" fillId="23" borderId="58" xfId="38" applyFill="1" applyBorder="1" applyAlignment="1">
      <alignment vertical="center"/>
    </xf>
    <xf numFmtId="0" fontId="4" fillId="23" borderId="48" xfId="38" applyFill="1" applyBorder="1" applyAlignment="1">
      <alignment vertical="center"/>
    </xf>
    <xf numFmtId="0" fontId="33" fillId="23" borderId="46" xfId="38" quotePrefix="1" applyFont="1" applyFill="1" applyBorder="1" applyAlignment="1">
      <alignment horizontal="center" vertical="center"/>
    </xf>
    <xf numFmtId="0" fontId="33" fillId="23" borderId="34" xfId="38" quotePrefix="1" applyFont="1" applyFill="1" applyBorder="1" applyAlignment="1">
      <alignment horizontal="center" vertical="center"/>
    </xf>
    <xf numFmtId="0" fontId="33" fillId="23" borderId="33" xfId="38" quotePrefix="1" applyFont="1" applyFill="1" applyBorder="1" applyAlignment="1">
      <alignment horizontal="center" vertical="center"/>
    </xf>
    <xf numFmtId="0" fontId="33" fillId="23" borderId="32" xfId="38" quotePrefix="1" applyFont="1" applyFill="1" applyBorder="1" applyAlignment="1">
      <alignment horizontal="center" vertical="center"/>
    </xf>
    <xf numFmtId="0" fontId="0" fillId="23" borderId="0" xfId="0" applyFill="1" applyAlignment="1" applyProtection="1">
      <alignment horizontal="center"/>
    </xf>
    <xf numFmtId="0" fontId="92" fillId="29" borderId="24" xfId="0" applyFont="1" applyFill="1" applyBorder="1" applyAlignment="1" applyProtection="1">
      <alignment horizontal="center"/>
    </xf>
    <xf numFmtId="0" fontId="92" fillId="29" borderId="25" xfId="0" applyFont="1" applyFill="1" applyBorder="1" applyAlignment="1" applyProtection="1">
      <alignment horizontal="center"/>
    </xf>
    <xf numFmtId="0" fontId="92" fillId="29" borderId="26" xfId="0" applyFont="1" applyFill="1" applyBorder="1" applyAlignment="1" applyProtection="1">
      <alignment horizontal="center"/>
    </xf>
    <xf numFmtId="0" fontId="33" fillId="29" borderId="55" xfId="0" applyFont="1" applyFill="1" applyBorder="1" applyAlignment="1" applyProtection="1">
      <alignment horizontal="center"/>
    </xf>
    <xf numFmtId="0" fontId="33" fillId="29" borderId="54" xfId="0" applyFont="1" applyFill="1" applyBorder="1" applyAlignment="1" applyProtection="1">
      <alignment horizontal="center"/>
    </xf>
    <xf numFmtId="0" fontId="33" fillId="29" borderId="56" xfId="0" applyFont="1" applyFill="1" applyBorder="1" applyAlignment="1" applyProtection="1">
      <alignment horizontal="center"/>
    </xf>
    <xf numFmtId="0" fontId="93" fillId="27" borderId="0" xfId="0" applyFont="1" applyFill="1" applyBorder="1" applyAlignment="1" applyProtection="1">
      <alignment horizontal="right"/>
    </xf>
    <xf numFmtId="0" fontId="93" fillId="27" borderId="17" xfId="0" applyFont="1" applyFill="1" applyBorder="1" applyAlignment="1" applyProtection="1">
      <alignment horizontal="right"/>
    </xf>
    <xf numFmtId="0" fontId="93" fillId="27" borderId="0" xfId="0" applyFont="1" applyFill="1" applyAlignment="1" applyProtection="1">
      <alignment horizontal="right"/>
    </xf>
    <xf numFmtId="0" fontId="33" fillId="23" borderId="43" xfId="0" applyFont="1" applyFill="1" applyBorder="1" applyAlignment="1" applyProtection="1">
      <alignment horizontal="left"/>
      <protection locked="0"/>
    </xf>
    <xf numFmtId="0" fontId="33" fillId="23" borderId="1" xfId="0" applyFont="1" applyFill="1" applyBorder="1" applyAlignment="1" applyProtection="1">
      <alignment horizontal="left"/>
      <protection locked="0"/>
    </xf>
    <xf numFmtId="0" fontId="33" fillId="23" borderId="44" xfId="0" applyFont="1" applyFill="1" applyBorder="1" applyAlignment="1" applyProtection="1">
      <alignment horizontal="left"/>
      <protection locked="0"/>
    </xf>
    <xf numFmtId="14" fontId="33" fillId="23" borderId="45" xfId="0" applyNumberFormat="1" applyFont="1" applyFill="1" applyBorder="1" applyAlignment="1" applyProtection="1">
      <alignment horizontal="center"/>
      <protection locked="0"/>
    </xf>
    <xf numFmtId="14" fontId="33" fillId="23" borderId="46" xfId="0" applyNumberFormat="1" applyFont="1" applyFill="1" applyBorder="1" applyAlignment="1" applyProtection="1">
      <alignment horizontal="center"/>
      <protection locked="0"/>
    </xf>
    <xf numFmtId="14" fontId="33" fillId="23" borderId="47" xfId="0" applyNumberFormat="1" applyFont="1" applyFill="1" applyBorder="1" applyAlignment="1" applyProtection="1">
      <alignment horizontal="center"/>
      <protection locked="0"/>
    </xf>
    <xf numFmtId="0" fontId="33" fillId="23" borderId="45" xfId="0" applyFont="1" applyFill="1" applyBorder="1" applyAlignment="1" applyProtection="1">
      <alignment horizontal="left"/>
      <protection locked="0"/>
    </xf>
    <xf numFmtId="0" fontId="33" fillId="23" borderId="46" xfId="0" applyFont="1" applyFill="1" applyBorder="1" applyAlignment="1" applyProtection="1">
      <alignment horizontal="left"/>
      <protection locked="0"/>
    </xf>
    <xf numFmtId="0" fontId="33" fillId="23" borderId="47" xfId="0" applyFont="1" applyFill="1" applyBorder="1" applyAlignment="1" applyProtection="1">
      <alignment horizontal="left"/>
      <protection locked="0"/>
    </xf>
    <xf numFmtId="0" fontId="98" fillId="27" borderId="12" xfId="0" applyFont="1" applyFill="1" applyBorder="1" applyAlignment="1" applyProtection="1">
      <alignment horizontal="center"/>
    </xf>
    <xf numFmtId="0" fontId="98" fillId="27" borderId="0" xfId="0" applyFont="1" applyFill="1" applyAlignment="1" applyProtection="1">
      <alignment horizontal="center"/>
    </xf>
    <xf numFmtId="0" fontId="36" fillId="23" borderId="43" xfId="0" applyFont="1" applyFill="1" applyBorder="1" applyAlignment="1" applyProtection="1">
      <alignment horizontal="left"/>
    </xf>
    <xf numFmtId="0" fontId="36" fillId="23" borderId="1" xfId="0" applyFont="1" applyFill="1" applyBorder="1" applyAlignment="1" applyProtection="1">
      <alignment horizontal="left"/>
    </xf>
    <xf numFmtId="0" fontId="36" fillId="23" borderId="44" xfId="0" applyFont="1" applyFill="1" applyBorder="1" applyAlignment="1" applyProtection="1">
      <alignment horizontal="left"/>
    </xf>
    <xf numFmtId="14" fontId="33" fillId="23" borderId="43" xfId="0" applyNumberFormat="1" applyFont="1" applyFill="1" applyBorder="1" applyAlignment="1" applyProtection="1">
      <alignment horizontal="center"/>
      <protection locked="0"/>
    </xf>
    <xf numFmtId="14" fontId="33" fillId="23" borderId="1" xfId="0" applyNumberFormat="1" applyFont="1" applyFill="1" applyBorder="1" applyAlignment="1" applyProtection="1">
      <alignment horizontal="center"/>
      <protection locked="0"/>
    </xf>
    <xf numFmtId="14" fontId="33" fillId="23" borderId="44" xfId="0" applyNumberFormat="1" applyFont="1" applyFill="1" applyBorder="1" applyAlignment="1" applyProtection="1">
      <alignment horizontal="center"/>
      <protection locked="0"/>
    </xf>
    <xf numFmtId="0" fontId="36" fillId="23" borderId="59" xfId="0" applyFont="1" applyFill="1" applyBorder="1" applyAlignment="1" applyProtection="1">
      <alignment horizontal="left"/>
    </xf>
    <xf numFmtId="0" fontId="36" fillId="23" borderId="58" xfId="0" applyFont="1" applyFill="1" applyBorder="1" applyAlignment="1" applyProtection="1">
      <alignment horizontal="left"/>
    </xf>
    <xf numFmtId="0" fontId="36" fillId="23" borderId="61" xfId="0" applyFont="1" applyFill="1" applyBorder="1" applyAlignment="1" applyProtection="1">
      <alignment horizontal="left"/>
    </xf>
    <xf numFmtId="0" fontId="33" fillId="23" borderId="59" xfId="0" applyFont="1" applyFill="1" applyBorder="1" applyAlignment="1" applyProtection="1">
      <alignment horizontal="center"/>
      <protection locked="0"/>
    </xf>
    <xf numFmtId="0" fontId="33" fillId="23" borderId="58" xfId="0" applyFont="1" applyFill="1" applyBorder="1" applyAlignment="1" applyProtection="1">
      <alignment horizontal="center"/>
      <protection locked="0"/>
    </xf>
    <xf numFmtId="0" fontId="33" fillId="23" borderId="61" xfId="0" applyFont="1" applyFill="1" applyBorder="1" applyAlignment="1" applyProtection="1">
      <alignment horizontal="center"/>
      <protection locked="0"/>
    </xf>
    <xf numFmtId="169" fontId="93" fillId="27" borderId="0" xfId="0" applyNumberFormat="1" applyFont="1" applyFill="1" applyBorder="1" applyAlignment="1" applyProtection="1">
      <alignment horizontal="right"/>
    </xf>
    <xf numFmtId="169" fontId="93" fillId="27" borderId="17" xfId="0" applyNumberFormat="1" applyFont="1" applyFill="1" applyBorder="1" applyAlignment="1" applyProtection="1">
      <alignment horizontal="right"/>
    </xf>
    <xf numFmtId="0" fontId="93" fillId="27" borderId="12" xfId="0" applyFont="1" applyFill="1" applyBorder="1" applyAlignment="1" applyProtection="1">
      <alignment horizontal="right"/>
    </xf>
    <xf numFmtId="0" fontId="0" fillId="0" borderId="0" xfId="0" applyAlignment="1" applyProtection="1">
      <alignment horizontal="left" vertical="center" wrapText="1"/>
    </xf>
    <xf numFmtId="0" fontId="0" fillId="0" borderId="0" xfId="0" applyAlignment="1" applyProtection="1">
      <alignment horizontal="left" vertical="center"/>
    </xf>
    <xf numFmtId="0" fontId="45" fillId="0" borderId="122" xfId="0" applyFont="1" applyFill="1" applyBorder="1" applyAlignment="1" applyProtection="1">
      <alignment horizontal="left" vertical="center"/>
      <protection locked="0"/>
    </xf>
    <xf numFmtId="0" fontId="45" fillId="0" borderId="44" xfId="0" applyFont="1" applyFill="1" applyBorder="1" applyAlignment="1" applyProtection="1">
      <alignment horizontal="left" vertical="center"/>
      <protection locked="0"/>
    </xf>
    <xf numFmtId="0" fontId="45" fillId="0" borderId="46" xfId="0" applyFont="1" applyFill="1" applyBorder="1" applyAlignment="1" applyProtection="1">
      <alignment horizontal="left" vertical="center"/>
      <protection locked="0"/>
    </xf>
    <xf numFmtId="0" fontId="45" fillId="0" borderId="47" xfId="0" applyFont="1" applyFill="1" applyBorder="1" applyAlignment="1" applyProtection="1">
      <alignment horizontal="left" vertical="center"/>
      <protection locked="0"/>
    </xf>
    <xf numFmtId="0" fontId="46" fillId="0" borderId="45" xfId="0" applyFont="1" applyFill="1" applyBorder="1" applyAlignment="1" applyProtection="1"/>
    <xf numFmtId="0" fontId="46" fillId="0" borderId="46" xfId="0" applyFont="1" applyFill="1" applyBorder="1" applyAlignment="1" applyProtection="1"/>
    <xf numFmtId="0" fontId="46" fillId="0" borderId="43" xfId="0" applyFont="1" applyFill="1" applyBorder="1" applyAlignment="1" applyProtection="1"/>
    <xf numFmtId="0" fontId="46" fillId="0" borderId="122" xfId="0" applyFont="1" applyFill="1" applyBorder="1" applyAlignment="1" applyProtection="1"/>
    <xf numFmtId="0" fontId="121" fillId="0" borderId="0" xfId="0" applyFont="1" applyAlignment="1" applyProtection="1">
      <alignment horizontal="center" vertical="center" wrapText="1"/>
    </xf>
    <xf numFmtId="0" fontId="118" fillId="0" borderId="0" xfId="0" applyFont="1" applyAlignment="1" applyProtection="1">
      <alignment horizontal="center" vertical="center"/>
    </xf>
    <xf numFmtId="0" fontId="45" fillId="0" borderId="37" xfId="0" applyFont="1" applyFill="1" applyBorder="1" applyAlignment="1" applyProtection="1">
      <alignment horizontal="left" vertical="center"/>
      <protection locked="0"/>
    </xf>
    <xf numFmtId="0" fontId="45" fillId="0" borderId="42" xfId="0" applyFont="1" applyFill="1" applyBorder="1" applyAlignment="1" applyProtection="1">
      <alignment horizontal="left" vertical="center"/>
      <protection locked="0"/>
    </xf>
    <xf numFmtId="0" fontId="46" fillId="0" borderId="43" xfId="0" applyFont="1" applyFill="1" applyBorder="1" applyProtection="1"/>
    <xf numFmtId="0" fontId="46" fillId="0" borderId="122" xfId="0" applyFont="1" applyFill="1" applyBorder="1" applyProtection="1"/>
    <xf numFmtId="0" fontId="46" fillId="0" borderId="41" xfId="0" applyFont="1" applyFill="1" applyBorder="1" applyAlignment="1" applyProtection="1"/>
    <xf numFmtId="0" fontId="46" fillId="0" borderId="37" xfId="0" applyFont="1" applyFill="1" applyBorder="1" applyAlignment="1" applyProtection="1"/>
    <xf numFmtId="0" fontId="123" fillId="0" borderId="38" xfId="0" applyFont="1" applyFill="1" applyBorder="1" applyAlignment="1" applyProtection="1">
      <alignment horizontal="center" vertical="center" wrapText="1"/>
    </xf>
    <xf numFmtId="0" fontId="123" fillId="0" borderId="39" xfId="0" applyFont="1" applyFill="1" applyBorder="1" applyAlignment="1" applyProtection="1">
      <alignment horizontal="center" vertical="center" wrapText="1"/>
    </xf>
    <xf numFmtId="0" fontId="123" fillId="0" borderId="40" xfId="0" applyFont="1" applyFill="1" applyBorder="1" applyAlignment="1" applyProtection="1">
      <alignment horizontal="center" vertical="center" wrapText="1"/>
    </xf>
    <xf numFmtId="0" fontId="40" fillId="0" borderId="0" xfId="0" applyFont="1" applyAlignment="1" applyProtection="1">
      <alignment vertical="center"/>
    </xf>
    <xf numFmtId="0" fontId="0" fillId="0" borderId="0" xfId="0" applyAlignment="1"/>
    <xf numFmtId="0" fontId="0" fillId="0" borderId="0" xfId="0" applyAlignment="1" applyProtection="1">
      <alignment vertical="center" wrapText="1"/>
    </xf>
    <xf numFmtId="0" fontId="0" fillId="0" borderId="0" xfId="0" applyAlignment="1" applyProtection="1">
      <alignment vertical="center"/>
    </xf>
    <xf numFmtId="0" fontId="123" fillId="21" borderId="117" xfId="0" applyFont="1" applyFill="1" applyBorder="1" applyAlignment="1">
      <alignment horizontal="center" vertical="center" wrapText="1"/>
    </xf>
    <xf numFmtId="0" fontId="123" fillId="21" borderId="117" xfId="0" applyFont="1" applyFill="1" applyBorder="1" applyAlignment="1">
      <alignment horizontal="center" vertical="center"/>
    </xf>
    <xf numFmtId="0" fontId="123" fillId="21" borderId="117" xfId="0" applyFont="1" applyFill="1" applyBorder="1" applyAlignment="1">
      <alignment horizontal="left" vertical="center"/>
    </xf>
    <xf numFmtId="0" fontId="123" fillId="21" borderId="117" xfId="0" applyFont="1" applyFill="1" applyBorder="1" applyAlignment="1" applyProtection="1">
      <alignment horizontal="left" vertical="center"/>
    </xf>
    <xf numFmtId="0" fontId="123" fillId="0" borderId="117" xfId="0" applyFont="1" applyBorder="1" applyAlignment="1">
      <alignment horizontal="left" vertical="center"/>
    </xf>
    <xf numFmtId="0" fontId="120" fillId="23" borderId="54" xfId="0" applyFont="1" applyFill="1" applyBorder="1" applyAlignment="1">
      <alignment horizontal="center" vertical="center"/>
    </xf>
    <xf numFmtId="0" fontId="120" fillId="23" borderId="56" xfId="0" applyFont="1" applyFill="1" applyBorder="1" applyAlignment="1">
      <alignment horizontal="center" vertical="center"/>
    </xf>
    <xf numFmtId="0" fontId="120" fillId="23" borderId="55" xfId="0" applyFont="1" applyFill="1" applyBorder="1" applyAlignment="1" applyProtection="1">
      <alignment horizontal="center" vertical="center"/>
    </xf>
    <xf numFmtId="0" fontId="120" fillId="23" borderId="56" xfId="0" applyFont="1" applyFill="1" applyBorder="1" applyAlignment="1"/>
    <xf numFmtId="0" fontId="123" fillId="21" borderId="55" xfId="0" applyFont="1" applyFill="1" applyBorder="1" applyAlignment="1" applyProtection="1">
      <alignment horizontal="center" vertical="center"/>
    </xf>
    <xf numFmtId="0" fontId="123" fillId="21" borderId="54" xfId="0" applyFont="1" applyFill="1" applyBorder="1" applyAlignment="1">
      <alignment horizontal="center" vertical="center"/>
    </xf>
    <xf numFmtId="0" fontId="123" fillId="21" borderId="56" xfId="0" applyFont="1" applyFill="1" applyBorder="1" applyAlignment="1">
      <alignment horizontal="center" vertical="center"/>
    </xf>
    <xf numFmtId="0" fontId="123" fillId="21" borderId="55" xfId="0" applyFont="1" applyFill="1" applyBorder="1" applyAlignment="1" applyProtection="1">
      <alignment horizontal="left" vertical="center" wrapText="1"/>
    </xf>
    <xf numFmtId="0" fontId="123" fillId="0" borderId="54" xfId="0" applyFont="1" applyBorder="1" applyAlignment="1">
      <alignment horizontal="left" vertical="center"/>
    </xf>
    <xf numFmtId="0" fontId="33" fillId="22" borderId="86" xfId="0" quotePrefix="1" applyFont="1" applyFill="1" applyBorder="1" applyAlignment="1">
      <alignment horizontal="center"/>
    </xf>
    <xf numFmtId="0" fontId="33" fillId="22" borderId="114" xfId="0" quotePrefix="1" applyFont="1" applyFill="1" applyBorder="1" applyAlignment="1">
      <alignment horizontal="center"/>
    </xf>
    <xf numFmtId="0" fontId="33" fillId="22" borderId="21" xfId="0" applyFont="1" applyFill="1" applyBorder="1" applyAlignment="1">
      <alignment vertical="center"/>
    </xf>
    <xf numFmtId="0" fontId="33" fillId="23" borderId="46" xfId="0" applyFont="1" applyFill="1" applyBorder="1" applyAlignment="1">
      <alignment vertical="center"/>
    </xf>
    <xf numFmtId="0" fontId="33" fillId="23" borderId="34" xfId="0" quotePrefix="1" applyFont="1" applyFill="1" applyBorder="1" applyAlignment="1">
      <alignment vertical="center"/>
    </xf>
    <xf numFmtId="0" fontId="33" fillId="23" borderId="32" xfId="0" quotePrefix="1" applyFont="1" applyFill="1" applyBorder="1" applyAlignment="1">
      <alignment vertical="center"/>
    </xf>
    <xf numFmtId="0" fontId="33" fillId="0" borderId="55" xfId="0" applyFont="1" applyFill="1" applyBorder="1" applyAlignment="1">
      <alignment horizontal="center" vertical="center" wrapText="1"/>
    </xf>
    <xf numFmtId="0" fontId="33" fillId="0" borderId="54" xfId="0" applyFont="1" applyFill="1" applyBorder="1" applyAlignment="1">
      <alignment horizontal="center" vertical="center" wrapText="1"/>
    </xf>
    <xf numFmtId="0" fontId="33" fillId="0" borderId="56" xfId="0" applyFont="1" applyFill="1" applyBorder="1" applyAlignment="1">
      <alignment horizontal="center" vertical="center" wrapText="1"/>
    </xf>
    <xf numFmtId="0" fontId="33" fillId="0" borderId="107" xfId="0" applyFont="1" applyFill="1" applyBorder="1" applyAlignment="1" applyProtection="1">
      <alignment horizontal="center" vertical="center" wrapText="1"/>
      <protection locked="0"/>
    </xf>
    <xf numFmtId="0" fontId="33" fillId="0" borderId="16" xfId="0" applyFont="1" applyFill="1" applyBorder="1" applyAlignment="1" applyProtection="1">
      <alignment horizontal="center" vertical="center" wrapText="1"/>
      <protection locked="0"/>
    </xf>
    <xf numFmtId="0" fontId="33" fillId="0" borderId="109" xfId="0" applyFont="1" applyFill="1" applyBorder="1" applyAlignment="1" applyProtection="1">
      <alignment horizontal="center" vertical="center" wrapText="1"/>
      <protection locked="0"/>
    </xf>
    <xf numFmtId="0" fontId="33" fillId="0" borderId="105" xfId="0" applyFont="1" applyFill="1" applyBorder="1" applyAlignment="1" applyProtection="1">
      <alignment horizontal="center" vertical="center" wrapText="1"/>
      <protection locked="0"/>
    </xf>
    <xf numFmtId="0" fontId="33" fillId="0" borderId="0" xfId="0" applyFont="1" applyFill="1" applyBorder="1" applyAlignment="1" applyProtection="1">
      <alignment horizontal="center" vertical="center" wrapText="1"/>
      <protection locked="0"/>
    </xf>
    <xf numFmtId="0" fontId="33" fillId="0" borderId="106" xfId="0" applyFont="1" applyFill="1" applyBorder="1" applyAlignment="1" applyProtection="1">
      <alignment horizontal="center" vertical="center" wrapText="1"/>
      <protection locked="0"/>
    </xf>
    <xf numFmtId="0" fontId="33" fillId="0" borderId="108" xfId="0" applyFont="1" applyFill="1" applyBorder="1" applyAlignment="1" applyProtection="1">
      <alignment horizontal="center" vertical="center" wrapText="1"/>
      <protection locked="0"/>
    </xf>
    <xf numFmtId="0" fontId="33" fillId="0" borderId="86" xfId="0" applyFont="1" applyFill="1" applyBorder="1" applyAlignment="1" applyProtection="1">
      <alignment horizontal="center" vertical="center" wrapText="1"/>
      <protection locked="0"/>
    </xf>
    <xf numFmtId="0" fontId="33" fillId="0" borderId="110" xfId="0" applyFont="1" applyFill="1" applyBorder="1" applyAlignment="1" applyProtection="1">
      <alignment horizontal="center" vertical="center" wrapText="1"/>
      <protection locked="0"/>
    </xf>
    <xf numFmtId="0" fontId="33" fillId="0" borderId="111" xfId="0" applyFont="1" applyFill="1" applyBorder="1" applyAlignment="1" applyProtection="1">
      <alignment horizontal="center" vertical="center" wrapText="1"/>
      <protection locked="0"/>
    </xf>
    <xf numFmtId="0" fontId="33" fillId="0" borderId="112" xfId="0" applyFont="1" applyFill="1" applyBorder="1" applyAlignment="1" applyProtection="1">
      <alignment horizontal="center" vertical="center" wrapText="1"/>
      <protection locked="0"/>
    </xf>
    <xf numFmtId="0" fontId="33" fillId="0" borderId="113" xfId="0" applyFont="1" applyFill="1" applyBorder="1" applyAlignment="1" applyProtection="1">
      <alignment horizontal="center" vertical="center" wrapText="1"/>
      <protection locked="0"/>
    </xf>
    <xf numFmtId="0" fontId="33" fillId="22" borderId="15" xfId="0" applyFont="1" applyFill="1" applyBorder="1" applyAlignment="1">
      <alignment horizontal="left" vertical="top"/>
    </xf>
    <xf numFmtId="0" fontId="33" fillId="22" borderId="16" xfId="0" applyFont="1" applyFill="1" applyBorder="1" applyAlignment="1">
      <alignment horizontal="left" vertical="top"/>
    </xf>
    <xf numFmtId="0" fontId="0" fillId="22" borderId="16" xfId="0" applyFill="1" applyBorder="1" applyAlignment="1">
      <alignment horizontal="center" vertical="top"/>
    </xf>
    <xf numFmtId="0" fontId="0" fillId="22" borderId="28" xfId="0" applyFill="1" applyBorder="1" applyAlignment="1">
      <alignment horizontal="center" vertical="top"/>
    </xf>
    <xf numFmtId="0" fontId="33" fillId="22" borderId="60" xfId="0" applyFont="1" applyFill="1" applyBorder="1" applyAlignment="1">
      <alignment vertical="center"/>
    </xf>
    <xf numFmtId="0" fontId="4" fillId="23" borderId="58" xfId="0" quotePrefix="1" applyFont="1" applyFill="1" applyBorder="1" applyAlignment="1" applyProtection="1">
      <alignment horizontal="center" vertical="center"/>
    </xf>
    <xf numFmtId="0" fontId="4" fillId="23" borderId="61" xfId="0" quotePrefix="1" applyFont="1" applyFill="1" applyBorder="1" applyAlignment="1" applyProtection="1">
      <alignment horizontal="center" vertical="center"/>
    </xf>
    <xf numFmtId="0" fontId="33" fillId="18" borderId="18" xfId="0" quotePrefix="1" applyFont="1" applyFill="1" applyBorder="1" applyAlignment="1">
      <alignment horizontal="left" vertical="center"/>
    </xf>
    <xf numFmtId="0" fontId="33" fillId="18" borderId="21" xfId="0" quotePrefix="1" applyFont="1" applyFill="1" applyBorder="1" applyAlignment="1">
      <alignment horizontal="left" vertical="center"/>
    </xf>
    <xf numFmtId="0" fontId="33" fillId="18" borderId="98" xfId="0" quotePrefix="1" applyFont="1" applyFill="1" applyBorder="1" applyAlignment="1">
      <alignment horizontal="left" vertical="center"/>
    </xf>
    <xf numFmtId="0" fontId="33" fillId="18" borderId="60" xfId="0" quotePrefix="1" applyFont="1" applyFill="1" applyBorder="1" applyAlignment="1">
      <alignment horizontal="left" vertical="center"/>
    </xf>
    <xf numFmtId="0" fontId="0" fillId="22" borderId="19" xfId="0" applyFill="1" applyBorder="1" applyAlignment="1">
      <alignment horizontal="left"/>
    </xf>
    <xf numFmtId="0" fontId="0" fillId="22" borderId="11" xfId="0" applyFill="1" applyBorder="1" applyAlignment="1">
      <alignment horizontal="left"/>
    </xf>
    <xf numFmtId="0" fontId="33" fillId="0" borderId="15" xfId="0" applyFont="1" applyFill="1" applyBorder="1" applyAlignment="1" applyProtection="1">
      <alignment horizontal="center" vertical="center" wrapText="1"/>
      <protection locked="0"/>
    </xf>
    <xf numFmtId="0" fontId="33" fillId="0" borderId="28"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33" fillId="0" borderId="17" xfId="0" applyFont="1" applyFill="1" applyBorder="1" applyAlignment="1" applyProtection="1">
      <alignment horizontal="center" vertical="center" wrapText="1"/>
      <protection locked="0"/>
    </xf>
    <xf numFmtId="0" fontId="33" fillId="0" borderId="51" xfId="0" applyFont="1" applyFill="1" applyBorder="1" applyAlignment="1" applyProtection="1">
      <alignment horizontal="center" vertical="center" wrapText="1"/>
      <protection locked="0"/>
    </xf>
    <xf numFmtId="0" fontId="33" fillId="0" borderId="114" xfId="0" applyFont="1" applyFill="1" applyBorder="1" applyAlignment="1" applyProtection="1">
      <alignment horizontal="center" vertical="center" wrapText="1"/>
      <protection locked="0"/>
    </xf>
    <xf numFmtId="0" fontId="33" fillId="23" borderId="34" xfId="0" quotePrefix="1" applyFont="1" applyFill="1" applyBorder="1" applyAlignment="1" applyProtection="1">
      <alignment vertical="center"/>
      <protection locked="0"/>
    </xf>
    <xf numFmtId="0" fontId="33" fillId="23" borderId="33" xfId="0" quotePrefix="1" applyFont="1" applyFill="1" applyBorder="1" applyAlignment="1" applyProtection="1">
      <alignment vertical="center"/>
      <protection locked="0"/>
    </xf>
    <xf numFmtId="0" fontId="33" fillId="23" borderId="21" xfId="0" quotePrefix="1" applyFont="1" applyFill="1" applyBorder="1" applyAlignment="1" applyProtection="1">
      <alignment vertical="center"/>
      <protection locked="0"/>
    </xf>
    <xf numFmtId="0" fontId="4" fillId="23" borderId="58" xfId="0" quotePrefix="1" applyFont="1" applyFill="1" applyBorder="1" applyAlignment="1" applyProtection="1">
      <alignment vertical="center"/>
      <protection locked="0"/>
    </xf>
    <xf numFmtId="0" fontId="4" fillId="23" borderId="61" xfId="0" quotePrefix="1" applyFont="1" applyFill="1" applyBorder="1" applyAlignment="1" applyProtection="1">
      <alignment vertical="center"/>
      <protection locked="0"/>
    </xf>
  </cellXfs>
  <cellStyles count="68">
    <cellStyle name="20% - Accent1 2" xfId="2" xr:uid="{00000000-0005-0000-0000-000000000000}"/>
    <cellStyle name="20% - Accent2 2" xfId="3" xr:uid="{00000000-0005-0000-0000-000001000000}"/>
    <cellStyle name="20% - Accent3 2" xfId="4" xr:uid="{00000000-0005-0000-0000-000002000000}"/>
    <cellStyle name="20% - Accent4 2" xfId="5" xr:uid="{00000000-0005-0000-0000-000003000000}"/>
    <cellStyle name="20% - Accent5 2" xfId="6" xr:uid="{00000000-0005-0000-0000-000004000000}"/>
    <cellStyle name="20% - Accent6 2" xfId="7" xr:uid="{00000000-0005-0000-0000-000005000000}"/>
    <cellStyle name="40% - Accent1 2" xfId="8" xr:uid="{00000000-0005-0000-0000-000006000000}"/>
    <cellStyle name="40% - Accent2 2" xfId="9" xr:uid="{00000000-0005-0000-0000-000007000000}"/>
    <cellStyle name="40% - Accent3 2" xfId="10" xr:uid="{00000000-0005-0000-0000-000008000000}"/>
    <cellStyle name="40% - Accent4 2" xfId="11" xr:uid="{00000000-0005-0000-0000-000009000000}"/>
    <cellStyle name="40% - Accent5 2" xfId="12" xr:uid="{00000000-0005-0000-0000-00000A000000}"/>
    <cellStyle name="40% - Accent6 2" xfId="13" xr:uid="{00000000-0005-0000-0000-00000B000000}"/>
    <cellStyle name="60% - Accent1 2" xfId="14" xr:uid="{00000000-0005-0000-0000-00000C000000}"/>
    <cellStyle name="60% - Accent2 2" xfId="15" xr:uid="{00000000-0005-0000-0000-00000D000000}"/>
    <cellStyle name="60% - Accent3 2" xfId="16" xr:uid="{00000000-0005-0000-0000-00000E000000}"/>
    <cellStyle name="60% - Accent4 2" xfId="17" xr:uid="{00000000-0005-0000-0000-00000F000000}"/>
    <cellStyle name="60% - Accent5 2" xfId="18" xr:uid="{00000000-0005-0000-0000-000010000000}"/>
    <cellStyle name="60% - Accent6 2" xfId="19" xr:uid="{00000000-0005-0000-0000-000011000000}"/>
    <cellStyle name="Accent1 2" xfId="20" xr:uid="{00000000-0005-0000-0000-000012000000}"/>
    <cellStyle name="Accent2 2" xfId="21" xr:uid="{00000000-0005-0000-0000-000013000000}"/>
    <cellStyle name="Accent3 2" xfId="22" xr:uid="{00000000-0005-0000-0000-000014000000}"/>
    <cellStyle name="Accent4 2" xfId="23" xr:uid="{00000000-0005-0000-0000-000015000000}"/>
    <cellStyle name="Accent5 2" xfId="24" xr:uid="{00000000-0005-0000-0000-000016000000}"/>
    <cellStyle name="Accent6 2" xfId="25" xr:uid="{00000000-0005-0000-0000-000017000000}"/>
    <cellStyle name="Bad 2" xfId="26" xr:uid="{00000000-0005-0000-0000-000018000000}"/>
    <cellStyle name="Calculation 2" xfId="27" xr:uid="{00000000-0005-0000-0000-000019000000}"/>
    <cellStyle name="Check Cell 2" xfId="28" xr:uid="{00000000-0005-0000-0000-00001A000000}"/>
    <cellStyle name="Comma [0] 2" xfId="65" xr:uid="{360CE3AA-A2BE-4865-A7EB-F6B1366E57EE}"/>
    <cellStyle name="Date" xfId="61" xr:uid="{53F9FC95-DB03-4A99-875B-9791E6E9032F}"/>
    <cellStyle name="Explanatory Text" xfId="55" builtinId="53"/>
    <cellStyle name="Explanatory Text 2" xfId="29" xr:uid="{00000000-0005-0000-0000-00001B000000}"/>
    <cellStyle name="Good 2" xfId="30" xr:uid="{00000000-0005-0000-0000-00001C000000}"/>
    <cellStyle name="Heading 1 2" xfId="31" xr:uid="{00000000-0005-0000-0000-00001D000000}"/>
    <cellStyle name="Heading 1 3" xfId="59" xr:uid="{B909FEDC-45EB-4124-B9F2-71533CF2844C}"/>
    <cellStyle name="Heading 2 2" xfId="32" xr:uid="{00000000-0005-0000-0000-00001E000000}"/>
    <cellStyle name="Heading 2 3" xfId="62" xr:uid="{6FEDD6EE-7036-4151-ADAA-F9572AF1AF1E}"/>
    <cellStyle name="Heading 3 2" xfId="33" xr:uid="{00000000-0005-0000-0000-00001F000000}"/>
    <cellStyle name="Heading 3 2 2" xfId="50" xr:uid="{00000000-0005-0000-0000-000020000000}"/>
    <cellStyle name="Heading 3 3" xfId="49" xr:uid="{00000000-0005-0000-0000-000021000000}"/>
    <cellStyle name="Heading 3 4" xfId="51" xr:uid="{00000000-0005-0000-0000-000022000000}"/>
    <cellStyle name="Heading 3 5" xfId="52" xr:uid="{00000000-0005-0000-0000-000023000000}"/>
    <cellStyle name="Heading 3 6" xfId="60" xr:uid="{3EDB8C7A-17EF-4688-877E-4CAC43CA8633}"/>
    <cellStyle name="Heading 4 2" xfId="34" xr:uid="{00000000-0005-0000-0000-000024000000}"/>
    <cellStyle name="Heading 4 3" xfId="63" xr:uid="{7CEF7952-5322-433B-8284-7F5918E3FED0}"/>
    <cellStyle name="Hyperlink" xfId="54" builtinId="8"/>
    <cellStyle name="Hyperlink 2" xfId="66" xr:uid="{A77C6150-E913-4B30-B593-74EC4C433E6C}"/>
    <cellStyle name="Input 2" xfId="35" xr:uid="{00000000-0005-0000-0000-000026000000}"/>
    <cellStyle name="Linked Cell 2" xfId="36" xr:uid="{00000000-0005-0000-0000-000027000000}"/>
    <cellStyle name="Neutral 2" xfId="37" xr:uid="{00000000-0005-0000-0000-000028000000}"/>
    <cellStyle name="Normal" xfId="0" builtinId="0"/>
    <cellStyle name="Normal 2" xfId="38" xr:uid="{00000000-0005-0000-0000-00002A000000}"/>
    <cellStyle name="Normal 3" xfId="44" xr:uid="{00000000-0005-0000-0000-00002B000000}"/>
    <cellStyle name="Normal 3 2" xfId="45" xr:uid="{00000000-0005-0000-0000-00002C000000}"/>
    <cellStyle name="Normal 4" xfId="46" xr:uid="{00000000-0005-0000-0000-00002D000000}"/>
    <cellStyle name="Normal 5" xfId="47" xr:uid="{00000000-0005-0000-0000-00002E000000}"/>
    <cellStyle name="Normal 6" xfId="48" xr:uid="{00000000-0005-0000-0000-00002F000000}"/>
    <cellStyle name="Normal 7" xfId="1" xr:uid="{00000000-0005-0000-0000-000030000000}"/>
    <cellStyle name="Normal 8" xfId="58" xr:uid="{22CEF502-D8CC-4BE3-AB01-11F38071F4DA}"/>
    <cellStyle name="Normal 9" xfId="67" xr:uid="{F7400BD2-28DA-49FC-AA37-CF1688FCB042}"/>
    <cellStyle name="Normal_GAGE R&amp;R" xfId="53" xr:uid="{00000000-0005-0000-0000-000031000000}"/>
    <cellStyle name="Note 2" xfId="39" xr:uid="{00000000-0005-0000-0000-000032000000}"/>
    <cellStyle name="Output 2" xfId="40" xr:uid="{00000000-0005-0000-0000-000033000000}"/>
    <cellStyle name="Percent 2" xfId="64" xr:uid="{23990C23-11A3-4613-B57C-3A45F0B04A27}"/>
    <cellStyle name="Title 2" xfId="41" xr:uid="{00000000-0005-0000-0000-000034000000}"/>
    <cellStyle name="Title 3" xfId="57" xr:uid="{EA89B988-891C-4140-ABFF-DD9D6F9C2684}"/>
    <cellStyle name="Total 2" xfId="42" xr:uid="{00000000-0005-0000-0000-000035000000}"/>
    <cellStyle name="Warning Text 2" xfId="43" xr:uid="{00000000-0005-0000-0000-000036000000}"/>
    <cellStyle name="zHiddenText" xfId="56" xr:uid="{BAE56FF1-8D7B-42BC-89A6-14A5E53400CD}"/>
  </cellStyles>
  <dxfs count="4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0B050"/>
      </font>
    </dxf>
    <dxf>
      <font>
        <color rgb="FFFFFF00"/>
      </font>
      <fill>
        <patternFill>
          <bgColor theme="1"/>
        </patternFill>
      </fill>
    </dxf>
    <dxf>
      <font>
        <color rgb="FFFF0000"/>
      </font>
      <fill>
        <patternFill>
          <bgColor theme="0"/>
        </patternFill>
      </fill>
    </dxf>
    <dxf>
      <font>
        <color rgb="FF9C0006"/>
      </font>
      <fill>
        <patternFill>
          <bgColor rgb="FFFFC7CE"/>
        </patternFill>
      </fill>
    </dxf>
    <dxf>
      <font>
        <color rgb="FF00B050"/>
      </font>
    </dxf>
    <dxf>
      <font>
        <color rgb="FFFF0000"/>
      </font>
    </dxf>
    <dxf>
      <font>
        <color rgb="FF00B050"/>
      </font>
    </dxf>
    <dxf>
      <fill>
        <patternFill>
          <bgColor theme="1"/>
        </patternFill>
      </fill>
    </dxf>
    <dxf>
      <fill>
        <patternFill>
          <bgColor theme="1"/>
        </patternFill>
      </fill>
    </dxf>
    <dxf>
      <fill>
        <patternFill>
          <bgColor theme="1"/>
        </patternFill>
      </fill>
    </dxf>
    <dxf>
      <fill>
        <patternFill>
          <bgColor theme="1"/>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strike val="0"/>
        <outline val="0"/>
        <shadow val="0"/>
        <u val="none"/>
        <vertAlign val="baseline"/>
        <color theme="0"/>
        <name val="Calibri"/>
        <family val="2"/>
        <scheme val="minor"/>
      </font>
    </dxf>
    <dxf>
      <fill>
        <patternFill>
          <bgColor theme="8" tint="-0.499984740745262"/>
        </patternFill>
      </fill>
      <border>
        <left style="thin">
          <color theme="8" tint="-0.499984740745262"/>
        </left>
        <right style="thin">
          <color theme="8" tint="-0.499984740745262"/>
        </right>
        <top style="thin">
          <color theme="0"/>
        </top>
        <bottom style="thin">
          <color theme="0"/>
        </bottom>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0" tint="-4.9989318521683403E-2"/>
        </patternFill>
      </fill>
      <border>
        <left/>
        <right/>
        <top/>
        <bottom/>
        <vertical/>
        <horizontal/>
      </border>
    </dxf>
    <dxf>
      <fill>
        <patternFill>
          <bgColor theme="8" tint="-0.499984740745262"/>
        </patternFill>
      </fill>
      <border>
        <left style="thin">
          <color theme="8" tint="-0.499984740745262"/>
        </left>
        <right style="thin">
          <color theme="8" tint="-0.499984740745262"/>
        </right>
        <top style="thin">
          <color theme="0"/>
        </top>
        <bottom style="thin">
          <color theme="0"/>
        </bottom>
      </border>
    </dxf>
    <dxf>
      <fill>
        <patternFill>
          <bgColor theme="0" tint="-4.9989318521683403E-2"/>
        </patternFill>
      </fill>
      <border>
        <left/>
        <right/>
        <top/>
        <bottom/>
        <vertical/>
        <horizontal/>
      </border>
    </dxf>
    <dxf>
      <font>
        <color theme="8" tint="-0.499984740745262"/>
      </font>
      <fill>
        <patternFill>
          <bgColor theme="0" tint="-4.9989318521683403E-2"/>
        </patternFill>
      </fill>
      <border>
        <right/>
      </border>
    </dxf>
    <dxf>
      <fill>
        <patternFill>
          <bgColor theme="0" tint="-4.9989318521683403E-2"/>
        </patternFill>
      </fill>
      <border>
        <left/>
        <right/>
        <top/>
        <bottom/>
        <vertical/>
        <horizontal/>
      </border>
    </dxf>
    <dxf>
      <fill>
        <patternFill patternType="none">
          <fgColor indexed="64"/>
          <bgColor auto="1"/>
        </patternFill>
      </fill>
      <border>
        <top style="thin">
          <color theme="6" tint="0.39994506668294322"/>
        </top>
        <bottom style="thin">
          <color theme="6" tint="0.39994506668294322"/>
        </bottom>
      </border>
    </dxf>
    <dxf>
      <font>
        <color theme="0"/>
      </font>
      <fill>
        <patternFill>
          <bgColor theme="1" tint="0.34998626667073579"/>
        </patternFill>
      </fill>
      <border diagonalUp="0" diagonalDown="0">
        <left/>
        <right/>
        <top/>
        <bottom/>
        <vertical/>
        <horizontal/>
      </border>
    </dxf>
    <dxf>
      <font>
        <color theme="8" tint="-0.499984740745262"/>
      </font>
      <border diagonalUp="0" diagonalDown="0">
        <left/>
        <right style="thin">
          <color theme="6" tint="0.39994506668294322"/>
        </right>
        <top/>
        <bottom/>
        <vertical/>
        <horizontal/>
      </border>
    </dxf>
  </dxfs>
  <tableStyles count="1" defaultTableStyle="TableStyleMedium2" defaultPivotStyle="PivotStyleLight16">
    <tableStyle name="Gantt Table Style" pivot="0" count="3" xr9:uid="{FF033879-091E-4192-8B65-5219464B4421}">
      <tableStyleElement type="wholeTable" dxfId="41"/>
      <tableStyleElement type="headerRow" dxfId="40"/>
      <tableStyleElement type="firstRowStripe" dxfId="39"/>
    </tableStyle>
  </tableStyles>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A</a:t>
            </a:r>
          </a:p>
        </c:rich>
      </c:tx>
      <c:layout>
        <c:manualLayout>
          <c:xMode val="edge"/>
          <c:yMode val="edge"/>
          <c:x val="0.36678223396815879"/>
          <c:y val="4.7826657537373043E-2"/>
        </c:manualLayout>
      </c:layout>
      <c:overlay val="0"/>
      <c:spPr>
        <a:noFill/>
        <a:ln w="25400">
          <a:noFill/>
        </a:ln>
      </c:spPr>
    </c:title>
    <c:autoTitleDeleted val="0"/>
    <c:plotArea>
      <c:layout>
        <c:manualLayout>
          <c:layoutTarget val="inner"/>
          <c:xMode val="edge"/>
          <c:yMode val="edge"/>
          <c:x val="0.11418692355795905"/>
          <c:y val="0.16956629733969941"/>
          <c:w val="0.59169587661851508"/>
          <c:h val="0.63043879780144652"/>
        </c:manualLayout>
      </c:layout>
      <c:lineChart>
        <c:grouping val="standard"/>
        <c:varyColors val="0"/>
        <c:ser>
          <c:idx val="0"/>
          <c:order val="0"/>
          <c:tx>
            <c:v>R - OP1</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GR&amp;R'!$C$14:$L$14</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BDA8-4D65-9ED5-88A1E2C82146}"/>
            </c:ext>
          </c:extLst>
        </c:ser>
        <c:ser>
          <c:idx val="1"/>
          <c:order val="1"/>
          <c:tx>
            <c:strRef>
              <c:f>'8 ANOVA GR&amp;R'!$B$37</c:f>
              <c:strCache>
                <c:ptCount val="1"/>
                <c:pt idx="0">
                  <c:v>UCL-R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GR&amp;R'!$C$37:$L$37</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BDA8-4D65-9ED5-88A1E2C82146}"/>
            </c:ext>
          </c:extLst>
        </c:ser>
        <c:ser>
          <c:idx val="2"/>
          <c:order val="2"/>
          <c:tx>
            <c:strRef>
              <c:f>'8 ANOVA GR&amp;R'!$B$38</c:f>
              <c:strCache>
                <c:ptCount val="1"/>
                <c:pt idx="0">
                  <c:v>LCL-R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GR&amp;R'!$C$38:$L$38</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BDA8-4D65-9ED5-88A1E2C82146}"/>
            </c:ext>
          </c:extLst>
        </c:ser>
        <c:ser>
          <c:idx val="3"/>
          <c:order val="3"/>
          <c:tx>
            <c:strRef>
              <c:f>'8 ANOVA GR&amp;R'!$B$39</c:f>
              <c:strCache>
                <c:ptCount val="1"/>
                <c:pt idx="0">
                  <c:v>RBARBAR</c:v>
                </c:pt>
              </c:strCache>
            </c:strRef>
          </c:tx>
          <c:spPr>
            <a:ln w="25400">
              <a:solidFill>
                <a:srgbClr val="000000"/>
              </a:solidFill>
              <a:prstDash val="lgDash"/>
            </a:ln>
          </c:spPr>
          <c:marker>
            <c:symbol val="none"/>
          </c:marker>
          <c:val>
            <c:numRef>
              <c:f>'8 ANOVA GR&amp;R'!$C$39:$L$39</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BDA8-4D65-9ED5-88A1E2C82146}"/>
            </c:ext>
          </c:extLst>
        </c:ser>
        <c:dLbls>
          <c:showLegendKey val="0"/>
          <c:showVal val="0"/>
          <c:showCatName val="0"/>
          <c:showSerName val="0"/>
          <c:showPercent val="0"/>
          <c:showBubbleSize val="0"/>
        </c:dLbls>
        <c:marker val="1"/>
        <c:smooth val="0"/>
        <c:axId val="704411552"/>
        <c:axId val="1"/>
      </c:lineChart>
      <c:catAx>
        <c:axId val="7044115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04411552"/>
        <c:crosses val="autoZero"/>
        <c:crossBetween val="midCat"/>
      </c:valAx>
      <c:spPr>
        <a:noFill/>
        <a:ln w="25400">
          <a:noFill/>
        </a:ln>
      </c:spPr>
    </c:plotArea>
    <c:legend>
      <c:legendPos val="r"/>
      <c:layout>
        <c:manualLayout>
          <c:xMode val="edge"/>
          <c:yMode val="edge"/>
          <c:x val="0.71626342987403391"/>
          <c:y val="0.22174027159648524"/>
          <c:w val="0.24740507133840106"/>
          <c:h val="0.43913328768686521"/>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C</a:t>
            </a:r>
          </a:p>
        </c:rich>
      </c:tx>
      <c:layout>
        <c:manualLayout>
          <c:xMode val="edge"/>
          <c:yMode val="edge"/>
          <c:x val="0.36363682249509022"/>
          <c:y val="4.7619615729851954E-2"/>
        </c:manualLayout>
      </c:layout>
      <c:overlay val="0"/>
      <c:spPr>
        <a:noFill/>
        <a:ln w="25400">
          <a:noFill/>
        </a:ln>
      </c:spPr>
    </c:title>
    <c:autoTitleDeleted val="0"/>
    <c:plotArea>
      <c:layout>
        <c:manualLayout>
          <c:layoutTarget val="inner"/>
          <c:xMode val="edge"/>
          <c:yMode val="edge"/>
          <c:x val="0.13111904901129323"/>
          <c:y val="0.22078085416030327"/>
          <c:w val="0.59615460950468002"/>
          <c:h val="0.58009087171530671"/>
        </c:manualLayout>
      </c:layout>
      <c:lineChart>
        <c:grouping val="standard"/>
        <c:varyColors val="0"/>
        <c:ser>
          <c:idx val="0"/>
          <c:order val="0"/>
          <c:tx>
            <c:v>Xavg - OP3</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GR&amp;R'!$C$31:$L$31</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88D4-496B-BB71-7A8A7C46100B}"/>
            </c:ext>
          </c:extLst>
        </c:ser>
        <c:ser>
          <c:idx val="1"/>
          <c:order val="1"/>
          <c:tx>
            <c:strRef>
              <c:f>'8 ANOVA GR&amp;R'!$B$41</c:f>
              <c:strCache>
                <c:ptCount val="1"/>
                <c:pt idx="0">
                  <c:v>UCL-XBAR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GR&amp;R'!$C$41:$L$41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88D4-496B-BB71-7A8A7C46100B}"/>
            </c:ext>
          </c:extLst>
        </c:ser>
        <c:ser>
          <c:idx val="2"/>
          <c:order val="2"/>
          <c:tx>
            <c:strRef>
              <c:f>'8 ANOVA GR&amp;R'!$B$42</c:f>
              <c:strCache>
                <c:ptCount val="1"/>
                <c:pt idx="0">
                  <c:v>LCL-XBAR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GR&amp;R'!$C$42:$L$42</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88D4-496B-BB71-7A8A7C46100B}"/>
            </c:ext>
          </c:extLst>
        </c:ser>
        <c:ser>
          <c:idx val="3"/>
          <c:order val="3"/>
          <c:tx>
            <c:strRef>
              <c:f>'8 ANOVA GR&amp;R'!$B$40</c:f>
              <c:strCache>
                <c:ptCount val="1"/>
                <c:pt idx="0">
                  <c:v>XBARBAR</c:v>
                </c:pt>
              </c:strCache>
            </c:strRef>
          </c:tx>
          <c:spPr>
            <a:ln w="25400">
              <a:solidFill>
                <a:srgbClr val="000000"/>
              </a:solidFill>
              <a:prstDash val="lgDash"/>
            </a:ln>
          </c:spPr>
          <c:marker>
            <c:symbol val="none"/>
          </c:marker>
          <c:val>
            <c:numRef>
              <c:f>'8 ANOVA GR&amp;R'!$C$40:$L$40</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88D4-496B-BB71-7A8A7C46100B}"/>
            </c:ext>
          </c:extLst>
        </c:ser>
        <c:dLbls>
          <c:showLegendKey val="0"/>
          <c:showVal val="0"/>
          <c:showCatName val="0"/>
          <c:showSerName val="0"/>
          <c:showPercent val="0"/>
          <c:showBubbleSize val="0"/>
        </c:dLbls>
        <c:marker val="1"/>
        <c:smooth val="0"/>
        <c:axId val="702897264"/>
        <c:axId val="1"/>
      </c:lineChart>
      <c:catAx>
        <c:axId val="70289726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02897264"/>
        <c:crosses val="autoZero"/>
        <c:crossBetween val="midCat"/>
      </c:valAx>
      <c:spPr>
        <a:noFill/>
        <a:ln w="25400">
          <a:noFill/>
        </a:ln>
      </c:spPr>
    </c:plotArea>
    <c:legend>
      <c:legendPos val="r"/>
      <c:layout>
        <c:manualLayout>
          <c:xMode val="edge"/>
          <c:yMode val="edge"/>
          <c:x val="0.72727364499018043"/>
          <c:y val="0.26839997273068139"/>
          <c:w val="0.26223799166712547"/>
          <c:h val="0.4372328458942632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B</a:t>
            </a:r>
          </a:p>
        </c:rich>
      </c:tx>
      <c:layout>
        <c:manualLayout>
          <c:xMode val="edge"/>
          <c:yMode val="edge"/>
          <c:x val="0.37152891695829682"/>
          <c:y val="3.0172413793103453E-2"/>
        </c:manualLayout>
      </c:layout>
      <c:overlay val="0"/>
      <c:spPr>
        <a:noFill/>
        <a:ln w="25400">
          <a:noFill/>
        </a:ln>
      </c:spPr>
    </c:title>
    <c:autoTitleDeleted val="0"/>
    <c:plotArea>
      <c:layout>
        <c:manualLayout>
          <c:layoutTarget val="inner"/>
          <c:xMode val="edge"/>
          <c:yMode val="edge"/>
          <c:x val="0.19270890509810373"/>
          <c:y val="0.20689666058594833"/>
          <c:w val="0.6059045754886323"/>
          <c:h val="0.59482789918460144"/>
        </c:manualLayout>
      </c:layout>
      <c:lineChart>
        <c:grouping val="standard"/>
        <c:varyColors val="0"/>
        <c:ser>
          <c:idx val="0"/>
          <c:order val="0"/>
          <c:tx>
            <c:v>R - OP2</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GR&amp;R'!$C$23:$L$23</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C07E-44CD-AEB4-8BFB8E42264A}"/>
            </c:ext>
          </c:extLst>
        </c:ser>
        <c:ser>
          <c:idx val="1"/>
          <c:order val="1"/>
          <c:tx>
            <c:strRef>
              <c:f>'8 ANOVA GR&amp;R'!$B$37</c:f>
              <c:strCache>
                <c:ptCount val="1"/>
                <c:pt idx="0">
                  <c:v>UCL-R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GR&amp;R'!$C$37:$L$37</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C07E-44CD-AEB4-8BFB8E42264A}"/>
            </c:ext>
          </c:extLst>
        </c:ser>
        <c:ser>
          <c:idx val="2"/>
          <c:order val="2"/>
          <c:tx>
            <c:strRef>
              <c:f>'8 ANOVA GR&amp;R'!$B$38</c:f>
              <c:strCache>
                <c:ptCount val="1"/>
                <c:pt idx="0">
                  <c:v>LCL-R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GR&amp;R'!$C$38:$L$38</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C07E-44CD-AEB4-8BFB8E42264A}"/>
            </c:ext>
          </c:extLst>
        </c:ser>
        <c:ser>
          <c:idx val="3"/>
          <c:order val="3"/>
          <c:tx>
            <c:strRef>
              <c:f>'8 ANOVA GR&amp;R'!$B$39</c:f>
              <c:strCache>
                <c:ptCount val="1"/>
                <c:pt idx="0">
                  <c:v>RBARBAR</c:v>
                </c:pt>
              </c:strCache>
            </c:strRef>
          </c:tx>
          <c:spPr>
            <a:ln w="25400">
              <a:solidFill>
                <a:srgbClr val="000000"/>
              </a:solidFill>
              <a:prstDash val="lgDash"/>
            </a:ln>
          </c:spPr>
          <c:marker>
            <c:symbol val="none"/>
          </c:marker>
          <c:val>
            <c:numRef>
              <c:f>'8 ANOVA GR&amp;R'!$C$39:$L$39</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C07E-44CD-AEB4-8BFB8E42264A}"/>
            </c:ext>
          </c:extLst>
        </c:ser>
        <c:dLbls>
          <c:showLegendKey val="0"/>
          <c:showVal val="0"/>
          <c:showCatName val="0"/>
          <c:showSerName val="0"/>
          <c:showPercent val="0"/>
          <c:showBubbleSize val="0"/>
        </c:dLbls>
        <c:marker val="1"/>
        <c:smooth val="0"/>
        <c:axId val="710450696"/>
        <c:axId val="1"/>
      </c:lineChart>
      <c:catAx>
        <c:axId val="71045069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10450696"/>
        <c:crosses val="autoZero"/>
        <c:crossBetween val="midCat"/>
      </c:valAx>
      <c:spPr>
        <a:noFill/>
        <a:ln w="25400">
          <a:noFill/>
        </a:ln>
      </c:spPr>
    </c:plotArea>
    <c:legend>
      <c:legendPos val="r"/>
      <c:layout>
        <c:manualLayout>
          <c:xMode val="edge"/>
          <c:yMode val="edge"/>
          <c:x val="0.74132172280548259"/>
          <c:y val="0.26724137931034486"/>
          <c:w val="0.24826457239720034"/>
          <c:h val="0.4353448275862069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C</a:t>
            </a:r>
          </a:p>
        </c:rich>
      </c:tx>
      <c:layout>
        <c:manualLayout>
          <c:xMode val="edge"/>
          <c:yMode val="edge"/>
          <c:x val="0.3688674385244991"/>
          <c:y val="4.6413502109704644E-2"/>
        </c:manualLayout>
      </c:layout>
      <c:overlay val="0"/>
      <c:spPr>
        <a:noFill/>
        <a:ln w="25400">
          <a:noFill/>
        </a:ln>
      </c:spPr>
    </c:title>
    <c:autoTitleDeleted val="0"/>
    <c:plotArea>
      <c:layout>
        <c:manualLayout>
          <c:layoutTarget val="inner"/>
          <c:xMode val="edge"/>
          <c:yMode val="edge"/>
          <c:x val="0.12521186799513703"/>
          <c:y val="0.24050769176092832"/>
          <c:w val="0.6023706081928214"/>
          <c:h val="0.56540404729762095"/>
        </c:manualLayout>
      </c:layout>
      <c:lineChart>
        <c:grouping val="standard"/>
        <c:varyColors val="0"/>
        <c:ser>
          <c:idx val="0"/>
          <c:order val="0"/>
          <c:tx>
            <c:v>R - OP3</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GR&amp;R'!$C$32:$L$32</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588D-458C-9DBB-2F3C039C933A}"/>
            </c:ext>
          </c:extLst>
        </c:ser>
        <c:ser>
          <c:idx val="1"/>
          <c:order val="1"/>
          <c:tx>
            <c:strRef>
              <c:f>'8 ANOVA GR&amp;R'!$B$37</c:f>
              <c:strCache>
                <c:ptCount val="1"/>
                <c:pt idx="0">
                  <c:v>UCL-R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GR&amp;R'!$C$37:$L$37</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588D-458C-9DBB-2F3C039C933A}"/>
            </c:ext>
          </c:extLst>
        </c:ser>
        <c:ser>
          <c:idx val="2"/>
          <c:order val="2"/>
          <c:tx>
            <c:strRef>
              <c:f>'8 ANOVA GR&amp;R'!$B$38</c:f>
              <c:strCache>
                <c:ptCount val="1"/>
                <c:pt idx="0">
                  <c:v>LCL-R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GR&amp;R'!$C$38:$L$38</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88D-458C-9DBB-2F3C039C933A}"/>
            </c:ext>
          </c:extLst>
        </c:ser>
        <c:ser>
          <c:idx val="3"/>
          <c:order val="3"/>
          <c:tx>
            <c:strRef>
              <c:f>'8 ANOVA GR&amp;R'!$B$39</c:f>
              <c:strCache>
                <c:ptCount val="1"/>
                <c:pt idx="0">
                  <c:v>RBARBAR</c:v>
                </c:pt>
              </c:strCache>
            </c:strRef>
          </c:tx>
          <c:spPr>
            <a:ln w="25400">
              <a:solidFill>
                <a:srgbClr val="000000"/>
              </a:solidFill>
              <a:prstDash val="lgDash"/>
            </a:ln>
          </c:spPr>
          <c:marker>
            <c:symbol val="none"/>
          </c:marker>
          <c:val>
            <c:numRef>
              <c:f>'8 ANOVA GR&amp;R'!$C$39:$L$39</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588D-458C-9DBB-2F3C039C933A}"/>
            </c:ext>
          </c:extLst>
        </c:ser>
        <c:dLbls>
          <c:showLegendKey val="0"/>
          <c:showVal val="0"/>
          <c:showCatName val="0"/>
          <c:showSerName val="0"/>
          <c:showPercent val="0"/>
          <c:showBubbleSize val="0"/>
        </c:dLbls>
        <c:marker val="1"/>
        <c:smooth val="0"/>
        <c:axId val="558756000"/>
        <c:axId val="1"/>
      </c:lineChart>
      <c:catAx>
        <c:axId val="55875600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558756000"/>
        <c:crosses val="autoZero"/>
        <c:crossBetween val="midCat"/>
      </c:valAx>
      <c:spPr>
        <a:noFill/>
        <a:ln w="25400">
          <a:noFill/>
        </a:ln>
      </c:spPr>
    </c:plotArea>
    <c:legend>
      <c:legendPos val="r"/>
      <c:layout>
        <c:manualLayout>
          <c:xMode val="edge"/>
          <c:yMode val="edge"/>
          <c:x val="0.73773487704899821"/>
          <c:y val="0.26160503671218316"/>
          <c:w val="0.24196344111808354"/>
          <c:h val="0.42616255246575196"/>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B</a:t>
            </a:r>
          </a:p>
        </c:rich>
      </c:tx>
      <c:layout>
        <c:manualLayout>
          <c:xMode val="edge"/>
          <c:yMode val="edge"/>
          <c:x val="0.37335547900262472"/>
          <c:y val="4.8458149779735685E-2"/>
        </c:manualLayout>
      </c:layout>
      <c:overlay val="0"/>
      <c:spPr>
        <a:noFill/>
        <a:ln w="25400">
          <a:noFill/>
        </a:ln>
      </c:spPr>
    </c:title>
    <c:autoTitleDeleted val="0"/>
    <c:plotArea>
      <c:layout>
        <c:manualLayout>
          <c:layoutTarget val="inner"/>
          <c:xMode val="edge"/>
          <c:yMode val="edge"/>
          <c:x val="0.12171059962459344"/>
          <c:y val="0.27312863456117464"/>
          <c:w val="0.61677668728679091"/>
          <c:h val="0.52423076633515775"/>
        </c:manualLayout>
      </c:layout>
      <c:lineChart>
        <c:grouping val="standard"/>
        <c:varyColors val="0"/>
        <c:ser>
          <c:idx val="0"/>
          <c:order val="0"/>
          <c:tx>
            <c:v>Xavg - OP2</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GR&amp;R'!$C$22:$L$22</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B486-45CC-814A-7B505FCE5700}"/>
            </c:ext>
          </c:extLst>
        </c:ser>
        <c:ser>
          <c:idx val="1"/>
          <c:order val="1"/>
          <c:tx>
            <c:strRef>
              <c:f>'8 ANOVA GR&amp;R'!$B$41</c:f>
              <c:strCache>
                <c:ptCount val="1"/>
                <c:pt idx="0">
                  <c:v>UCL-XBAR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GR&amp;R'!$C$41:$L$41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B486-45CC-814A-7B505FCE5700}"/>
            </c:ext>
          </c:extLst>
        </c:ser>
        <c:ser>
          <c:idx val="2"/>
          <c:order val="2"/>
          <c:tx>
            <c:strRef>
              <c:f>'8 ANOVA GR&amp;R'!$B$42</c:f>
              <c:strCache>
                <c:ptCount val="1"/>
                <c:pt idx="0">
                  <c:v>LCL-XBAR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GR&amp;R'!$C$42:$L$42</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B486-45CC-814A-7B505FCE5700}"/>
            </c:ext>
          </c:extLst>
        </c:ser>
        <c:ser>
          <c:idx val="3"/>
          <c:order val="3"/>
          <c:tx>
            <c:strRef>
              <c:f>'8 ANOVA GR&amp;R'!$B$40</c:f>
              <c:strCache>
                <c:ptCount val="1"/>
                <c:pt idx="0">
                  <c:v>XBARBAR</c:v>
                </c:pt>
              </c:strCache>
            </c:strRef>
          </c:tx>
          <c:spPr>
            <a:ln w="25400">
              <a:solidFill>
                <a:srgbClr val="000000"/>
              </a:solidFill>
              <a:prstDash val="lgDash"/>
            </a:ln>
          </c:spPr>
          <c:marker>
            <c:symbol val="none"/>
          </c:marker>
          <c:val>
            <c:numRef>
              <c:f>'8 ANOVA GR&amp;R'!$C$40:$L$40</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B486-45CC-814A-7B505FCE5700}"/>
            </c:ext>
          </c:extLst>
        </c:ser>
        <c:dLbls>
          <c:showLegendKey val="0"/>
          <c:showVal val="0"/>
          <c:showCatName val="0"/>
          <c:showSerName val="0"/>
          <c:showPercent val="0"/>
          <c:showBubbleSize val="0"/>
        </c:dLbls>
        <c:marker val="1"/>
        <c:smooth val="0"/>
        <c:axId val="701238008"/>
        <c:axId val="1"/>
      </c:lineChart>
      <c:catAx>
        <c:axId val="7012380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01238008"/>
        <c:crosses val="autoZero"/>
        <c:crossBetween val="midCat"/>
      </c:valAx>
      <c:spPr>
        <a:noFill/>
        <a:ln w="25400">
          <a:noFill/>
        </a:ln>
      </c:spPr>
    </c:plotArea>
    <c:legend>
      <c:legendPos val="r"/>
      <c:layout>
        <c:manualLayout>
          <c:xMode val="edge"/>
          <c:yMode val="edge"/>
          <c:x val="0.74177674747893363"/>
          <c:y val="0.28634476857793661"/>
          <c:w val="0.24671074216051936"/>
          <c:h val="0.44493507694798068"/>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orientation="landscape" horizont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MS Sans Serif"/>
                <a:ea typeface="MS Sans Serif"/>
                <a:cs typeface="MS Sans Serif"/>
              </a:defRPr>
            </a:pPr>
            <a:r>
              <a:rPr lang="en-US"/>
              <a:t>APPRAISER  A</a:t>
            </a:r>
          </a:p>
        </c:rich>
      </c:tx>
      <c:layout>
        <c:manualLayout>
          <c:xMode val="edge"/>
          <c:yMode val="edge"/>
          <c:x val="0.3646022344552064"/>
          <c:y val="4.9327942751550669E-2"/>
        </c:manualLayout>
      </c:layout>
      <c:overlay val="0"/>
      <c:spPr>
        <a:noFill/>
        <a:ln w="25400">
          <a:noFill/>
        </a:ln>
      </c:spPr>
    </c:title>
    <c:autoTitleDeleted val="0"/>
    <c:plotArea>
      <c:layout>
        <c:manualLayout>
          <c:layoutTarget val="inner"/>
          <c:xMode val="edge"/>
          <c:yMode val="edge"/>
          <c:x val="0.12920373522757939"/>
          <c:y val="0.26906021065216118"/>
          <c:w val="0.61062039251390254"/>
          <c:h val="0.5246674107717143"/>
        </c:manualLayout>
      </c:layout>
      <c:lineChart>
        <c:grouping val="standard"/>
        <c:varyColors val="0"/>
        <c:ser>
          <c:idx val="0"/>
          <c:order val="0"/>
          <c:tx>
            <c:v>Xavg - OP1</c:v>
          </c:tx>
          <c:spPr>
            <a:ln w="12700">
              <a:solidFill>
                <a:srgbClr val="000000"/>
              </a:solidFill>
              <a:prstDash val="solid"/>
            </a:ln>
          </c:spPr>
          <c:marker>
            <c:symbol val="diamond"/>
            <c:size val="5"/>
            <c:spPr>
              <a:solidFill>
                <a:srgbClr val="FF0000"/>
              </a:solidFill>
              <a:ln>
                <a:solidFill>
                  <a:srgbClr val="000000"/>
                </a:solidFill>
                <a:prstDash val="solid"/>
              </a:ln>
            </c:spPr>
          </c:marker>
          <c:val>
            <c:numRef>
              <c:f>'8 ANOVA GR&amp;R'!$C$13:$L$13</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0-7030-46F6-AF9B-F4537430A627}"/>
            </c:ext>
          </c:extLst>
        </c:ser>
        <c:ser>
          <c:idx val="1"/>
          <c:order val="1"/>
          <c:tx>
            <c:strRef>
              <c:f>'8 ANOVA GR&amp;R'!$B$41</c:f>
              <c:strCache>
                <c:ptCount val="1"/>
                <c:pt idx="0">
                  <c:v>UCL-XBAR</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val>
            <c:numRef>
              <c:f>'8 ANOVA GR&amp;R'!$C$41:$L$41</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1-7030-46F6-AF9B-F4537430A627}"/>
            </c:ext>
          </c:extLst>
        </c:ser>
        <c:ser>
          <c:idx val="2"/>
          <c:order val="2"/>
          <c:tx>
            <c:strRef>
              <c:f>'8 ANOVA GR&amp;R'!$B$42</c:f>
              <c:strCache>
                <c:ptCount val="1"/>
                <c:pt idx="0">
                  <c:v>LCL-XBAR</c:v>
                </c:pt>
              </c:strCache>
            </c:strRef>
          </c:tx>
          <c:spPr>
            <a:ln w="12700">
              <a:solidFill>
                <a:srgbClr val="0000FF"/>
              </a:solidFill>
              <a:prstDash val="solid"/>
            </a:ln>
          </c:spPr>
          <c:marker>
            <c:symbol val="square"/>
            <c:size val="5"/>
            <c:spPr>
              <a:solidFill>
                <a:srgbClr val="0000FF"/>
              </a:solidFill>
              <a:ln>
                <a:solidFill>
                  <a:srgbClr val="0000FF"/>
                </a:solidFill>
                <a:prstDash val="solid"/>
              </a:ln>
            </c:spPr>
          </c:marker>
          <c:val>
            <c:numRef>
              <c:f>'8 ANOVA GR&amp;R'!$C$42:$L$42</c:f>
              <c:numCache>
                <c:formatCode>General</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030-46F6-AF9B-F4537430A627}"/>
            </c:ext>
          </c:extLst>
        </c:ser>
        <c:ser>
          <c:idx val="3"/>
          <c:order val="3"/>
          <c:tx>
            <c:strRef>
              <c:f>'8 ANOVA GR&amp;R'!$B$40</c:f>
              <c:strCache>
                <c:ptCount val="1"/>
                <c:pt idx="0">
                  <c:v>XBARBAR</c:v>
                </c:pt>
              </c:strCache>
            </c:strRef>
          </c:tx>
          <c:spPr>
            <a:ln w="25400">
              <a:solidFill>
                <a:srgbClr val="000000"/>
              </a:solidFill>
              <a:prstDash val="lgDash"/>
            </a:ln>
          </c:spPr>
          <c:marker>
            <c:symbol val="none"/>
          </c:marker>
          <c:val>
            <c:numRef>
              <c:f>'8 ANOVA GR&amp;R'!$C$40:$L$40</c:f>
              <c:numCache>
                <c:formatCode>0.000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3-7030-46F6-AF9B-F4537430A627}"/>
            </c:ext>
          </c:extLst>
        </c:ser>
        <c:dLbls>
          <c:showLegendKey val="0"/>
          <c:showVal val="0"/>
          <c:showCatName val="0"/>
          <c:showSerName val="0"/>
          <c:showPercent val="0"/>
          <c:showBubbleSize val="0"/>
        </c:dLbls>
        <c:marker val="1"/>
        <c:smooth val="0"/>
        <c:axId val="608444392"/>
        <c:axId val="1"/>
      </c:lineChart>
      <c:catAx>
        <c:axId val="60844439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numFmt formatCode="0.000"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08444392"/>
        <c:crosses val="autoZero"/>
        <c:crossBetween val="midCat"/>
      </c:valAx>
      <c:spPr>
        <a:noFill/>
        <a:ln w="25400">
          <a:noFill/>
        </a:ln>
      </c:spPr>
    </c:plotArea>
    <c:legend>
      <c:legendPos val="r"/>
      <c:layout>
        <c:manualLayout>
          <c:xMode val="edge"/>
          <c:yMode val="edge"/>
          <c:x val="0.72035514366013986"/>
          <c:y val="0.26009145157303765"/>
          <c:w val="0.26548719020741873"/>
          <c:h val="0.45291774066358287"/>
        </c:manualLayout>
      </c:layout>
      <c:overlay val="0"/>
      <c:spPr>
        <a:solidFill>
          <a:srgbClr val="FFFFFF"/>
        </a:solidFill>
        <a:ln w="3175">
          <a:solidFill>
            <a:srgbClr val="000000"/>
          </a:solidFill>
          <a:prstDash val="solid"/>
        </a:ln>
      </c:spPr>
      <c:txPr>
        <a:bodyPr/>
        <a:lstStyle/>
        <a:p>
          <a:pPr>
            <a:defRPr sz="845"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&amp;f</c:oddHeader>
      <c:oddFooter>Page &amp;p</c:oddFooter>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X-bar Chart</a:t>
            </a:r>
          </a:p>
        </c:rich>
      </c:tx>
      <c:layout>
        <c:manualLayout>
          <c:xMode val="edge"/>
          <c:yMode val="edge"/>
          <c:x val="0.37829912023460427"/>
          <c:y val="4.5454545454545463E-2"/>
        </c:manualLayout>
      </c:layout>
      <c:overlay val="0"/>
      <c:spPr>
        <a:noFill/>
        <a:ln w="25400">
          <a:noFill/>
        </a:ln>
      </c:spPr>
    </c:title>
    <c:autoTitleDeleted val="0"/>
    <c:plotArea>
      <c:layout>
        <c:manualLayout>
          <c:layoutTarget val="inner"/>
          <c:xMode val="edge"/>
          <c:yMode val="edge"/>
          <c:x val="0.15835777126099709"/>
          <c:y val="0.33522727272727293"/>
          <c:w val="0.80058651026392957"/>
          <c:h val="0.3295454545454547"/>
        </c:manualLayout>
      </c:layout>
      <c:lineChart>
        <c:grouping val="standard"/>
        <c:varyColors val="0"/>
        <c:ser>
          <c:idx val="0"/>
          <c:order val="0"/>
          <c:tx>
            <c:strRef>
              <c:f>'11 Initial Process Studies'!$H$28</c:f>
              <c:strCache>
                <c:ptCount val="1"/>
                <c:pt idx="0">
                  <c:v>Average</c:v>
                </c:pt>
              </c:strCache>
            </c:strRef>
          </c:tx>
          <c:spPr>
            <a:ln w="12700">
              <a:solidFill>
                <a:srgbClr val="000000"/>
              </a:solidFill>
              <a:prstDash val="solid"/>
            </a:ln>
          </c:spPr>
          <c:marker>
            <c:symbol val="square"/>
            <c:size val="5"/>
            <c:spPr>
              <a:solidFill>
                <a:srgbClr val="FF0000"/>
              </a:solidFill>
              <a:ln>
                <a:solidFill>
                  <a:srgbClr val="000000"/>
                </a:solidFill>
                <a:prstDash val="solid"/>
              </a:ln>
            </c:spPr>
          </c:marker>
          <c:val>
            <c:numRef>
              <c:f>'11 Initial Process Studies'!$H$29:$H$34</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E4D9-4F34-B0B9-7AE4ED67E391}"/>
            </c:ext>
          </c:extLst>
        </c:ser>
        <c:ser>
          <c:idx val="1"/>
          <c:order val="1"/>
          <c:tx>
            <c:strRef>
              <c:f>'11 Initial Process Studies'!$B$74</c:f>
              <c:strCache>
                <c:ptCount val="1"/>
                <c:pt idx="0">
                  <c:v>UCL</c:v>
                </c:pt>
              </c:strCache>
            </c:strRef>
          </c:tx>
          <c:spPr>
            <a:ln w="12700">
              <a:solidFill>
                <a:srgbClr val="000000"/>
              </a:solidFill>
              <a:prstDash val="sysDash"/>
            </a:ln>
          </c:spPr>
          <c:marker>
            <c:symbol val="none"/>
          </c:marker>
          <c:val>
            <c:numRef>
              <c:f>'11 Initial Process Studies'!$B$75:$B$80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E4D9-4F34-B0B9-7AE4ED67E391}"/>
            </c:ext>
          </c:extLst>
        </c:ser>
        <c:ser>
          <c:idx val="2"/>
          <c:order val="2"/>
          <c:tx>
            <c:strRef>
              <c:f>'11 Initial Process Studies'!$C$74</c:f>
              <c:strCache>
                <c:ptCount val="1"/>
                <c:pt idx="0">
                  <c:v>LCL</c:v>
                </c:pt>
              </c:strCache>
            </c:strRef>
          </c:tx>
          <c:spPr>
            <a:ln w="12700">
              <a:solidFill>
                <a:srgbClr val="000000"/>
              </a:solidFill>
              <a:prstDash val="sysDash"/>
            </a:ln>
          </c:spPr>
          <c:marker>
            <c:symbol val="none"/>
          </c:marker>
          <c:val>
            <c:numRef>
              <c:f>'11 Initial Process Studies'!$C$75:$C$80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E4D9-4F34-B0B9-7AE4ED67E391}"/>
            </c:ext>
          </c:extLst>
        </c:ser>
        <c:ser>
          <c:idx val="3"/>
          <c:order val="3"/>
          <c:tx>
            <c:strRef>
              <c:f>'11 Initial Process Studies'!$D$74</c:f>
              <c:strCache>
                <c:ptCount val="1"/>
                <c:pt idx="0">
                  <c:v>Mean</c:v>
                </c:pt>
              </c:strCache>
            </c:strRef>
          </c:tx>
          <c:spPr>
            <a:ln w="12700">
              <a:solidFill>
                <a:srgbClr val="000000"/>
              </a:solidFill>
              <a:prstDash val="solid"/>
            </a:ln>
          </c:spPr>
          <c:marker>
            <c:symbol val="none"/>
          </c:marker>
          <c:val>
            <c:numRef>
              <c:f>'11 Initial Process Studies'!$D$75:$D$80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3-E4D9-4F34-B0B9-7AE4ED67E391}"/>
            </c:ext>
          </c:extLst>
        </c:ser>
        <c:dLbls>
          <c:showLegendKey val="0"/>
          <c:showVal val="0"/>
          <c:showCatName val="0"/>
          <c:showSerName val="0"/>
          <c:showPercent val="0"/>
          <c:showBubbleSize val="0"/>
        </c:dLbls>
        <c:marker val="1"/>
        <c:smooth val="0"/>
        <c:axId val="221575808"/>
        <c:axId val="223691136"/>
      </c:lineChart>
      <c:catAx>
        <c:axId val="221575808"/>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23691136"/>
        <c:crosses val="autoZero"/>
        <c:auto val="0"/>
        <c:lblAlgn val="ctr"/>
        <c:lblOffset val="100"/>
        <c:tickLblSkip val="1"/>
        <c:tickMarkSkip val="1"/>
        <c:noMultiLvlLbl val="0"/>
      </c:catAx>
      <c:valAx>
        <c:axId val="223691136"/>
        <c:scaling>
          <c:orientation val="minMax"/>
        </c:scaling>
        <c:delete val="0"/>
        <c:axPos val="l"/>
        <c:numFmt formatCode="0.0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21575808"/>
        <c:crosses val="autoZero"/>
        <c:crossBetween val="midCat"/>
      </c:valAx>
      <c:spPr>
        <a:noFill/>
        <a:ln w="25400">
          <a:noFill/>
        </a:ln>
      </c:spPr>
    </c:plotArea>
    <c:legend>
      <c:legendPos val="r"/>
      <c:layout>
        <c:manualLayout>
          <c:xMode val="edge"/>
          <c:yMode val="edge"/>
          <c:x val="0.15777403191170028"/>
          <c:y val="0.87030720591744182"/>
          <c:w val="0.77739518630552473"/>
          <c:h val="7.9636125029825908E-2"/>
        </c:manualLayout>
      </c:layout>
      <c:overlay val="0"/>
      <c:spPr>
        <a:solidFill>
          <a:srgbClr val="FFFFFF"/>
        </a:solidFill>
        <a:ln w="3175">
          <a:solidFill>
            <a:srgbClr val="000000"/>
          </a:solidFill>
          <a:prstDash val="solid"/>
        </a:ln>
      </c:spPr>
      <c:txPr>
        <a:bodyPr/>
        <a:lstStyle/>
        <a:p>
          <a:pPr>
            <a:defRPr sz="420" b="0" i="0" u="none" strike="noStrike" baseline="0">
              <a:solidFill>
                <a:srgbClr val="000000"/>
              </a:solidFill>
              <a:latin typeface="Times New Roman"/>
              <a:ea typeface="Times New Roman"/>
              <a:cs typeface="Times New Roman"/>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S Sans Serif"/>
          <a:ea typeface="MS Sans Serif"/>
          <a:cs typeface="MS Sans Serif"/>
        </a:defRPr>
      </a:pPr>
      <a:endParaRPr lang="en-US"/>
    </a:p>
  </c:txPr>
  <c:printSettings>
    <c:headerFooter alignWithMargins="0">
      <c:oddHeader>&amp;f</c:oddHeader>
      <c:oddFooter>Page &amp;p</c:oddFooter>
    </c:headerFooter>
    <c:pageMargins b="1" l="0.75000000000000155" r="0.75000000000000155" t="1" header="0.5" footer="0.5"/>
    <c:pageSetup orientation="portrait"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R-bar Chart</a:t>
            </a:r>
          </a:p>
        </c:rich>
      </c:tx>
      <c:layout>
        <c:manualLayout>
          <c:xMode val="edge"/>
          <c:yMode val="edge"/>
          <c:x val="0.37829924412601573"/>
          <c:y val="4.6242774566473958E-2"/>
        </c:manualLayout>
      </c:layout>
      <c:overlay val="0"/>
      <c:spPr>
        <a:noFill/>
        <a:ln w="25400">
          <a:noFill/>
        </a:ln>
      </c:spPr>
    </c:title>
    <c:autoTitleDeleted val="0"/>
    <c:plotArea>
      <c:layout>
        <c:manualLayout>
          <c:layoutTarget val="inner"/>
          <c:xMode val="edge"/>
          <c:yMode val="edge"/>
          <c:x val="0.12012012012012017"/>
          <c:y val="0.32369942196531792"/>
          <c:w val="0.77477477477477519"/>
          <c:h val="0.32369942196531792"/>
        </c:manualLayout>
      </c:layout>
      <c:lineChart>
        <c:grouping val="standard"/>
        <c:varyColors val="0"/>
        <c:ser>
          <c:idx val="0"/>
          <c:order val="0"/>
          <c:tx>
            <c:strRef>
              <c:f>'11 Initial Process Studies'!$I$28</c:f>
              <c:strCache>
                <c:ptCount val="1"/>
                <c:pt idx="0">
                  <c:v>Range</c:v>
                </c:pt>
              </c:strCache>
            </c:strRef>
          </c:tx>
          <c:spPr>
            <a:ln w="12700">
              <a:solidFill>
                <a:srgbClr val="000000"/>
              </a:solidFill>
              <a:prstDash val="solid"/>
            </a:ln>
          </c:spPr>
          <c:marker>
            <c:symbol val="square"/>
            <c:size val="5"/>
            <c:spPr>
              <a:solidFill>
                <a:srgbClr val="FF0000"/>
              </a:solidFill>
              <a:ln>
                <a:solidFill>
                  <a:srgbClr val="000000"/>
                </a:solidFill>
                <a:prstDash val="solid"/>
              </a:ln>
            </c:spPr>
          </c:marker>
          <c:val>
            <c:numRef>
              <c:f>'11 Initial Process Studies'!$I$29:$I$34</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0-B390-478D-AA21-CE5E120420D9}"/>
            </c:ext>
          </c:extLst>
        </c:ser>
        <c:ser>
          <c:idx val="1"/>
          <c:order val="1"/>
          <c:tx>
            <c:strRef>
              <c:f>'11 Initial Process Studies'!$G$74</c:f>
              <c:strCache>
                <c:ptCount val="1"/>
                <c:pt idx="0">
                  <c:v>UCL</c:v>
                </c:pt>
              </c:strCache>
            </c:strRef>
          </c:tx>
          <c:spPr>
            <a:ln w="12700">
              <a:solidFill>
                <a:srgbClr val="000000"/>
              </a:solidFill>
              <a:prstDash val="sysDash"/>
            </a:ln>
          </c:spPr>
          <c:marker>
            <c:symbol val="none"/>
          </c:marker>
          <c:val>
            <c:numRef>
              <c:f>'11 Initial Process Studies'!$G$75:$G$80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1-B390-478D-AA21-CE5E120420D9}"/>
            </c:ext>
          </c:extLst>
        </c:ser>
        <c:ser>
          <c:idx val="2"/>
          <c:order val="2"/>
          <c:tx>
            <c:strRef>
              <c:f>'11 Initial Process Studies'!$H$74</c:f>
              <c:strCache>
                <c:ptCount val="1"/>
                <c:pt idx="0">
                  <c:v>Mean</c:v>
                </c:pt>
              </c:strCache>
            </c:strRef>
          </c:tx>
          <c:spPr>
            <a:ln w="12700">
              <a:solidFill>
                <a:srgbClr val="000000"/>
              </a:solidFill>
              <a:prstDash val="solid"/>
            </a:ln>
          </c:spPr>
          <c:marker>
            <c:symbol val="none"/>
          </c:marker>
          <c:val>
            <c:numRef>
              <c:f>'11 Initial Process Studies'!$H$75:$H$80</c:f>
              <c:numCache>
                <c:formatCode>0.0000</c:formatCode>
                <c:ptCount val="6"/>
                <c:pt idx="0">
                  <c:v>0</c:v>
                </c:pt>
                <c:pt idx="1">
                  <c:v>0</c:v>
                </c:pt>
                <c:pt idx="2">
                  <c:v>0</c:v>
                </c:pt>
                <c:pt idx="3">
                  <c:v>0</c:v>
                </c:pt>
                <c:pt idx="4">
                  <c:v>0</c:v>
                </c:pt>
                <c:pt idx="5">
                  <c:v>0</c:v>
                </c:pt>
              </c:numCache>
            </c:numRef>
          </c:val>
          <c:smooth val="0"/>
          <c:extLst>
            <c:ext xmlns:c16="http://schemas.microsoft.com/office/drawing/2014/chart" uri="{C3380CC4-5D6E-409C-BE32-E72D297353CC}">
              <c16:uniqueId val="{00000002-B390-478D-AA21-CE5E120420D9}"/>
            </c:ext>
          </c:extLst>
        </c:ser>
        <c:dLbls>
          <c:showLegendKey val="0"/>
          <c:showVal val="0"/>
          <c:showCatName val="0"/>
          <c:showSerName val="0"/>
          <c:showPercent val="0"/>
          <c:showBubbleSize val="0"/>
        </c:dLbls>
        <c:marker val="1"/>
        <c:smooth val="0"/>
        <c:axId val="224275456"/>
        <c:axId val="224293632"/>
      </c:lineChart>
      <c:catAx>
        <c:axId val="22427545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24293632"/>
        <c:crosses val="autoZero"/>
        <c:auto val="0"/>
        <c:lblAlgn val="ctr"/>
        <c:lblOffset val="100"/>
        <c:tickLblSkip val="1"/>
        <c:tickMarkSkip val="1"/>
        <c:noMultiLvlLbl val="0"/>
      </c:catAx>
      <c:valAx>
        <c:axId val="224293632"/>
        <c:scaling>
          <c:orientation val="minMax"/>
        </c:scaling>
        <c:delete val="0"/>
        <c:axPos val="l"/>
        <c:numFmt formatCode="0.0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224275456"/>
        <c:crosses val="autoZero"/>
        <c:crossBetween val="midCat"/>
      </c:valAx>
      <c:spPr>
        <a:noFill/>
        <a:ln w="25400">
          <a:noFill/>
        </a:ln>
      </c:spPr>
    </c:plotArea>
    <c:legend>
      <c:legendPos val="r"/>
      <c:layout>
        <c:manualLayout>
          <c:xMode val="edge"/>
          <c:yMode val="edge"/>
          <c:x val="0.19039259732173119"/>
          <c:y val="0.869061338430962"/>
          <c:w val="0.7469245623576336"/>
          <c:h val="8.1112375403941506E-2"/>
        </c:manualLayout>
      </c:layout>
      <c:overlay val="0"/>
      <c:spPr>
        <a:solidFill>
          <a:srgbClr val="FFFFFF"/>
        </a:solidFill>
        <a:ln w="3175">
          <a:solidFill>
            <a:srgbClr val="000000"/>
          </a:solidFill>
          <a:prstDash val="solid"/>
        </a:ln>
      </c:spPr>
      <c:txPr>
        <a:bodyPr/>
        <a:lstStyle/>
        <a:p>
          <a:pPr>
            <a:defRPr sz="420" b="0" i="0" u="none" strike="noStrike" baseline="0">
              <a:solidFill>
                <a:srgbClr val="000000"/>
              </a:solidFill>
              <a:latin typeface="Times New Roman"/>
              <a:ea typeface="Times New Roman"/>
              <a:cs typeface="Times New Roman"/>
            </a:defRPr>
          </a:pPr>
          <a:endParaRPr lang="en-US"/>
        </a:p>
      </c:txPr>
    </c:legend>
    <c:plotVisOnly val="0"/>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MS Sans Serif"/>
          <a:ea typeface="MS Sans Serif"/>
          <a:cs typeface="MS Sans Serif"/>
        </a:defRPr>
      </a:pPr>
      <a:endParaRPr lang="en-US"/>
    </a:p>
  </c:txPr>
  <c:printSettings>
    <c:headerFooter alignWithMargins="0">
      <c:oddHeader>&amp;F</c:oddHeader>
      <c:oddFooter>Page &amp;P</c:oddFooter>
    </c:headerFooter>
    <c:pageMargins b="1" l="0.75000000000000155" r="0.75000000000000155" t="1" header="0.5" footer="0.5"/>
    <c:pageSetup orientation="landscape" horizontalDpi="-4" verticalDpi="0"/>
  </c:printSettings>
</c:chartSpace>
</file>

<file path=xl/ctrlProps/ctrlProp1.xml><?xml version="1.0" encoding="utf-8"?>
<formControlPr xmlns="http://schemas.microsoft.com/office/spreadsheetml/2009/9/main" objectType="Scroll" dx="39" fmlaLink="$E$3" horiz="1" max="365" page="0" val="0"/>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38100</xdr:colOff>
          <xdr:row>2</xdr:row>
          <xdr:rowOff>28575</xdr:rowOff>
        </xdr:from>
        <xdr:to>
          <xdr:col>12</xdr:col>
          <xdr:colOff>219075</xdr:colOff>
          <xdr:row>2</xdr:row>
          <xdr:rowOff>342900</xdr:rowOff>
        </xdr:to>
        <xdr:sp macro="" textlink="">
          <xdr:nvSpPr>
            <xdr:cNvPr id="69633" name="Scroll Bar 1" descr="Scrollbar for scrolling through the Gantt Timeline." hidden="1">
              <a:extLst>
                <a:ext uri="{63B3BB69-23CF-44E3-9099-C40C66FF867C}">
                  <a14:compatExt spid="_x0000_s69633"/>
                </a:ext>
                <a:ext uri="{FF2B5EF4-FFF2-40B4-BE49-F238E27FC236}">
                  <a16:creationId xmlns:a16="http://schemas.microsoft.com/office/drawing/2014/main" id="{00000000-0008-0000-0100-00000110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7</xdr:col>
      <xdr:colOff>276225</xdr:colOff>
      <xdr:row>8</xdr:row>
      <xdr:rowOff>352425</xdr:rowOff>
    </xdr:from>
    <xdr:to>
      <xdr:col>7</xdr:col>
      <xdr:colOff>276225</xdr:colOff>
      <xdr:row>8</xdr:row>
      <xdr:rowOff>352425</xdr:rowOff>
    </xdr:to>
    <xdr:sp macro="" textlink="">
      <xdr:nvSpPr>
        <xdr:cNvPr id="2" name="Line 1">
          <a:extLst>
            <a:ext uri="{FF2B5EF4-FFF2-40B4-BE49-F238E27FC236}">
              <a16:creationId xmlns:a16="http://schemas.microsoft.com/office/drawing/2014/main" id="{00000000-0008-0000-1900-000002000000}"/>
            </a:ext>
          </a:extLst>
        </xdr:cNvPr>
        <xdr:cNvSpPr>
          <a:spLocks noChangeShapeType="1"/>
        </xdr:cNvSpPr>
      </xdr:nvSpPr>
      <xdr:spPr bwMode="auto">
        <a:xfrm>
          <a:off x="4878705" y="2150745"/>
          <a:ext cx="0" cy="0"/>
        </a:xfrm>
        <a:prstGeom prst="line">
          <a:avLst/>
        </a:prstGeom>
        <a:noFill/>
        <a:ln w="9525">
          <a:solidFill>
            <a:srgbClr val="000000"/>
          </a:solidFill>
          <a:round/>
          <a:headEnd/>
          <a:tailEnd/>
        </a:ln>
      </xdr:spPr>
    </xdr:sp>
    <xdr:clientData/>
  </xdr:twoCellAnchor>
  <xdr:twoCellAnchor>
    <xdr:from>
      <xdr:col>7</xdr:col>
      <xdr:colOff>276225</xdr:colOff>
      <xdr:row>7</xdr:row>
      <xdr:rowOff>352425</xdr:rowOff>
    </xdr:from>
    <xdr:to>
      <xdr:col>7</xdr:col>
      <xdr:colOff>276225</xdr:colOff>
      <xdr:row>7</xdr:row>
      <xdr:rowOff>352425</xdr:rowOff>
    </xdr:to>
    <xdr:sp macro="" textlink="">
      <xdr:nvSpPr>
        <xdr:cNvPr id="3" name="Line 2">
          <a:extLst>
            <a:ext uri="{FF2B5EF4-FFF2-40B4-BE49-F238E27FC236}">
              <a16:creationId xmlns:a16="http://schemas.microsoft.com/office/drawing/2014/main" id="{00000000-0008-0000-1900-000003000000}"/>
            </a:ext>
          </a:extLst>
        </xdr:cNvPr>
        <xdr:cNvSpPr>
          <a:spLocks noChangeShapeType="1"/>
        </xdr:cNvSpPr>
      </xdr:nvSpPr>
      <xdr:spPr bwMode="auto">
        <a:xfrm>
          <a:off x="4878705" y="1975485"/>
          <a:ext cx="0" cy="0"/>
        </a:xfrm>
        <a:prstGeom prst="line">
          <a:avLst/>
        </a:prstGeom>
        <a:noFill/>
        <a:ln w="9525">
          <a:solidFill>
            <a:srgbClr val="000000"/>
          </a:solidFill>
          <a:round/>
          <a:headEnd/>
          <a:tailEnd/>
        </a:ln>
      </xdr:spPr>
    </xdr:sp>
    <xdr:clientData/>
  </xdr:twoCellAnchor>
  <xdr:twoCellAnchor>
    <xdr:from>
      <xdr:col>9</xdr:col>
      <xdr:colOff>276225</xdr:colOff>
      <xdr:row>8</xdr:row>
      <xdr:rowOff>352425</xdr:rowOff>
    </xdr:from>
    <xdr:to>
      <xdr:col>9</xdr:col>
      <xdr:colOff>276225</xdr:colOff>
      <xdr:row>8</xdr:row>
      <xdr:rowOff>352425</xdr:rowOff>
    </xdr:to>
    <xdr:sp macro="" textlink="">
      <xdr:nvSpPr>
        <xdr:cNvPr id="4" name="Line 4">
          <a:extLst>
            <a:ext uri="{FF2B5EF4-FFF2-40B4-BE49-F238E27FC236}">
              <a16:creationId xmlns:a16="http://schemas.microsoft.com/office/drawing/2014/main" id="{00000000-0008-0000-1900-000004000000}"/>
            </a:ext>
          </a:extLst>
        </xdr:cNvPr>
        <xdr:cNvSpPr>
          <a:spLocks noChangeShapeType="1"/>
        </xdr:cNvSpPr>
      </xdr:nvSpPr>
      <xdr:spPr bwMode="auto">
        <a:xfrm>
          <a:off x="6616065" y="2150745"/>
          <a:ext cx="0" cy="0"/>
        </a:xfrm>
        <a:prstGeom prst="line">
          <a:avLst/>
        </a:prstGeom>
        <a:noFill/>
        <a:ln w="952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45</xdr:row>
      <xdr:rowOff>0</xdr:rowOff>
    </xdr:from>
    <xdr:to>
      <xdr:col>6</xdr:col>
      <xdr:colOff>133350</xdr:colOff>
      <xdr:row>57</xdr:row>
      <xdr:rowOff>171450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247649</xdr:colOff>
      <xdr:row>44</xdr:row>
      <xdr:rowOff>28574</xdr:rowOff>
    </xdr:from>
    <xdr:to>
      <xdr:col>12</xdr:col>
      <xdr:colOff>95250</xdr:colOff>
      <xdr:row>58</xdr:row>
      <xdr:rowOff>0</xdr:rowOff>
    </xdr:to>
    <xdr:graphicFrame macro="">
      <xdr:nvGraphicFramePr>
        <xdr:cNvPr id="5" name="Chart 5">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276225</xdr:colOff>
      <xdr:row>9</xdr:row>
      <xdr:rowOff>352425</xdr:rowOff>
    </xdr:from>
    <xdr:to>
      <xdr:col>7</xdr:col>
      <xdr:colOff>276225</xdr:colOff>
      <xdr:row>9</xdr:row>
      <xdr:rowOff>352425</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a:off x="4581525" y="2539365"/>
          <a:ext cx="0" cy="0"/>
        </a:xfrm>
        <a:prstGeom prst="line">
          <a:avLst/>
        </a:prstGeom>
        <a:noFill/>
        <a:ln w="9525">
          <a:solidFill>
            <a:srgbClr val="000000"/>
          </a:solidFill>
          <a:round/>
          <a:headEnd/>
          <a:tailEnd/>
        </a:ln>
      </xdr:spPr>
    </xdr:sp>
    <xdr:clientData/>
  </xdr:twoCellAnchor>
  <xdr:twoCellAnchor>
    <xdr:from>
      <xdr:col>7</xdr:col>
      <xdr:colOff>276225</xdr:colOff>
      <xdr:row>8</xdr:row>
      <xdr:rowOff>352425</xdr:rowOff>
    </xdr:from>
    <xdr:to>
      <xdr:col>7</xdr:col>
      <xdr:colOff>276225</xdr:colOff>
      <xdr:row>8</xdr:row>
      <xdr:rowOff>352425</xdr:rowOff>
    </xdr:to>
    <xdr:sp macro="" textlink="">
      <xdr:nvSpPr>
        <xdr:cNvPr id="3" name="Line 2">
          <a:extLst>
            <a:ext uri="{FF2B5EF4-FFF2-40B4-BE49-F238E27FC236}">
              <a16:creationId xmlns:a16="http://schemas.microsoft.com/office/drawing/2014/main" id="{00000000-0008-0000-2000-000003000000}"/>
            </a:ext>
          </a:extLst>
        </xdr:cNvPr>
        <xdr:cNvSpPr>
          <a:spLocks noChangeShapeType="1"/>
        </xdr:cNvSpPr>
      </xdr:nvSpPr>
      <xdr:spPr bwMode="auto">
        <a:xfrm>
          <a:off x="4581525" y="2371725"/>
          <a:ext cx="0" cy="0"/>
        </a:xfrm>
        <a:prstGeom prst="line">
          <a:avLst/>
        </a:prstGeom>
        <a:noFill/>
        <a:ln w="9525">
          <a:solidFill>
            <a:srgbClr val="000000"/>
          </a:solidFill>
          <a:round/>
          <a:headEnd/>
          <a:tailEnd/>
        </a:ln>
      </xdr:spPr>
    </xdr:sp>
    <xdr:clientData/>
  </xdr:twoCellAnchor>
  <xdr:twoCellAnchor>
    <xdr:from>
      <xdr:col>7</xdr:col>
      <xdr:colOff>276225</xdr:colOff>
      <xdr:row>28</xdr:row>
      <xdr:rowOff>0</xdr:rowOff>
    </xdr:from>
    <xdr:to>
      <xdr:col>7</xdr:col>
      <xdr:colOff>276225</xdr:colOff>
      <xdr:row>28</xdr:row>
      <xdr:rowOff>0</xdr:rowOff>
    </xdr:to>
    <xdr:sp macro="" textlink="">
      <xdr:nvSpPr>
        <xdr:cNvPr id="4" name="Line 4">
          <a:extLst>
            <a:ext uri="{FF2B5EF4-FFF2-40B4-BE49-F238E27FC236}">
              <a16:creationId xmlns:a16="http://schemas.microsoft.com/office/drawing/2014/main" id="{00000000-0008-0000-2000-000004000000}"/>
            </a:ext>
          </a:extLst>
        </xdr:cNvPr>
        <xdr:cNvSpPr>
          <a:spLocks noChangeShapeType="1"/>
        </xdr:cNvSpPr>
      </xdr:nvSpPr>
      <xdr:spPr bwMode="auto">
        <a:xfrm>
          <a:off x="4581525" y="6019800"/>
          <a:ext cx="0" cy="0"/>
        </a:xfrm>
        <a:prstGeom prst="line">
          <a:avLst/>
        </a:prstGeom>
        <a:noFill/>
        <a:ln w="9525">
          <a:solidFill>
            <a:srgbClr val="000000"/>
          </a:solidFill>
          <a:round/>
          <a:headEnd/>
          <a:tailEnd/>
        </a:ln>
      </xdr:spPr>
    </xdr:sp>
    <xdr:clientData/>
  </xdr:twoCellAnchor>
  <xdr:twoCellAnchor>
    <xdr:from>
      <xdr:col>7</xdr:col>
      <xdr:colOff>276225</xdr:colOff>
      <xdr:row>26</xdr:row>
      <xdr:rowOff>352425</xdr:rowOff>
    </xdr:from>
    <xdr:to>
      <xdr:col>7</xdr:col>
      <xdr:colOff>276225</xdr:colOff>
      <xdr:row>26</xdr:row>
      <xdr:rowOff>352425</xdr:rowOff>
    </xdr:to>
    <xdr:sp macro="" textlink="">
      <xdr:nvSpPr>
        <xdr:cNvPr id="5" name="Line 5">
          <a:extLst>
            <a:ext uri="{FF2B5EF4-FFF2-40B4-BE49-F238E27FC236}">
              <a16:creationId xmlns:a16="http://schemas.microsoft.com/office/drawing/2014/main" id="{00000000-0008-0000-2000-000005000000}"/>
            </a:ext>
          </a:extLst>
        </xdr:cNvPr>
        <xdr:cNvSpPr>
          <a:spLocks noChangeShapeType="1"/>
        </xdr:cNvSpPr>
      </xdr:nvSpPr>
      <xdr:spPr bwMode="auto">
        <a:xfrm>
          <a:off x="4581525" y="5831205"/>
          <a:ext cx="0" cy="0"/>
        </a:xfrm>
        <a:prstGeom prst="line">
          <a:avLst/>
        </a:prstGeom>
        <a:noFill/>
        <a:ln w="952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276225</xdr:colOff>
      <xdr:row>9</xdr:row>
      <xdr:rowOff>352425</xdr:rowOff>
    </xdr:from>
    <xdr:to>
      <xdr:col>7</xdr:col>
      <xdr:colOff>276225</xdr:colOff>
      <xdr:row>9</xdr:row>
      <xdr:rowOff>352425</xdr:rowOff>
    </xdr:to>
    <xdr:sp macro="" textlink="">
      <xdr:nvSpPr>
        <xdr:cNvPr id="2" name="Line 1">
          <a:extLst>
            <a:ext uri="{FF2B5EF4-FFF2-40B4-BE49-F238E27FC236}">
              <a16:creationId xmlns:a16="http://schemas.microsoft.com/office/drawing/2014/main" id="{00000000-0008-0000-2100-000002000000}"/>
            </a:ext>
          </a:extLst>
        </xdr:cNvPr>
        <xdr:cNvSpPr>
          <a:spLocks noChangeShapeType="1"/>
        </xdr:cNvSpPr>
      </xdr:nvSpPr>
      <xdr:spPr bwMode="auto">
        <a:xfrm>
          <a:off x="4581525" y="2280285"/>
          <a:ext cx="0" cy="0"/>
        </a:xfrm>
        <a:prstGeom prst="line">
          <a:avLst/>
        </a:prstGeom>
        <a:noFill/>
        <a:ln w="9525">
          <a:solidFill>
            <a:srgbClr val="000000"/>
          </a:solidFill>
          <a:round/>
          <a:headEnd/>
          <a:tailEnd/>
        </a:ln>
      </xdr:spPr>
    </xdr:sp>
    <xdr:clientData/>
  </xdr:twoCellAnchor>
  <xdr:twoCellAnchor>
    <xdr:from>
      <xdr:col>7</xdr:col>
      <xdr:colOff>276225</xdr:colOff>
      <xdr:row>8</xdr:row>
      <xdr:rowOff>352425</xdr:rowOff>
    </xdr:from>
    <xdr:to>
      <xdr:col>7</xdr:col>
      <xdr:colOff>276225</xdr:colOff>
      <xdr:row>8</xdr:row>
      <xdr:rowOff>352425</xdr:rowOff>
    </xdr:to>
    <xdr:sp macro="" textlink="">
      <xdr:nvSpPr>
        <xdr:cNvPr id="3" name="Line 2">
          <a:extLst>
            <a:ext uri="{FF2B5EF4-FFF2-40B4-BE49-F238E27FC236}">
              <a16:creationId xmlns:a16="http://schemas.microsoft.com/office/drawing/2014/main" id="{00000000-0008-0000-2100-000003000000}"/>
            </a:ext>
          </a:extLst>
        </xdr:cNvPr>
        <xdr:cNvSpPr>
          <a:spLocks noChangeShapeType="1"/>
        </xdr:cNvSpPr>
      </xdr:nvSpPr>
      <xdr:spPr bwMode="auto">
        <a:xfrm>
          <a:off x="4581525" y="2112645"/>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391582</xdr:colOff>
      <xdr:row>0</xdr:row>
      <xdr:rowOff>61544</xdr:rowOff>
    </xdr:from>
    <xdr:to>
      <xdr:col>12</xdr:col>
      <xdr:colOff>506465</xdr:colOff>
      <xdr:row>0</xdr:row>
      <xdr:rowOff>292523</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9881" t="16521" r="22408" b="74960"/>
        <a:stretch>
          <a:fillRect/>
        </a:stretch>
      </xdr:blipFill>
      <xdr:spPr bwMode="auto">
        <a:xfrm>
          <a:off x="6551082" y="61544"/>
          <a:ext cx="1892883" cy="2309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5</xdr:col>
          <xdr:colOff>285750</xdr:colOff>
          <xdr:row>29</xdr:row>
          <xdr:rowOff>57150</xdr:rowOff>
        </xdr:from>
        <xdr:to>
          <xdr:col>5</xdr:col>
          <xdr:colOff>504825</xdr:colOff>
          <xdr:row>30</xdr:row>
          <xdr:rowOff>0</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04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29</xdr:row>
          <xdr:rowOff>28575</xdr:rowOff>
        </xdr:from>
        <xdr:to>
          <xdr:col>6</xdr:col>
          <xdr:colOff>504825</xdr:colOff>
          <xdr:row>30</xdr:row>
          <xdr:rowOff>0</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04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80010</xdr:colOff>
      <xdr:row>7</xdr:row>
      <xdr:rowOff>41910</xdr:rowOff>
    </xdr:from>
    <xdr:to>
      <xdr:col>1</xdr:col>
      <xdr:colOff>220980</xdr:colOff>
      <xdr:row>8</xdr:row>
      <xdr:rowOff>83820</xdr:rowOff>
    </xdr:to>
    <xdr:sp macro="" textlink="">
      <xdr:nvSpPr>
        <xdr:cNvPr id="2" name="Oval 1">
          <a:extLst>
            <a:ext uri="{FF2B5EF4-FFF2-40B4-BE49-F238E27FC236}">
              <a16:creationId xmlns:a16="http://schemas.microsoft.com/office/drawing/2014/main" id="{00000000-0008-0000-0B00-000002000000}"/>
            </a:ext>
          </a:extLst>
        </xdr:cNvPr>
        <xdr:cNvSpPr>
          <a:spLocks noChangeArrowheads="1"/>
        </xdr:cNvSpPr>
      </xdr:nvSpPr>
      <xdr:spPr bwMode="auto">
        <a:xfrm>
          <a:off x="217170" y="1078230"/>
          <a:ext cx="140970" cy="140970"/>
        </a:xfrm>
        <a:prstGeom prst="ellipse">
          <a:avLst/>
        </a:prstGeom>
        <a:noFill/>
        <a:ln w="9525">
          <a:solidFill>
            <a:srgbClr val="000000"/>
          </a:solidFill>
          <a:round/>
          <a:headEnd/>
          <a:tailEnd/>
        </a:ln>
      </xdr:spPr>
    </xdr:sp>
    <xdr:clientData/>
  </xdr:twoCellAnchor>
  <xdr:twoCellAnchor>
    <xdr:from>
      <xdr:col>2</xdr:col>
      <xdr:colOff>108585</xdr:colOff>
      <xdr:row>15</xdr:row>
      <xdr:rowOff>15240</xdr:rowOff>
    </xdr:from>
    <xdr:to>
      <xdr:col>2</xdr:col>
      <xdr:colOff>236220</xdr:colOff>
      <xdr:row>15</xdr:row>
      <xdr:rowOff>152400</xdr:rowOff>
    </xdr:to>
    <xdr:sp macro="" textlink="">
      <xdr:nvSpPr>
        <xdr:cNvPr id="6" name="Oval 7">
          <a:extLst>
            <a:ext uri="{FF2B5EF4-FFF2-40B4-BE49-F238E27FC236}">
              <a16:creationId xmlns:a16="http://schemas.microsoft.com/office/drawing/2014/main" id="{00000000-0008-0000-0B00-000006000000}"/>
            </a:ext>
          </a:extLst>
        </xdr:cNvPr>
        <xdr:cNvSpPr>
          <a:spLocks noChangeArrowheads="1"/>
        </xdr:cNvSpPr>
      </xdr:nvSpPr>
      <xdr:spPr bwMode="auto">
        <a:xfrm>
          <a:off x="710565" y="2529840"/>
          <a:ext cx="127635" cy="137160"/>
        </a:xfrm>
        <a:prstGeom prst="ellipse">
          <a:avLst/>
        </a:prstGeom>
        <a:noFill/>
        <a:ln w="9525">
          <a:solidFill>
            <a:srgbClr val="000000"/>
          </a:solidFill>
          <a:round/>
          <a:headEnd/>
          <a:tailEnd/>
        </a:ln>
      </xdr:spPr>
    </xdr:sp>
    <xdr:clientData/>
  </xdr:twoCellAnchor>
  <xdr:twoCellAnchor>
    <xdr:from>
      <xdr:col>3</xdr:col>
      <xdr:colOff>95250</xdr:colOff>
      <xdr:row>12</xdr:row>
      <xdr:rowOff>9525</xdr:rowOff>
    </xdr:from>
    <xdr:to>
      <xdr:col>3</xdr:col>
      <xdr:colOff>228600</xdr:colOff>
      <xdr:row>13</xdr:row>
      <xdr:rowOff>0</xdr:rowOff>
    </xdr:to>
    <xdr:sp macro="" textlink="">
      <xdr:nvSpPr>
        <xdr:cNvPr id="7" name="Drawing 8">
          <a:extLst>
            <a:ext uri="{FF2B5EF4-FFF2-40B4-BE49-F238E27FC236}">
              <a16:creationId xmlns:a16="http://schemas.microsoft.com/office/drawing/2014/main" id="{00000000-0008-0000-0B00-000007000000}"/>
            </a:ext>
          </a:extLst>
        </xdr:cNvPr>
        <xdr:cNvSpPr>
          <a:spLocks/>
        </xdr:cNvSpPr>
      </xdr:nvSpPr>
      <xdr:spPr bwMode="auto">
        <a:xfrm>
          <a:off x="948690" y="2554605"/>
          <a:ext cx="133350" cy="180975"/>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clientData/>
  </xdr:twoCellAnchor>
  <xdr:twoCellAnchor>
    <xdr:from>
      <xdr:col>3</xdr:col>
      <xdr:colOff>411480</xdr:colOff>
      <xdr:row>12</xdr:row>
      <xdr:rowOff>22860</xdr:rowOff>
    </xdr:from>
    <xdr:to>
      <xdr:col>4</xdr:col>
      <xdr:colOff>70485</xdr:colOff>
      <xdr:row>12</xdr:row>
      <xdr:rowOff>146685</xdr:rowOff>
    </xdr:to>
    <xdr:sp macro="" textlink="">
      <xdr:nvSpPr>
        <xdr:cNvPr id="8" name="Rectangle 9">
          <a:extLst>
            <a:ext uri="{FF2B5EF4-FFF2-40B4-BE49-F238E27FC236}">
              <a16:creationId xmlns:a16="http://schemas.microsoft.com/office/drawing/2014/main" id="{00000000-0008-0000-0B00-000008000000}"/>
            </a:ext>
          </a:extLst>
        </xdr:cNvPr>
        <xdr:cNvSpPr>
          <a:spLocks noChangeArrowheads="1"/>
        </xdr:cNvSpPr>
      </xdr:nvSpPr>
      <xdr:spPr bwMode="auto">
        <a:xfrm>
          <a:off x="1478280" y="2034540"/>
          <a:ext cx="123825" cy="123825"/>
        </a:xfrm>
        <a:prstGeom prst="rect">
          <a:avLst/>
        </a:prstGeom>
        <a:noFill/>
        <a:ln w="9525">
          <a:solidFill>
            <a:srgbClr val="000000"/>
          </a:solidFill>
          <a:miter lim="800000"/>
          <a:headEnd/>
          <a:tailEnd/>
        </a:ln>
      </xdr:spPr>
    </xdr:sp>
    <xdr:clientData/>
  </xdr:twoCellAnchor>
  <xdr:twoCellAnchor>
    <xdr:from>
      <xdr:col>5</xdr:col>
      <xdr:colOff>74295</xdr:colOff>
      <xdr:row>12</xdr:row>
      <xdr:rowOff>30480</xdr:rowOff>
    </xdr:from>
    <xdr:to>
      <xdr:col>5</xdr:col>
      <xdr:colOff>236220</xdr:colOff>
      <xdr:row>12</xdr:row>
      <xdr:rowOff>144780</xdr:rowOff>
    </xdr:to>
    <xdr:sp macro="" textlink="">
      <xdr:nvSpPr>
        <xdr:cNvPr id="9" name="Drawing 10">
          <a:extLst>
            <a:ext uri="{FF2B5EF4-FFF2-40B4-BE49-F238E27FC236}">
              <a16:creationId xmlns:a16="http://schemas.microsoft.com/office/drawing/2014/main" id="{00000000-0008-0000-0B00-000009000000}"/>
            </a:ext>
          </a:extLst>
        </xdr:cNvPr>
        <xdr:cNvSpPr>
          <a:spLocks/>
        </xdr:cNvSpPr>
      </xdr:nvSpPr>
      <xdr:spPr bwMode="auto">
        <a:xfrm>
          <a:off x="2070735" y="2042160"/>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clientData/>
  </xdr:twoCellAnchor>
  <xdr:twoCellAnchor>
    <xdr:from>
      <xdr:col>4</xdr:col>
      <xdr:colOff>268605</xdr:colOff>
      <xdr:row>12</xdr:row>
      <xdr:rowOff>13335</xdr:rowOff>
    </xdr:from>
    <xdr:to>
      <xdr:col>4</xdr:col>
      <xdr:colOff>381000</xdr:colOff>
      <xdr:row>12</xdr:row>
      <xdr:rowOff>144780</xdr:rowOff>
    </xdr:to>
    <xdr:sp macro="" textlink="">
      <xdr:nvSpPr>
        <xdr:cNvPr id="11" name="Drawing 13">
          <a:extLst>
            <a:ext uri="{FF2B5EF4-FFF2-40B4-BE49-F238E27FC236}">
              <a16:creationId xmlns:a16="http://schemas.microsoft.com/office/drawing/2014/main" id="{00000000-0008-0000-0B00-00000B000000}"/>
            </a:ext>
          </a:extLst>
        </xdr:cNvPr>
        <xdr:cNvSpPr>
          <a:spLocks/>
        </xdr:cNvSpPr>
      </xdr:nvSpPr>
      <xdr:spPr bwMode="auto">
        <a:xfrm>
          <a:off x="1800225" y="2025015"/>
          <a:ext cx="112395" cy="131445"/>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clientData/>
  </xdr:twoCellAnchor>
  <xdr:twoCellAnchor>
    <xdr:from>
      <xdr:col>2</xdr:col>
      <xdr:colOff>230505</xdr:colOff>
      <xdr:row>12</xdr:row>
      <xdr:rowOff>22860</xdr:rowOff>
    </xdr:from>
    <xdr:to>
      <xdr:col>2</xdr:col>
      <xdr:colOff>358140</xdr:colOff>
      <xdr:row>12</xdr:row>
      <xdr:rowOff>160020</xdr:rowOff>
    </xdr:to>
    <xdr:sp macro="" textlink="">
      <xdr:nvSpPr>
        <xdr:cNvPr id="27" name="Oval 7">
          <a:extLst>
            <a:ext uri="{FF2B5EF4-FFF2-40B4-BE49-F238E27FC236}">
              <a16:creationId xmlns:a16="http://schemas.microsoft.com/office/drawing/2014/main" id="{00000000-0008-0000-0B00-00001B000000}"/>
            </a:ext>
          </a:extLst>
        </xdr:cNvPr>
        <xdr:cNvSpPr>
          <a:spLocks noChangeArrowheads="1"/>
        </xdr:cNvSpPr>
      </xdr:nvSpPr>
      <xdr:spPr bwMode="auto">
        <a:xfrm>
          <a:off x="832485" y="2034540"/>
          <a:ext cx="127635" cy="137160"/>
        </a:xfrm>
        <a:prstGeom prst="ellipse">
          <a:avLst/>
        </a:prstGeom>
        <a:noFill/>
        <a:ln w="9525">
          <a:solidFill>
            <a:srgbClr val="000000"/>
          </a:solidFill>
          <a:round/>
          <a:headEnd/>
          <a:tailEnd/>
        </a:ln>
      </xdr:spPr>
    </xdr:sp>
    <xdr:clientData/>
  </xdr:twoCellAnchor>
  <xdr:twoCellAnchor>
    <xdr:from>
      <xdr:col>7</xdr:col>
      <xdr:colOff>0</xdr:colOff>
      <xdr:row>7</xdr:row>
      <xdr:rowOff>53340</xdr:rowOff>
    </xdr:from>
    <xdr:to>
      <xdr:col>7</xdr:col>
      <xdr:colOff>123825</xdr:colOff>
      <xdr:row>8</xdr:row>
      <xdr:rowOff>78105</xdr:rowOff>
    </xdr:to>
    <xdr:sp macro="" textlink="">
      <xdr:nvSpPr>
        <xdr:cNvPr id="28" name="Rectangle 9">
          <a:extLst>
            <a:ext uri="{FF2B5EF4-FFF2-40B4-BE49-F238E27FC236}">
              <a16:creationId xmlns:a16="http://schemas.microsoft.com/office/drawing/2014/main" id="{00000000-0008-0000-0B00-00001C000000}"/>
            </a:ext>
          </a:extLst>
        </xdr:cNvPr>
        <xdr:cNvSpPr>
          <a:spLocks noChangeArrowheads="1"/>
        </xdr:cNvSpPr>
      </xdr:nvSpPr>
      <xdr:spPr bwMode="auto">
        <a:xfrm>
          <a:off x="3200400" y="1089660"/>
          <a:ext cx="123825" cy="123825"/>
        </a:xfrm>
        <a:prstGeom prst="rect">
          <a:avLst/>
        </a:prstGeom>
        <a:noFill/>
        <a:ln w="9525">
          <a:solidFill>
            <a:srgbClr val="000000"/>
          </a:solidFill>
          <a:miter lim="800000"/>
          <a:headEnd/>
          <a:tailEnd/>
        </a:ln>
      </xdr:spPr>
    </xdr:sp>
    <xdr:clientData/>
  </xdr:twoCellAnchor>
  <xdr:twoCellAnchor>
    <xdr:from>
      <xdr:col>2</xdr:col>
      <xdr:colOff>110490</xdr:colOff>
      <xdr:row>16</xdr:row>
      <xdr:rowOff>9525</xdr:rowOff>
    </xdr:from>
    <xdr:to>
      <xdr:col>2</xdr:col>
      <xdr:colOff>243840</xdr:colOff>
      <xdr:row>17</xdr:row>
      <xdr:rowOff>0</xdr:rowOff>
    </xdr:to>
    <xdr:sp macro="" textlink="">
      <xdr:nvSpPr>
        <xdr:cNvPr id="31" name="Drawing 8">
          <a:extLst>
            <a:ext uri="{FF2B5EF4-FFF2-40B4-BE49-F238E27FC236}">
              <a16:creationId xmlns:a16="http://schemas.microsoft.com/office/drawing/2014/main" id="{00000000-0008-0000-0B00-00001F000000}"/>
            </a:ext>
          </a:extLst>
        </xdr:cNvPr>
        <xdr:cNvSpPr>
          <a:spLocks/>
        </xdr:cNvSpPr>
      </xdr:nvSpPr>
      <xdr:spPr bwMode="auto">
        <a:xfrm>
          <a:off x="712470" y="2348865"/>
          <a:ext cx="133350" cy="158115"/>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clientData/>
  </xdr:twoCellAnchor>
  <xdr:twoCellAnchor>
    <xdr:from>
      <xdr:col>2</xdr:col>
      <xdr:colOff>106680</xdr:colOff>
      <xdr:row>17</xdr:row>
      <xdr:rowOff>15240</xdr:rowOff>
    </xdr:from>
    <xdr:to>
      <xdr:col>2</xdr:col>
      <xdr:colOff>230505</xdr:colOff>
      <xdr:row>17</xdr:row>
      <xdr:rowOff>139065</xdr:rowOff>
    </xdr:to>
    <xdr:sp macro="" textlink="">
      <xdr:nvSpPr>
        <xdr:cNvPr id="32" name="Rectangle 9">
          <a:extLst>
            <a:ext uri="{FF2B5EF4-FFF2-40B4-BE49-F238E27FC236}">
              <a16:creationId xmlns:a16="http://schemas.microsoft.com/office/drawing/2014/main" id="{00000000-0008-0000-0B00-000020000000}"/>
            </a:ext>
          </a:extLst>
        </xdr:cNvPr>
        <xdr:cNvSpPr>
          <a:spLocks noChangeArrowheads="1"/>
        </xdr:cNvSpPr>
      </xdr:nvSpPr>
      <xdr:spPr bwMode="auto">
        <a:xfrm>
          <a:off x="708660" y="2522220"/>
          <a:ext cx="123825" cy="123825"/>
        </a:xfrm>
        <a:prstGeom prst="rect">
          <a:avLst/>
        </a:prstGeom>
        <a:noFill/>
        <a:ln w="9525">
          <a:solidFill>
            <a:srgbClr val="000000"/>
          </a:solidFill>
          <a:miter lim="800000"/>
          <a:headEnd/>
          <a:tailEnd/>
        </a:ln>
      </xdr:spPr>
    </xdr:sp>
    <xdr:clientData/>
  </xdr:twoCellAnchor>
  <xdr:twoCellAnchor>
    <xdr:from>
      <xdr:col>2</xdr:col>
      <xdr:colOff>116205</xdr:colOff>
      <xdr:row>18</xdr:row>
      <xdr:rowOff>13335</xdr:rowOff>
    </xdr:from>
    <xdr:to>
      <xdr:col>2</xdr:col>
      <xdr:colOff>228600</xdr:colOff>
      <xdr:row>18</xdr:row>
      <xdr:rowOff>144780</xdr:rowOff>
    </xdr:to>
    <xdr:sp macro="" textlink="">
      <xdr:nvSpPr>
        <xdr:cNvPr id="33" name="Drawing 13">
          <a:extLst>
            <a:ext uri="{FF2B5EF4-FFF2-40B4-BE49-F238E27FC236}">
              <a16:creationId xmlns:a16="http://schemas.microsoft.com/office/drawing/2014/main" id="{00000000-0008-0000-0B00-000021000000}"/>
            </a:ext>
          </a:extLst>
        </xdr:cNvPr>
        <xdr:cNvSpPr>
          <a:spLocks/>
        </xdr:cNvSpPr>
      </xdr:nvSpPr>
      <xdr:spPr bwMode="auto">
        <a:xfrm>
          <a:off x="718185" y="2687955"/>
          <a:ext cx="112395" cy="131445"/>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clientData/>
  </xdr:twoCellAnchor>
  <xdr:twoCellAnchor>
    <xdr:from>
      <xdr:col>2</xdr:col>
      <xdr:colOff>89535</xdr:colOff>
      <xdr:row>19</xdr:row>
      <xdr:rowOff>30480</xdr:rowOff>
    </xdr:from>
    <xdr:to>
      <xdr:col>2</xdr:col>
      <xdr:colOff>251460</xdr:colOff>
      <xdr:row>19</xdr:row>
      <xdr:rowOff>144780</xdr:rowOff>
    </xdr:to>
    <xdr:sp macro="" textlink="">
      <xdr:nvSpPr>
        <xdr:cNvPr id="34" name="Drawing 10">
          <a:extLst>
            <a:ext uri="{FF2B5EF4-FFF2-40B4-BE49-F238E27FC236}">
              <a16:creationId xmlns:a16="http://schemas.microsoft.com/office/drawing/2014/main" id="{00000000-0008-0000-0B00-000022000000}"/>
            </a:ext>
          </a:extLst>
        </xdr:cNvPr>
        <xdr:cNvSpPr>
          <a:spLocks/>
        </xdr:cNvSpPr>
      </xdr:nvSpPr>
      <xdr:spPr bwMode="auto">
        <a:xfrm>
          <a:off x="691515" y="2872740"/>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clientData/>
  </xdr:twoCellAnchor>
  <xdr:twoCellAnchor>
    <xdr:from>
      <xdr:col>9</xdr:col>
      <xdr:colOff>78105</xdr:colOff>
      <xdr:row>7</xdr:row>
      <xdr:rowOff>43815</xdr:rowOff>
    </xdr:from>
    <xdr:to>
      <xdr:col>9</xdr:col>
      <xdr:colOff>190500</xdr:colOff>
      <xdr:row>8</xdr:row>
      <xdr:rowOff>76200</xdr:rowOff>
    </xdr:to>
    <xdr:sp macro="" textlink="">
      <xdr:nvSpPr>
        <xdr:cNvPr id="35" name="Drawing 13">
          <a:extLst>
            <a:ext uri="{FF2B5EF4-FFF2-40B4-BE49-F238E27FC236}">
              <a16:creationId xmlns:a16="http://schemas.microsoft.com/office/drawing/2014/main" id="{00000000-0008-0000-0B00-000023000000}"/>
            </a:ext>
          </a:extLst>
        </xdr:cNvPr>
        <xdr:cNvSpPr>
          <a:spLocks/>
        </xdr:cNvSpPr>
      </xdr:nvSpPr>
      <xdr:spPr bwMode="auto">
        <a:xfrm>
          <a:off x="4756785" y="1080135"/>
          <a:ext cx="112395" cy="131445"/>
        </a:xfrm>
        <a:custGeom>
          <a:avLst/>
          <a:gdLst>
            <a:gd name="T0" fmla="*/ 0 w 16384"/>
            <a:gd name="T1" fmla="*/ 2147483647 h 16384"/>
            <a:gd name="T2" fmla="*/ 2147483647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2147483647 h 16384"/>
            <a:gd name="T12" fmla="*/ 2147483647 w 16384"/>
            <a:gd name="T13" fmla="*/ 2147483647 h 16384"/>
            <a:gd name="T14" fmla="*/ 2147483647 w 16384"/>
            <a:gd name="T15" fmla="*/ 2147483647 h 16384"/>
            <a:gd name="T16" fmla="*/ 2147483647 w 16384"/>
            <a:gd name="T17" fmla="*/ 2147483647 h 16384"/>
            <a:gd name="T18" fmla="*/ 2147483647 w 16384"/>
            <a:gd name="T19" fmla="*/ 2147483647 h 16384"/>
            <a:gd name="T20" fmla="*/ 2147483647 w 16384"/>
            <a:gd name="T21" fmla="*/ 2147483647 h 16384"/>
            <a:gd name="T22" fmla="*/ 2147483647 w 16384"/>
            <a:gd name="T23" fmla="*/ 2147483647 h 16384"/>
            <a:gd name="T24" fmla="*/ 2147483647 w 16384"/>
            <a:gd name="T25" fmla="*/ 2147483647 h 16384"/>
            <a:gd name="T26" fmla="*/ 2147483647 w 16384"/>
            <a:gd name="T27" fmla="*/ 2147483647 h 16384"/>
            <a:gd name="T28" fmla="*/ 2147483647 w 16384"/>
            <a:gd name="T29" fmla="*/ 2147483647 h 16384"/>
            <a:gd name="T30" fmla="*/ 2147483647 w 16384"/>
            <a:gd name="T31" fmla="*/ 2147483647 h 16384"/>
            <a:gd name="T32" fmla="*/ 2147483647 w 16384"/>
            <a:gd name="T33" fmla="*/ 2147483647 h 16384"/>
            <a:gd name="T34" fmla="*/ 2147483647 w 16384"/>
            <a:gd name="T35" fmla="*/ 2147483647 h 16384"/>
            <a:gd name="T36" fmla="*/ 2147483647 w 16384"/>
            <a:gd name="T37" fmla="*/ 2147483647 h 16384"/>
            <a:gd name="T38" fmla="*/ 2147483647 w 16384"/>
            <a:gd name="T39" fmla="*/ 2147483647 h 16384"/>
            <a:gd name="T40" fmla="*/ 2147483647 w 16384"/>
            <a:gd name="T41" fmla="*/ 2147483647 h 16384"/>
            <a:gd name="T42" fmla="*/ 2147483647 w 16384"/>
            <a:gd name="T43" fmla="*/ 2147483647 h 16384"/>
            <a:gd name="T44" fmla="*/ 2147483647 w 16384"/>
            <a:gd name="T45" fmla="*/ 2147483647 h 16384"/>
            <a:gd name="T46" fmla="*/ 2147483647 w 16384"/>
            <a:gd name="T47" fmla="*/ 2147483647 h 16384"/>
            <a:gd name="T48" fmla="*/ 2147483647 w 16384"/>
            <a:gd name="T49" fmla="*/ 2147483647 h 16384"/>
            <a:gd name="T50" fmla="*/ 2147483647 w 16384"/>
            <a:gd name="T51" fmla="*/ 2147483647 h 16384"/>
            <a:gd name="T52" fmla="*/ 2147483647 w 16384"/>
            <a:gd name="T53" fmla="*/ 2147483647 h 16384"/>
            <a:gd name="T54" fmla="*/ 2147483647 w 16384"/>
            <a:gd name="T55" fmla="*/ 2147483647 h 16384"/>
            <a:gd name="T56" fmla="*/ 2147483647 w 16384"/>
            <a:gd name="T57" fmla="*/ 2147483647 h 16384"/>
            <a:gd name="T58" fmla="*/ 2147483647 w 16384"/>
            <a:gd name="T59" fmla="*/ 2147483647 h 16384"/>
            <a:gd name="T60" fmla="*/ 2147483647 w 16384"/>
            <a:gd name="T61" fmla="*/ 2147483647 h 16384"/>
            <a:gd name="T62" fmla="*/ 2147483647 w 16384"/>
            <a:gd name="T63" fmla="*/ 2147483647 h 16384"/>
            <a:gd name="T64" fmla="*/ 2147483647 w 16384"/>
            <a:gd name="T65" fmla="*/ 2147483647 h 16384"/>
            <a:gd name="T66" fmla="*/ 2147483647 w 16384"/>
            <a:gd name="T67" fmla="*/ 2147483647 h 16384"/>
            <a:gd name="T68" fmla="*/ 2147483647 w 16384"/>
            <a:gd name="T69" fmla="*/ 2147483647 h 16384"/>
            <a:gd name="T70" fmla="*/ 2147483647 w 16384"/>
            <a:gd name="T71" fmla="*/ 0 h 16384"/>
            <a:gd name="T72" fmla="*/ 2147483647 w 16384"/>
            <a:gd name="T73" fmla="*/ 2147483647 h 16384"/>
            <a:gd name="T74" fmla="*/ 2147483647 w 16384"/>
            <a:gd name="T75" fmla="*/ 2147483647 h 16384"/>
            <a:gd name="T76" fmla="*/ 0 w 16384"/>
            <a:gd name="T77" fmla="*/ 2147483647 h 16384"/>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w 16384"/>
            <a:gd name="T118" fmla="*/ 0 h 16384"/>
            <a:gd name="T119" fmla="*/ 16384 w 16384"/>
            <a:gd name="T120" fmla="*/ 16384 h 16384"/>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T117" t="T118" r="T119" b="T120"/>
          <a:pathLst>
            <a:path w="16384" h="16384">
              <a:moveTo>
                <a:pt x="0" y="74"/>
              </a:moveTo>
              <a:lnTo>
                <a:pt x="0" y="16384"/>
              </a:lnTo>
              <a:lnTo>
                <a:pt x="692" y="16235"/>
              </a:lnTo>
              <a:lnTo>
                <a:pt x="1038" y="16235"/>
              </a:lnTo>
              <a:lnTo>
                <a:pt x="1500" y="16161"/>
              </a:lnTo>
              <a:lnTo>
                <a:pt x="2538" y="16161"/>
              </a:lnTo>
              <a:lnTo>
                <a:pt x="2885" y="16235"/>
              </a:lnTo>
              <a:lnTo>
                <a:pt x="3461" y="16310"/>
              </a:lnTo>
              <a:lnTo>
                <a:pt x="3808" y="16310"/>
              </a:lnTo>
              <a:lnTo>
                <a:pt x="4154" y="16384"/>
              </a:lnTo>
              <a:lnTo>
                <a:pt x="6461" y="16384"/>
              </a:lnTo>
              <a:lnTo>
                <a:pt x="6807" y="16310"/>
              </a:lnTo>
              <a:lnTo>
                <a:pt x="7384" y="16310"/>
              </a:lnTo>
              <a:lnTo>
                <a:pt x="7730" y="16235"/>
              </a:lnTo>
              <a:lnTo>
                <a:pt x="8192" y="16235"/>
              </a:lnTo>
              <a:lnTo>
                <a:pt x="8769" y="16086"/>
              </a:lnTo>
              <a:lnTo>
                <a:pt x="9115" y="15937"/>
              </a:lnTo>
              <a:lnTo>
                <a:pt x="9577" y="15863"/>
              </a:lnTo>
              <a:lnTo>
                <a:pt x="10038" y="15714"/>
              </a:lnTo>
              <a:lnTo>
                <a:pt x="10961" y="15267"/>
              </a:lnTo>
              <a:lnTo>
                <a:pt x="11423" y="15118"/>
              </a:lnTo>
              <a:lnTo>
                <a:pt x="11884" y="14820"/>
              </a:lnTo>
              <a:lnTo>
                <a:pt x="12576" y="14448"/>
              </a:lnTo>
              <a:lnTo>
                <a:pt x="12923" y="14150"/>
              </a:lnTo>
              <a:lnTo>
                <a:pt x="13499" y="13852"/>
              </a:lnTo>
              <a:lnTo>
                <a:pt x="13846" y="13703"/>
              </a:lnTo>
              <a:lnTo>
                <a:pt x="13961" y="13405"/>
              </a:lnTo>
              <a:lnTo>
                <a:pt x="14307" y="13256"/>
              </a:lnTo>
              <a:lnTo>
                <a:pt x="14653" y="12958"/>
              </a:lnTo>
              <a:lnTo>
                <a:pt x="14884" y="12735"/>
              </a:lnTo>
              <a:lnTo>
                <a:pt x="15115" y="12362"/>
              </a:lnTo>
              <a:lnTo>
                <a:pt x="15461" y="11990"/>
              </a:lnTo>
              <a:lnTo>
                <a:pt x="15692" y="11618"/>
              </a:lnTo>
              <a:lnTo>
                <a:pt x="15807" y="11171"/>
              </a:lnTo>
              <a:lnTo>
                <a:pt x="16038" y="10799"/>
              </a:lnTo>
              <a:lnTo>
                <a:pt x="16153" y="10426"/>
              </a:lnTo>
              <a:lnTo>
                <a:pt x="16153" y="10128"/>
              </a:lnTo>
              <a:lnTo>
                <a:pt x="16269" y="9756"/>
              </a:lnTo>
              <a:lnTo>
                <a:pt x="16269" y="9458"/>
              </a:lnTo>
              <a:lnTo>
                <a:pt x="16384" y="9160"/>
              </a:lnTo>
              <a:lnTo>
                <a:pt x="16384" y="7671"/>
              </a:lnTo>
              <a:lnTo>
                <a:pt x="16269" y="7447"/>
              </a:lnTo>
              <a:lnTo>
                <a:pt x="16269" y="6926"/>
              </a:lnTo>
              <a:lnTo>
                <a:pt x="16153" y="6479"/>
              </a:lnTo>
              <a:lnTo>
                <a:pt x="16038" y="6256"/>
              </a:lnTo>
              <a:lnTo>
                <a:pt x="16038" y="5958"/>
              </a:lnTo>
              <a:lnTo>
                <a:pt x="15922" y="5585"/>
              </a:lnTo>
              <a:lnTo>
                <a:pt x="15922" y="5362"/>
              </a:lnTo>
              <a:lnTo>
                <a:pt x="15807" y="4990"/>
              </a:lnTo>
              <a:lnTo>
                <a:pt x="15576" y="4692"/>
              </a:lnTo>
              <a:lnTo>
                <a:pt x="15115" y="4245"/>
              </a:lnTo>
              <a:lnTo>
                <a:pt x="14769" y="3947"/>
              </a:lnTo>
              <a:lnTo>
                <a:pt x="14307" y="3724"/>
              </a:lnTo>
              <a:lnTo>
                <a:pt x="13961" y="3426"/>
              </a:lnTo>
              <a:lnTo>
                <a:pt x="13730" y="3202"/>
              </a:lnTo>
              <a:lnTo>
                <a:pt x="13384" y="3128"/>
              </a:lnTo>
              <a:lnTo>
                <a:pt x="13269" y="2830"/>
              </a:lnTo>
              <a:lnTo>
                <a:pt x="12923" y="2607"/>
              </a:lnTo>
              <a:lnTo>
                <a:pt x="12692" y="2383"/>
              </a:lnTo>
              <a:lnTo>
                <a:pt x="12230" y="2085"/>
              </a:lnTo>
              <a:lnTo>
                <a:pt x="11884" y="1787"/>
              </a:lnTo>
              <a:lnTo>
                <a:pt x="11192" y="1341"/>
              </a:lnTo>
              <a:lnTo>
                <a:pt x="10730" y="1192"/>
              </a:lnTo>
              <a:lnTo>
                <a:pt x="10384" y="968"/>
              </a:lnTo>
              <a:lnTo>
                <a:pt x="10038" y="819"/>
              </a:lnTo>
              <a:lnTo>
                <a:pt x="9692" y="819"/>
              </a:lnTo>
              <a:lnTo>
                <a:pt x="9115" y="596"/>
              </a:lnTo>
              <a:lnTo>
                <a:pt x="8654" y="596"/>
              </a:lnTo>
              <a:lnTo>
                <a:pt x="8192" y="447"/>
              </a:lnTo>
              <a:lnTo>
                <a:pt x="6807" y="149"/>
              </a:lnTo>
              <a:lnTo>
                <a:pt x="6346" y="149"/>
              </a:lnTo>
              <a:lnTo>
                <a:pt x="5654" y="0"/>
              </a:lnTo>
              <a:lnTo>
                <a:pt x="3115" y="0"/>
              </a:lnTo>
              <a:lnTo>
                <a:pt x="2769" y="74"/>
              </a:lnTo>
              <a:lnTo>
                <a:pt x="1731" y="74"/>
              </a:lnTo>
              <a:lnTo>
                <a:pt x="1385" y="149"/>
              </a:lnTo>
              <a:lnTo>
                <a:pt x="692" y="149"/>
              </a:lnTo>
              <a:lnTo>
                <a:pt x="0" y="74"/>
              </a:lnTo>
              <a:close/>
            </a:path>
          </a:pathLst>
        </a:custGeom>
        <a:noFill/>
        <a:ln w="9525" cap="flat">
          <a:solidFill>
            <a:srgbClr val="000000"/>
          </a:solidFill>
          <a:prstDash val="solid"/>
          <a:round/>
          <a:headEnd/>
          <a:tailEnd/>
        </a:ln>
      </xdr:spPr>
    </xdr:sp>
    <xdr:clientData/>
  </xdr:twoCellAnchor>
  <xdr:twoCellAnchor>
    <xdr:from>
      <xdr:col>10</xdr:col>
      <xdr:colOff>714375</xdr:colOff>
      <xdr:row>7</xdr:row>
      <xdr:rowOff>68580</xdr:rowOff>
    </xdr:from>
    <xdr:to>
      <xdr:col>11</xdr:col>
      <xdr:colOff>137160</xdr:colOff>
      <xdr:row>8</xdr:row>
      <xdr:rowOff>83820</xdr:rowOff>
    </xdr:to>
    <xdr:sp macro="" textlink="">
      <xdr:nvSpPr>
        <xdr:cNvPr id="36" name="Drawing 10">
          <a:extLst>
            <a:ext uri="{FF2B5EF4-FFF2-40B4-BE49-F238E27FC236}">
              <a16:creationId xmlns:a16="http://schemas.microsoft.com/office/drawing/2014/main" id="{00000000-0008-0000-0B00-000024000000}"/>
            </a:ext>
          </a:extLst>
        </xdr:cNvPr>
        <xdr:cNvSpPr>
          <a:spLocks/>
        </xdr:cNvSpPr>
      </xdr:nvSpPr>
      <xdr:spPr bwMode="auto">
        <a:xfrm>
          <a:off x="6132195" y="1104900"/>
          <a:ext cx="161925" cy="114300"/>
        </a:xfrm>
        <a:custGeom>
          <a:avLst/>
          <a:gdLst>
            <a:gd name="T0" fmla="*/ 2147483647 w 16384"/>
            <a:gd name="T1" fmla="*/ 2147483647 h 16384"/>
            <a:gd name="T2" fmla="*/ 2147483647 w 16384"/>
            <a:gd name="T3" fmla="*/ 0 h 16384"/>
            <a:gd name="T4" fmla="*/ 0 w 16384"/>
            <a:gd name="T5" fmla="*/ 0 h 16384"/>
            <a:gd name="T6" fmla="*/ 2147483647 w 16384"/>
            <a:gd name="T7" fmla="*/ 2147483647 h 16384"/>
            <a:gd name="T8" fmla="*/ 0 60000 65536"/>
            <a:gd name="T9" fmla="*/ 0 60000 65536"/>
            <a:gd name="T10" fmla="*/ 0 60000 65536"/>
            <a:gd name="T11" fmla="*/ 0 60000 65536"/>
            <a:gd name="T12" fmla="*/ 0 w 16384"/>
            <a:gd name="T13" fmla="*/ 0 h 16384"/>
            <a:gd name="T14" fmla="*/ 16384 w 16384"/>
            <a:gd name="T15" fmla="*/ 16384 h 16384"/>
          </a:gdLst>
          <a:ahLst/>
          <a:cxnLst>
            <a:cxn ang="T8">
              <a:pos x="T0" y="T1"/>
            </a:cxn>
            <a:cxn ang="T9">
              <a:pos x="T2" y="T3"/>
            </a:cxn>
            <a:cxn ang="T10">
              <a:pos x="T4" y="T5"/>
            </a:cxn>
            <a:cxn ang="T11">
              <a:pos x="T6" y="T7"/>
            </a:cxn>
          </a:cxnLst>
          <a:rect l="T12" t="T13" r="T14" b="T15"/>
          <a:pathLst>
            <a:path w="16384" h="16384">
              <a:moveTo>
                <a:pt x="8192" y="16384"/>
              </a:moveTo>
              <a:lnTo>
                <a:pt x="16384" y="0"/>
              </a:lnTo>
              <a:lnTo>
                <a:pt x="0" y="0"/>
              </a:lnTo>
              <a:lnTo>
                <a:pt x="8192" y="16384"/>
              </a:lnTo>
              <a:close/>
            </a:path>
          </a:pathLst>
        </a:custGeom>
        <a:noFill/>
        <a:ln w="9525" cap="flat">
          <a:solidFill>
            <a:srgbClr val="000000"/>
          </a:solidFill>
          <a:prstDash val="solid"/>
          <a:round/>
          <a:headEnd/>
          <a:tailEnd/>
        </a:ln>
      </xdr:spPr>
    </xdr:sp>
    <xdr:clientData/>
  </xdr:twoCellAnchor>
  <xdr:twoCellAnchor>
    <xdr:from>
      <xdr:col>3</xdr:col>
      <xdr:colOff>407670</xdr:colOff>
      <xdr:row>7</xdr:row>
      <xdr:rowOff>32385</xdr:rowOff>
    </xdr:from>
    <xdr:to>
      <xdr:col>4</xdr:col>
      <xdr:colOff>76200</xdr:colOff>
      <xdr:row>8</xdr:row>
      <xdr:rowOff>91440</xdr:rowOff>
    </xdr:to>
    <xdr:sp macro="" textlink="">
      <xdr:nvSpPr>
        <xdr:cNvPr id="37" name="Drawing 8">
          <a:extLst>
            <a:ext uri="{FF2B5EF4-FFF2-40B4-BE49-F238E27FC236}">
              <a16:creationId xmlns:a16="http://schemas.microsoft.com/office/drawing/2014/main" id="{00000000-0008-0000-0B00-000025000000}"/>
            </a:ext>
          </a:extLst>
        </xdr:cNvPr>
        <xdr:cNvSpPr>
          <a:spLocks/>
        </xdr:cNvSpPr>
      </xdr:nvSpPr>
      <xdr:spPr bwMode="auto">
        <a:xfrm>
          <a:off x="1474470" y="1068705"/>
          <a:ext cx="133350" cy="158115"/>
        </a:xfrm>
        <a:custGeom>
          <a:avLst/>
          <a:gdLst>
            <a:gd name="T0" fmla="*/ 0 w 16384"/>
            <a:gd name="T1" fmla="*/ 2147483647 h 16384"/>
            <a:gd name="T2" fmla="*/ 0 w 16384"/>
            <a:gd name="T3" fmla="*/ 2147483647 h 16384"/>
            <a:gd name="T4" fmla="*/ 2147483647 w 16384"/>
            <a:gd name="T5" fmla="*/ 2147483647 h 16384"/>
            <a:gd name="T6" fmla="*/ 2147483647 w 16384"/>
            <a:gd name="T7" fmla="*/ 2147483647 h 16384"/>
            <a:gd name="T8" fmla="*/ 2147483647 w 16384"/>
            <a:gd name="T9" fmla="*/ 2147483647 h 16384"/>
            <a:gd name="T10" fmla="*/ 2147483647 w 16384"/>
            <a:gd name="T11" fmla="*/ 0 h 16384"/>
            <a:gd name="T12" fmla="*/ 2147483647 w 16384"/>
            <a:gd name="T13" fmla="*/ 2147483647 h 16384"/>
            <a:gd name="T14" fmla="*/ 0 w 16384"/>
            <a:gd name="T15" fmla="*/ 2147483647 h 16384"/>
            <a:gd name="T16" fmla="*/ 0 60000 65536"/>
            <a:gd name="T17" fmla="*/ 0 60000 65536"/>
            <a:gd name="T18" fmla="*/ 0 60000 65536"/>
            <a:gd name="T19" fmla="*/ 0 60000 65536"/>
            <a:gd name="T20" fmla="*/ 0 60000 65536"/>
            <a:gd name="T21" fmla="*/ 0 60000 65536"/>
            <a:gd name="T22" fmla="*/ 0 60000 65536"/>
            <a:gd name="T23" fmla="*/ 0 60000 65536"/>
            <a:gd name="T24" fmla="*/ 0 w 16384"/>
            <a:gd name="T25" fmla="*/ 0 h 16384"/>
            <a:gd name="T26" fmla="*/ 16384 w 16384"/>
            <a:gd name="T27" fmla="*/ 16384 h 1638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6384" h="16384">
              <a:moveTo>
                <a:pt x="0" y="3511"/>
              </a:moveTo>
              <a:lnTo>
                <a:pt x="0" y="12873"/>
              </a:lnTo>
              <a:lnTo>
                <a:pt x="10034" y="12873"/>
              </a:lnTo>
              <a:lnTo>
                <a:pt x="10034" y="16384"/>
              </a:lnTo>
              <a:lnTo>
                <a:pt x="16384" y="8192"/>
              </a:lnTo>
              <a:lnTo>
                <a:pt x="10034" y="0"/>
              </a:lnTo>
              <a:lnTo>
                <a:pt x="10034" y="3511"/>
              </a:lnTo>
              <a:lnTo>
                <a:pt x="0" y="3511"/>
              </a:lnTo>
              <a:close/>
            </a:path>
          </a:pathLst>
        </a:custGeom>
        <a:noFill/>
        <a:ln w="9525" cap="flat">
          <a:solidFill>
            <a:srgbClr val="000000"/>
          </a:solidFill>
          <a:prstDash val="solid"/>
          <a:round/>
          <a:headEnd/>
          <a:tailEnd/>
        </a:ln>
      </xdr:spPr>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1</xdr:row>
          <xdr:rowOff>0</xdr:rowOff>
        </xdr:from>
        <xdr:to>
          <xdr:col>1</xdr:col>
          <xdr:colOff>361950</xdr:colOff>
          <xdr:row>2</xdr:row>
          <xdr:rowOff>19050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0E00-000001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314325</xdr:colOff>
          <xdr:row>1</xdr:row>
          <xdr:rowOff>0</xdr:rowOff>
        </xdr:from>
        <xdr:to>
          <xdr:col>3</xdr:col>
          <xdr:colOff>171450</xdr:colOff>
          <xdr:row>2</xdr:row>
          <xdr:rowOff>19050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0E00-000002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409575</xdr:colOff>
          <xdr:row>1</xdr:row>
          <xdr:rowOff>0</xdr:rowOff>
        </xdr:from>
        <xdr:to>
          <xdr:col>4</xdr:col>
          <xdr:colOff>590550</xdr:colOff>
          <xdr:row>2</xdr:row>
          <xdr:rowOff>19050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0E00-0000038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266700</xdr:colOff>
      <xdr:row>9</xdr:row>
      <xdr:rowOff>0</xdr:rowOff>
    </xdr:from>
    <xdr:to>
      <xdr:col>1</xdr:col>
      <xdr:colOff>396240</xdr:colOff>
      <xdr:row>10</xdr:row>
      <xdr:rowOff>0</xdr:rowOff>
    </xdr:to>
    <xdr:sp macro="" textlink="">
      <xdr:nvSpPr>
        <xdr:cNvPr id="21" name="Text 9">
          <a:extLst>
            <a:ext uri="{FF2B5EF4-FFF2-40B4-BE49-F238E27FC236}">
              <a16:creationId xmlns:a16="http://schemas.microsoft.com/office/drawing/2014/main" id="{00000000-0008-0000-1000-000015000000}"/>
            </a:ext>
          </a:extLst>
        </xdr:cNvPr>
        <xdr:cNvSpPr txBox="1">
          <a:spLocks noChangeArrowheads="1"/>
        </xdr:cNvSpPr>
      </xdr:nvSpPr>
      <xdr:spPr bwMode="auto">
        <a:xfrm>
          <a:off x="266700" y="2034540"/>
          <a:ext cx="533400" cy="19812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TRIAL</a:t>
          </a:r>
        </a:p>
      </xdr:txBody>
    </xdr:sp>
    <xdr:clientData/>
  </xdr:twoCellAnchor>
  <xdr:twoCellAnchor>
    <xdr:from>
      <xdr:col>0</xdr:col>
      <xdr:colOff>281940</xdr:colOff>
      <xdr:row>17</xdr:row>
      <xdr:rowOff>152400</xdr:rowOff>
    </xdr:from>
    <xdr:to>
      <xdr:col>1</xdr:col>
      <xdr:colOff>312420</xdr:colOff>
      <xdr:row>18</xdr:row>
      <xdr:rowOff>152400</xdr:rowOff>
    </xdr:to>
    <xdr:sp macro="" textlink="">
      <xdr:nvSpPr>
        <xdr:cNvPr id="22" name="Text 18">
          <a:extLst>
            <a:ext uri="{FF2B5EF4-FFF2-40B4-BE49-F238E27FC236}">
              <a16:creationId xmlns:a16="http://schemas.microsoft.com/office/drawing/2014/main" id="{00000000-0008-0000-1000-000016000000}"/>
            </a:ext>
          </a:extLst>
        </xdr:cNvPr>
        <xdr:cNvSpPr txBox="1">
          <a:spLocks noChangeArrowheads="1"/>
        </xdr:cNvSpPr>
      </xdr:nvSpPr>
      <xdr:spPr bwMode="auto">
        <a:xfrm>
          <a:off x="281940" y="3429000"/>
          <a:ext cx="434340" cy="19812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TRIAL</a:t>
          </a:r>
        </a:p>
      </xdr:txBody>
    </xdr:sp>
    <xdr:clientData/>
  </xdr:twoCellAnchor>
  <xdr:twoCellAnchor>
    <xdr:from>
      <xdr:col>0</xdr:col>
      <xdr:colOff>312420</xdr:colOff>
      <xdr:row>27</xdr:row>
      <xdr:rowOff>7620</xdr:rowOff>
    </xdr:from>
    <xdr:to>
      <xdr:col>1</xdr:col>
      <xdr:colOff>342900</xdr:colOff>
      <xdr:row>28</xdr:row>
      <xdr:rowOff>7620</xdr:rowOff>
    </xdr:to>
    <xdr:sp macro="" textlink="">
      <xdr:nvSpPr>
        <xdr:cNvPr id="23" name="Text 23">
          <a:extLst>
            <a:ext uri="{FF2B5EF4-FFF2-40B4-BE49-F238E27FC236}">
              <a16:creationId xmlns:a16="http://schemas.microsoft.com/office/drawing/2014/main" id="{00000000-0008-0000-1000-000017000000}"/>
            </a:ext>
          </a:extLst>
        </xdr:cNvPr>
        <xdr:cNvSpPr txBox="1">
          <a:spLocks noChangeArrowheads="1"/>
        </xdr:cNvSpPr>
      </xdr:nvSpPr>
      <xdr:spPr bwMode="auto">
        <a:xfrm>
          <a:off x="312420" y="4930140"/>
          <a:ext cx="434340" cy="19812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TRIAL</a:t>
          </a:r>
        </a:p>
      </xdr:txBody>
    </xdr:sp>
    <xdr:clientData/>
  </xdr:twoCellAnchor>
  <xdr:twoCellAnchor>
    <xdr:from>
      <xdr:col>6</xdr:col>
      <xdr:colOff>289560</xdr:colOff>
      <xdr:row>5</xdr:row>
      <xdr:rowOff>38100</xdr:rowOff>
    </xdr:from>
    <xdr:to>
      <xdr:col>7</xdr:col>
      <xdr:colOff>213360</xdr:colOff>
      <xdr:row>7</xdr:row>
      <xdr:rowOff>7620</xdr:rowOff>
    </xdr:to>
    <xdr:sp macro="" textlink="">
      <xdr:nvSpPr>
        <xdr:cNvPr id="24" name="Text 24">
          <a:extLst>
            <a:ext uri="{FF2B5EF4-FFF2-40B4-BE49-F238E27FC236}">
              <a16:creationId xmlns:a16="http://schemas.microsoft.com/office/drawing/2014/main" id="{00000000-0008-0000-1000-000018000000}"/>
            </a:ext>
          </a:extLst>
        </xdr:cNvPr>
        <xdr:cNvSpPr txBox="1">
          <a:spLocks noChangeArrowheads="1"/>
        </xdr:cNvSpPr>
      </xdr:nvSpPr>
      <xdr:spPr bwMode="auto">
        <a:xfrm>
          <a:off x="3208020" y="1524000"/>
          <a:ext cx="426720" cy="15240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PART</a:t>
          </a:r>
        </a:p>
      </xdr:txBody>
    </xdr:sp>
    <xdr:clientData/>
  </xdr:twoCellAnchor>
  <xdr:twoCellAnchor>
    <xdr:from>
      <xdr:col>6</xdr:col>
      <xdr:colOff>289560</xdr:colOff>
      <xdr:row>15</xdr:row>
      <xdr:rowOff>7620</xdr:rowOff>
    </xdr:from>
    <xdr:to>
      <xdr:col>7</xdr:col>
      <xdr:colOff>213360</xdr:colOff>
      <xdr:row>16</xdr:row>
      <xdr:rowOff>7620</xdr:rowOff>
    </xdr:to>
    <xdr:sp macro="" textlink="">
      <xdr:nvSpPr>
        <xdr:cNvPr id="25" name="Text 25">
          <a:extLst>
            <a:ext uri="{FF2B5EF4-FFF2-40B4-BE49-F238E27FC236}">
              <a16:creationId xmlns:a16="http://schemas.microsoft.com/office/drawing/2014/main" id="{00000000-0008-0000-1000-000019000000}"/>
            </a:ext>
          </a:extLst>
        </xdr:cNvPr>
        <xdr:cNvSpPr txBox="1">
          <a:spLocks noChangeArrowheads="1"/>
        </xdr:cNvSpPr>
      </xdr:nvSpPr>
      <xdr:spPr bwMode="auto">
        <a:xfrm>
          <a:off x="3208020" y="2964180"/>
          <a:ext cx="426720" cy="16002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PART</a:t>
          </a:r>
        </a:p>
      </xdr:txBody>
    </xdr:sp>
    <xdr:clientData/>
  </xdr:twoCellAnchor>
  <xdr:twoCellAnchor>
    <xdr:from>
      <xdr:col>6</xdr:col>
      <xdr:colOff>289560</xdr:colOff>
      <xdr:row>24</xdr:row>
      <xdr:rowOff>0</xdr:rowOff>
    </xdr:from>
    <xdr:to>
      <xdr:col>7</xdr:col>
      <xdr:colOff>213360</xdr:colOff>
      <xdr:row>25</xdr:row>
      <xdr:rowOff>0</xdr:rowOff>
    </xdr:to>
    <xdr:sp macro="" textlink="">
      <xdr:nvSpPr>
        <xdr:cNvPr id="26" name="Text 26">
          <a:extLst>
            <a:ext uri="{FF2B5EF4-FFF2-40B4-BE49-F238E27FC236}">
              <a16:creationId xmlns:a16="http://schemas.microsoft.com/office/drawing/2014/main" id="{00000000-0008-0000-1000-00001A000000}"/>
            </a:ext>
          </a:extLst>
        </xdr:cNvPr>
        <xdr:cNvSpPr txBox="1">
          <a:spLocks noChangeArrowheads="1"/>
        </xdr:cNvSpPr>
      </xdr:nvSpPr>
      <xdr:spPr bwMode="auto">
        <a:xfrm>
          <a:off x="3208020" y="4404360"/>
          <a:ext cx="426720" cy="160020"/>
        </a:xfrm>
        <a:prstGeom prst="rect">
          <a:avLst/>
        </a:prstGeom>
        <a:noFill/>
        <a:ln w="1">
          <a:noFill/>
          <a:miter lim="800000"/>
          <a:headEnd/>
          <a:tailEnd/>
        </a:ln>
      </xdr:spPr>
      <xdr:txBody>
        <a:bodyPr vertOverflow="clip" wrap="square" lIns="27432" tIns="22860" rIns="27432" bIns="22860" anchor="ctr" upright="1"/>
        <a:lstStyle/>
        <a:p>
          <a:pPr algn="ctr" rtl="0">
            <a:defRPr sz="1000"/>
          </a:pPr>
          <a:r>
            <a:rPr lang="en-US" sz="850" b="0" i="0" u="none" strike="noStrike" baseline="0">
              <a:solidFill>
                <a:srgbClr val="000000"/>
              </a:solidFill>
              <a:latin typeface="MS Sans Serif"/>
            </a:rPr>
            <a:t>PART</a:t>
          </a:r>
        </a:p>
      </xdr:txBody>
    </xdr:sp>
    <xdr:clientData/>
  </xdr:twoCellAnchor>
  <xdr:twoCellAnchor>
    <xdr:from>
      <xdr:col>0</xdr:col>
      <xdr:colOff>25400</xdr:colOff>
      <xdr:row>34</xdr:row>
      <xdr:rowOff>92025</xdr:rowOff>
    </xdr:from>
    <xdr:to>
      <xdr:col>8</xdr:col>
      <xdr:colOff>304800</xdr:colOff>
      <xdr:row>45</xdr:row>
      <xdr:rowOff>60373</xdr:rowOff>
    </xdr:to>
    <xdr:graphicFrame macro="">
      <xdr:nvGraphicFramePr>
        <xdr:cNvPr id="27" name="Chart 1">
          <a:extLst>
            <a:ext uri="{FF2B5EF4-FFF2-40B4-BE49-F238E27FC236}">
              <a16:creationId xmlns:a16="http://schemas.microsoft.com/office/drawing/2014/main" id="{00000000-0008-0000-1000-00001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80109</xdr:colOff>
      <xdr:row>47</xdr:row>
      <xdr:rowOff>25400</xdr:rowOff>
    </xdr:from>
    <xdr:to>
      <xdr:col>25</xdr:col>
      <xdr:colOff>468924</xdr:colOff>
      <xdr:row>57</xdr:row>
      <xdr:rowOff>152400</xdr:rowOff>
    </xdr:to>
    <xdr:graphicFrame macro="">
      <xdr:nvGraphicFramePr>
        <xdr:cNvPr id="28" name="Chart 28">
          <a:extLst>
            <a:ext uri="{FF2B5EF4-FFF2-40B4-BE49-F238E27FC236}">
              <a16:creationId xmlns:a16="http://schemas.microsoft.com/office/drawing/2014/main" id="{00000000-0008-0000-10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312616</xdr:colOff>
      <xdr:row>34</xdr:row>
      <xdr:rowOff>81280</xdr:rowOff>
    </xdr:from>
    <xdr:to>
      <xdr:col>17</xdr:col>
      <xdr:colOff>93784</xdr:colOff>
      <xdr:row>45</xdr:row>
      <xdr:rowOff>73660</xdr:rowOff>
    </xdr:to>
    <xdr:graphicFrame macro="">
      <xdr:nvGraphicFramePr>
        <xdr:cNvPr id="29" name="Chart 2">
          <a:extLst>
            <a:ext uri="{FF2B5EF4-FFF2-40B4-BE49-F238E27FC236}">
              <a16:creationId xmlns:a16="http://schemas.microsoft.com/office/drawing/2014/main" id="{00000000-0008-0000-10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102578</xdr:colOff>
      <xdr:row>34</xdr:row>
      <xdr:rowOff>68580</xdr:rowOff>
    </xdr:from>
    <xdr:to>
      <xdr:col>25</xdr:col>
      <xdr:colOff>491393</xdr:colOff>
      <xdr:row>45</xdr:row>
      <xdr:rowOff>88900</xdr:rowOff>
    </xdr:to>
    <xdr:graphicFrame macro="">
      <xdr:nvGraphicFramePr>
        <xdr:cNvPr id="30" name="Chart 27">
          <a:extLst>
            <a:ext uri="{FF2B5EF4-FFF2-40B4-BE49-F238E27FC236}">
              <a16:creationId xmlns:a16="http://schemas.microsoft.com/office/drawing/2014/main" id="{00000000-0008-0000-10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295228</xdr:colOff>
      <xdr:row>47</xdr:row>
      <xdr:rowOff>27940</xdr:rowOff>
    </xdr:from>
    <xdr:to>
      <xdr:col>17</xdr:col>
      <xdr:colOff>70339</xdr:colOff>
      <xdr:row>57</xdr:row>
      <xdr:rowOff>139700</xdr:rowOff>
    </xdr:to>
    <xdr:graphicFrame macro="">
      <xdr:nvGraphicFramePr>
        <xdr:cNvPr id="31" name="Chart 31">
          <a:extLst>
            <a:ext uri="{FF2B5EF4-FFF2-40B4-BE49-F238E27FC236}">
              <a16:creationId xmlns:a16="http://schemas.microsoft.com/office/drawing/2014/main" id="{00000000-0008-0000-1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25400</xdr:colOff>
      <xdr:row>47</xdr:row>
      <xdr:rowOff>25400</xdr:rowOff>
    </xdr:from>
    <xdr:to>
      <xdr:col>8</xdr:col>
      <xdr:colOff>281354</xdr:colOff>
      <xdr:row>57</xdr:row>
      <xdr:rowOff>129540</xdr:rowOff>
    </xdr:to>
    <xdr:graphicFrame macro="">
      <xdr:nvGraphicFramePr>
        <xdr:cNvPr id="32" name="Chart 32">
          <a:extLst>
            <a:ext uri="{FF2B5EF4-FFF2-40B4-BE49-F238E27FC236}">
              <a16:creationId xmlns:a16="http://schemas.microsoft.com/office/drawing/2014/main" id="{00000000-0008-0000-10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464820</xdr:colOff>
      <xdr:row>7</xdr:row>
      <xdr:rowOff>99060</xdr:rowOff>
    </xdr:from>
    <xdr:to>
      <xdr:col>24</xdr:col>
      <xdr:colOff>518160</xdr:colOff>
      <xdr:row>9</xdr:row>
      <xdr:rowOff>121920</xdr:rowOff>
    </xdr:to>
    <xdr:sp macro="" textlink="">
      <xdr:nvSpPr>
        <xdr:cNvPr id="33" name="Text 33">
          <a:extLst>
            <a:ext uri="{FF2B5EF4-FFF2-40B4-BE49-F238E27FC236}">
              <a16:creationId xmlns:a16="http://schemas.microsoft.com/office/drawing/2014/main" id="{00000000-0008-0000-1000-000021000000}"/>
            </a:ext>
          </a:extLst>
        </xdr:cNvPr>
        <xdr:cNvSpPr>
          <a:spLocks noChangeArrowheads="1"/>
        </xdr:cNvSpPr>
      </xdr:nvSpPr>
      <xdr:spPr bwMode="auto">
        <a:xfrm>
          <a:off x="8412480" y="1767840"/>
          <a:ext cx="4191000" cy="388620"/>
        </a:xfrm>
        <a:prstGeom prst="roundRect">
          <a:avLst>
            <a:gd name="adj" fmla="val 16667"/>
          </a:avLst>
        </a:prstGeom>
        <a:solidFill>
          <a:schemeClr val="tx2">
            <a:lumMod val="40000"/>
            <a:lumOff val="60000"/>
          </a:schemeClr>
        </a:solidFill>
        <a:ln w="9525">
          <a:solidFill>
            <a:srgbClr val="000000"/>
          </a:solidFill>
          <a:round/>
          <a:headEnd/>
          <a:tailEnd/>
        </a:ln>
        <a:effectLst>
          <a:outerShdw dist="35921" dir="2700000" algn="ctr" rotWithShape="0">
            <a:srgbClr val="000000"/>
          </a:outerShdw>
        </a:effectLst>
      </xdr:spPr>
      <xdr:txBody>
        <a:bodyPr vertOverflow="clip" wrap="square" lIns="54864" tIns="41148" rIns="54864" bIns="41148" anchor="ctr" upright="1"/>
        <a:lstStyle/>
        <a:p>
          <a:pPr algn="ctr" rtl="0">
            <a:defRPr sz="1000"/>
          </a:pPr>
          <a:r>
            <a:rPr lang="en-US" sz="1800" b="1" i="0" u="none" strike="noStrike" baseline="0">
              <a:solidFill>
                <a:srgbClr val="000000"/>
              </a:solidFill>
              <a:latin typeface="BriemScript"/>
            </a:rPr>
            <a:t>GAGE R &amp; R SUMMARY</a:t>
          </a:r>
        </a:p>
      </xdr:txBody>
    </xdr:sp>
    <xdr:clientData/>
  </xdr:twoCellAnchor>
  <xdr:twoCellAnchor>
    <xdr:from>
      <xdr:col>16</xdr:col>
      <xdr:colOff>123825</xdr:colOff>
      <xdr:row>11</xdr:row>
      <xdr:rowOff>133350</xdr:rowOff>
    </xdr:from>
    <xdr:to>
      <xdr:col>19</xdr:col>
      <xdr:colOff>472440</xdr:colOff>
      <xdr:row>14</xdr:row>
      <xdr:rowOff>68580</xdr:rowOff>
    </xdr:to>
    <xdr:sp macro="" textlink="">
      <xdr:nvSpPr>
        <xdr:cNvPr id="34" name="Text 34">
          <a:extLst>
            <a:ext uri="{FF2B5EF4-FFF2-40B4-BE49-F238E27FC236}">
              <a16:creationId xmlns:a16="http://schemas.microsoft.com/office/drawing/2014/main" id="{00000000-0008-0000-1000-000022000000}"/>
            </a:ext>
          </a:extLst>
        </xdr:cNvPr>
        <xdr:cNvSpPr txBox="1">
          <a:spLocks noChangeArrowheads="1"/>
        </xdr:cNvSpPr>
      </xdr:nvSpPr>
      <xdr:spPr bwMode="auto">
        <a:xfrm>
          <a:off x="8201025" y="2076450"/>
          <a:ext cx="1863090" cy="449580"/>
        </a:xfrm>
        <a:prstGeom prst="rect">
          <a:avLst/>
        </a:prstGeom>
        <a:noFill/>
        <a:ln w="1">
          <a:noFill/>
          <a:miter lim="800000"/>
          <a:headEnd/>
          <a:tailEnd/>
        </a:ln>
      </xdr:spPr>
      <xdr:txBody>
        <a:bodyPr vertOverflow="clip" wrap="square" lIns="0" tIns="27432" rIns="36576" bIns="27432" anchor="ctr" upright="1"/>
        <a:lstStyle/>
        <a:p>
          <a:pPr algn="r" rtl="0">
            <a:defRPr sz="1000"/>
          </a:pPr>
          <a:r>
            <a:rPr lang="en-US" sz="1000" b="0" i="0" u="none" strike="noStrike" baseline="0">
              <a:solidFill>
                <a:srgbClr val="000000"/>
              </a:solidFill>
              <a:latin typeface="MS Sans Serif"/>
            </a:rPr>
            <a:t>REPEATABILITY (EV) </a:t>
          </a:r>
        </a:p>
        <a:p>
          <a:pPr algn="r" rtl="0">
            <a:defRPr sz="1000"/>
          </a:pPr>
          <a:r>
            <a:rPr lang="en-US" sz="800" b="0" i="0" u="none" strike="noStrike" baseline="0">
              <a:solidFill>
                <a:srgbClr val="000000"/>
              </a:solidFill>
              <a:latin typeface="MS Sans Serif"/>
            </a:rPr>
            <a:t>(EQUIPMENT VARIATION):</a:t>
          </a:r>
        </a:p>
      </xdr:txBody>
    </xdr:sp>
    <xdr:clientData/>
  </xdr:twoCellAnchor>
  <xdr:twoCellAnchor>
    <xdr:from>
      <xdr:col>15</xdr:col>
      <xdr:colOff>426720</xdr:colOff>
      <xdr:row>14</xdr:row>
      <xdr:rowOff>1904</xdr:rowOff>
    </xdr:from>
    <xdr:to>
      <xdr:col>20</xdr:col>
      <xdr:colOff>7620</xdr:colOff>
      <xdr:row>16</xdr:row>
      <xdr:rowOff>38099</xdr:rowOff>
    </xdr:to>
    <xdr:sp macro="" textlink="">
      <xdr:nvSpPr>
        <xdr:cNvPr id="35" name="Text 35">
          <a:extLst>
            <a:ext uri="{FF2B5EF4-FFF2-40B4-BE49-F238E27FC236}">
              <a16:creationId xmlns:a16="http://schemas.microsoft.com/office/drawing/2014/main" id="{00000000-0008-0000-1000-000023000000}"/>
            </a:ext>
          </a:extLst>
        </xdr:cNvPr>
        <xdr:cNvSpPr txBox="1">
          <a:spLocks noChangeArrowheads="1"/>
        </xdr:cNvSpPr>
      </xdr:nvSpPr>
      <xdr:spPr bwMode="auto">
        <a:xfrm>
          <a:off x="7999095" y="2459354"/>
          <a:ext cx="2105025" cy="379095"/>
        </a:xfrm>
        <a:prstGeom prst="rect">
          <a:avLst/>
        </a:prstGeom>
        <a:noFill/>
        <a:ln w="1">
          <a:noFill/>
          <a:miter lim="800000"/>
          <a:headEnd/>
          <a:tailEnd/>
        </a:ln>
      </xdr:spPr>
      <xdr:txBody>
        <a:bodyPr vertOverflow="clip" wrap="square" lIns="0" tIns="27432" rIns="36576" bIns="27432" anchor="ctr" upright="1"/>
        <a:lstStyle/>
        <a:p>
          <a:pPr algn="r" rtl="0">
            <a:defRPr sz="1000"/>
          </a:pPr>
          <a:r>
            <a:rPr lang="en-US" sz="1000" b="0" i="0" u="none" strike="noStrike" baseline="0">
              <a:solidFill>
                <a:srgbClr val="000000"/>
              </a:solidFill>
              <a:latin typeface="MS Sans Serif"/>
            </a:rPr>
            <a:t>REPRODUCIBILITY (AV) </a:t>
          </a:r>
        </a:p>
        <a:p>
          <a:pPr algn="r" rtl="0">
            <a:defRPr sz="1000"/>
          </a:pPr>
          <a:r>
            <a:rPr lang="en-US" sz="800" b="0" i="0" u="none" strike="noStrike" baseline="0">
              <a:solidFill>
                <a:srgbClr val="000000"/>
              </a:solidFill>
              <a:latin typeface="MS Sans Serif"/>
            </a:rPr>
            <a:t> (APPRAISER VARIATION):</a:t>
          </a:r>
        </a:p>
      </xdr:txBody>
    </xdr:sp>
    <xdr:clientData/>
  </xdr:twoCellAnchor>
  <xdr:twoCellAnchor>
    <xdr:from>
      <xdr:col>15</xdr:col>
      <xdr:colOff>365760</xdr:colOff>
      <xdr:row>16</xdr:row>
      <xdr:rowOff>55244</xdr:rowOff>
    </xdr:from>
    <xdr:to>
      <xdr:col>19</xdr:col>
      <xdr:colOff>480060</xdr:colOff>
      <xdr:row>18</xdr:row>
      <xdr:rowOff>58615</xdr:rowOff>
    </xdr:to>
    <xdr:sp macro="" textlink="">
      <xdr:nvSpPr>
        <xdr:cNvPr id="36" name="Text 36">
          <a:extLst>
            <a:ext uri="{FF2B5EF4-FFF2-40B4-BE49-F238E27FC236}">
              <a16:creationId xmlns:a16="http://schemas.microsoft.com/office/drawing/2014/main" id="{00000000-0008-0000-1000-000024000000}"/>
            </a:ext>
          </a:extLst>
        </xdr:cNvPr>
        <xdr:cNvSpPr txBox="1">
          <a:spLocks noChangeArrowheads="1"/>
        </xdr:cNvSpPr>
      </xdr:nvSpPr>
      <xdr:spPr bwMode="auto">
        <a:xfrm>
          <a:off x="8102991" y="2810167"/>
          <a:ext cx="2177561" cy="331617"/>
        </a:xfrm>
        <a:prstGeom prst="rect">
          <a:avLst/>
        </a:prstGeom>
        <a:noFill/>
        <a:ln w="1">
          <a:noFill/>
          <a:miter lim="800000"/>
          <a:headEnd/>
          <a:tailEnd/>
        </a:ln>
      </xdr:spPr>
      <xdr:txBody>
        <a:bodyPr vertOverflow="clip" wrap="square" lIns="0" tIns="27432" rIns="36576" bIns="0" anchor="t" upright="1"/>
        <a:lstStyle/>
        <a:p>
          <a:pPr algn="r" rtl="0">
            <a:defRPr sz="1000"/>
          </a:pPr>
          <a:r>
            <a:rPr lang="en-US" sz="1000" b="0" i="0" u="none" strike="noStrike" baseline="0">
              <a:solidFill>
                <a:srgbClr val="000000"/>
              </a:solidFill>
              <a:latin typeface="MS Sans Serif"/>
            </a:rPr>
            <a:t>R &amp; R                      </a:t>
          </a:r>
        </a:p>
        <a:p>
          <a:pPr algn="r" rtl="0">
            <a:defRPr sz="1000"/>
          </a:pPr>
          <a:r>
            <a:rPr lang="en-US" sz="800" b="0" i="0" u="none" strike="noStrike" baseline="0">
              <a:solidFill>
                <a:srgbClr val="000000"/>
              </a:solidFill>
              <a:latin typeface="MS Sans Serif"/>
            </a:rPr>
            <a:t>(REPEATABILITY &amp; REPRODUCIBILITY):</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xdr:col>
      <xdr:colOff>105494</xdr:colOff>
      <xdr:row>29</xdr:row>
      <xdr:rowOff>420920</xdr:rowOff>
    </xdr:from>
    <xdr:ext cx="7242302" cy="45719"/>
    <xdr:sp macro="" textlink="">
      <xdr:nvSpPr>
        <xdr:cNvPr id="2" name="Shape 2">
          <a:extLst>
            <a:ext uri="{FF2B5EF4-FFF2-40B4-BE49-F238E27FC236}">
              <a16:creationId xmlns:a16="http://schemas.microsoft.com/office/drawing/2014/main" id="{00000000-0008-0000-1300-000002000000}"/>
            </a:ext>
          </a:extLst>
        </xdr:cNvPr>
        <xdr:cNvSpPr/>
      </xdr:nvSpPr>
      <xdr:spPr>
        <a:xfrm>
          <a:off x="181694" y="12864380"/>
          <a:ext cx="7242302" cy="45719"/>
        </a:xfrm>
        <a:custGeom>
          <a:avLst/>
          <a:gdLst/>
          <a:ahLst/>
          <a:cxnLst/>
          <a:rect l="0" t="0" r="0" b="0"/>
          <a:pathLst>
            <a:path w="6222365">
              <a:moveTo>
                <a:pt x="0" y="0"/>
              </a:moveTo>
              <a:lnTo>
                <a:pt x="6221857" y="0"/>
              </a:lnTo>
            </a:path>
          </a:pathLst>
        </a:custGeom>
        <a:ln w="6350">
          <a:solidFill>
            <a:srgbClr val="000000"/>
          </a:solidFill>
        </a:ln>
      </xdr:spPr>
    </xdr:sp>
    <xdr:clientData/>
  </xdr:oneCellAnchor>
  <xdr:oneCellAnchor>
    <xdr:from>
      <xdr:col>1</xdr:col>
      <xdr:colOff>84328</xdr:colOff>
      <xdr:row>29</xdr:row>
      <xdr:rowOff>54864</xdr:rowOff>
    </xdr:from>
    <xdr:ext cx="7251827" cy="45719"/>
    <xdr:sp macro="" textlink="">
      <xdr:nvSpPr>
        <xdr:cNvPr id="3" name="Shape 3">
          <a:extLst>
            <a:ext uri="{FF2B5EF4-FFF2-40B4-BE49-F238E27FC236}">
              <a16:creationId xmlns:a16="http://schemas.microsoft.com/office/drawing/2014/main" id="{00000000-0008-0000-1300-000003000000}"/>
            </a:ext>
          </a:extLst>
        </xdr:cNvPr>
        <xdr:cNvSpPr/>
      </xdr:nvSpPr>
      <xdr:spPr>
        <a:xfrm flipV="1">
          <a:off x="160528" y="12498324"/>
          <a:ext cx="7251827" cy="45719"/>
        </a:xfrm>
        <a:custGeom>
          <a:avLst/>
          <a:gdLst/>
          <a:ahLst/>
          <a:cxnLst/>
          <a:rect l="0" t="0" r="0" b="0"/>
          <a:pathLst>
            <a:path w="6222365">
              <a:moveTo>
                <a:pt x="0" y="0"/>
              </a:moveTo>
              <a:lnTo>
                <a:pt x="6221857" y="0"/>
              </a:lnTo>
            </a:path>
          </a:pathLst>
        </a:custGeom>
        <a:ln w="6350">
          <a:solidFill>
            <a:srgbClr val="000000"/>
          </a:solidFill>
        </a:ln>
      </xdr:spPr>
    </xdr:sp>
    <xdr:clientData/>
  </xdr:oneCellAnchor>
  <xdr:twoCellAnchor editAs="oneCell">
    <xdr:from>
      <xdr:col>1</xdr:col>
      <xdr:colOff>35561</xdr:colOff>
      <xdr:row>0</xdr:row>
      <xdr:rowOff>119380</xdr:rowOff>
    </xdr:from>
    <xdr:to>
      <xdr:col>8</xdr:col>
      <xdr:colOff>284905</xdr:colOff>
      <xdr:row>0</xdr:row>
      <xdr:rowOff>403792</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1761" y="119380"/>
          <a:ext cx="1575224" cy="284412"/>
        </a:xfrm>
        <a:prstGeom prst="rect">
          <a:avLst/>
        </a:prstGeom>
      </xdr:spPr>
    </xdr:pic>
    <xdr:clientData/>
  </xdr:twoCellAnchor>
  <xdr:twoCellAnchor editAs="oneCell">
    <xdr:from>
      <xdr:col>1</xdr:col>
      <xdr:colOff>110702</xdr:colOff>
      <xdr:row>22</xdr:row>
      <xdr:rowOff>245438</xdr:rowOff>
    </xdr:from>
    <xdr:to>
      <xdr:col>9</xdr:col>
      <xdr:colOff>54823</xdr:colOff>
      <xdr:row>24</xdr:row>
      <xdr:rowOff>72419</xdr:rowOff>
    </xdr:to>
    <xdr:pic>
      <xdr:nvPicPr>
        <xdr:cNvPr id="5" name="Picture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6902" y="10905818"/>
          <a:ext cx="1590041" cy="314661"/>
        </a:xfrm>
        <a:prstGeom prst="rect">
          <a:avLst/>
        </a:prstGeom>
      </xdr:spPr>
    </xdr:pic>
    <xdr:clientData/>
  </xdr:twoCellAnchor>
  <xdr:twoCellAnchor>
    <xdr:from>
      <xdr:col>8</xdr:col>
      <xdr:colOff>28787</xdr:colOff>
      <xdr:row>3</xdr:row>
      <xdr:rowOff>270298</xdr:rowOff>
    </xdr:from>
    <xdr:to>
      <xdr:col>17</xdr:col>
      <xdr:colOff>53975</xdr:colOff>
      <xdr:row>3</xdr:row>
      <xdr:rowOff>605154</xdr:rowOff>
    </xdr:to>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1430867" y="1558078"/>
          <a:ext cx="1564428" cy="334856"/>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36</xdr:col>
      <xdr:colOff>29847</xdr:colOff>
      <xdr:row>3</xdr:row>
      <xdr:rowOff>267547</xdr:rowOff>
    </xdr:from>
    <xdr:to>
      <xdr:col>46</xdr:col>
      <xdr:colOff>0</xdr:colOff>
      <xdr:row>3</xdr:row>
      <xdr:rowOff>620607</xdr:rowOff>
    </xdr:to>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5592447" y="1555327"/>
          <a:ext cx="2088513" cy="35306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17</xdr:col>
      <xdr:colOff>193042</xdr:colOff>
      <xdr:row>4</xdr:row>
      <xdr:rowOff>326178</xdr:rowOff>
    </xdr:from>
    <xdr:to>
      <xdr:col>35</xdr:col>
      <xdr:colOff>142452</xdr:colOff>
      <xdr:row>5</xdr:row>
      <xdr:rowOff>245533</xdr:rowOff>
    </xdr:to>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3134362" y="2497878"/>
          <a:ext cx="2250650" cy="28511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36</xdr:col>
      <xdr:colOff>467785</xdr:colOff>
      <xdr:row>4</xdr:row>
      <xdr:rowOff>295276</xdr:rowOff>
    </xdr:from>
    <xdr:to>
      <xdr:col>38</xdr:col>
      <xdr:colOff>416561</xdr:colOff>
      <xdr:row>5</xdr:row>
      <xdr:rowOff>257176</xdr:rowOff>
    </xdr:to>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6030385" y="2466976"/>
          <a:ext cx="665056" cy="32766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16</xdr:col>
      <xdr:colOff>143298</xdr:colOff>
      <xdr:row>6</xdr:row>
      <xdr:rowOff>204892</xdr:rowOff>
    </xdr:from>
    <xdr:to>
      <xdr:col>35</xdr:col>
      <xdr:colOff>325120</xdr:colOff>
      <xdr:row>7</xdr:row>
      <xdr:rowOff>88475</xdr:rowOff>
    </xdr:to>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932218" y="3199552"/>
          <a:ext cx="2627842" cy="34078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15</xdr:col>
      <xdr:colOff>123192</xdr:colOff>
      <xdr:row>8</xdr:row>
      <xdr:rowOff>229023</xdr:rowOff>
    </xdr:from>
    <xdr:to>
      <xdr:col>35</xdr:col>
      <xdr:colOff>20110</xdr:colOff>
      <xdr:row>8</xdr:row>
      <xdr:rowOff>550333</xdr:rowOff>
    </xdr:to>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2759712" y="4313343"/>
          <a:ext cx="2502958" cy="32131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5</xdr:col>
      <xdr:colOff>30693</xdr:colOff>
      <xdr:row>2</xdr:row>
      <xdr:rowOff>84666</xdr:rowOff>
    </xdr:from>
    <xdr:to>
      <xdr:col>6</xdr:col>
      <xdr:colOff>222250</xdr:colOff>
      <xdr:row>2</xdr:row>
      <xdr:rowOff>317500</xdr:rowOff>
    </xdr:to>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487893" y="983826"/>
          <a:ext cx="267757" cy="23283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twoCellAnchor>
    <xdr:from>
      <xdr:col>32</xdr:col>
      <xdr:colOff>70274</xdr:colOff>
      <xdr:row>2</xdr:row>
      <xdr:rowOff>93345</xdr:rowOff>
    </xdr:from>
    <xdr:to>
      <xdr:col>37</xdr:col>
      <xdr:colOff>27941</xdr:colOff>
      <xdr:row>2</xdr:row>
      <xdr:rowOff>298238</xdr:rowOff>
    </xdr:to>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4764194" y="992505"/>
          <a:ext cx="1466427" cy="20489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endParaRPr lang="en-US" sz="1000">
            <a:latin typeface="Abadi" panose="020B0604020104020204" pitchFamily="34" charset="0"/>
          </a:endParaRPr>
        </a:p>
      </xdr:txBody>
    </xdr:sp>
    <xdr:clientData/>
  </xdr:twoCellAnchor>
  <xdr:twoCellAnchor>
    <xdr:from>
      <xdr:col>15</xdr:col>
      <xdr:colOff>5715</xdr:colOff>
      <xdr:row>10</xdr:row>
      <xdr:rowOff>55880</xdr:rowOff>
    </xdr:from>
    <xdr:to>
      <xdr:col>31</xdr:col>
      <xdr:colOff>12489</xdr:colOff>
      <xdr:row>10</xdr:row>
      <xdr:rowOff>321310</xdr:rowOff>
    </xdr:to>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642235" y="4955540"/>
          <a:ext cx="1987974" cy="26543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169333</xdr:colOff>
      <xdr:row>10</xdr:row>
      <xdr:rowOff>46144</xdr:rowOff>
    </xdr:from>
    <xdr:to>
      <xdr:col>39</xdr:col>
      <xdr:colOff>227964</xdr:colOff>
      <xdr:row>10</xdr:row>
      <xdr:rowOff>324273</xdr:rowOff>
    </xdr:to>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5015653" y="4945804"/>
          <a:ext cx="1963631" cy="278129"/>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14</xdr:col>
      <xdr:colOff>129963</xdr:colOff>
      <xdr:row>11</xdr:row>
      <xdr:rowOff>52917</xdr:rowOff>
    </xdr:from>
    <xdr:to>
      <xdr:col>30</xdr:col>
      <xdr:colOff>230928</xdr:colOff>
      <xdr:row>11</xdr:row>
      <xdr:rowOff>359833</xdr:rowOff>
    </xdr:to>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614083" y="5364057"/>
          <a:ext cx="2005965" cy="306916"/>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174202</xdr:colOff>
      <xdr:row>11</xdr:row>
      <xdr:rowOff>63500</xdr:rowOff>
    </xdr:from>
    <xdr:to>
      <xdr:col>39</xdr:col>
      <xdr:colOff>244263</xdr:colOff>
      <xdr:row>11</xdr:row>
      <xdr:rowOff>371475</xdr:rowOff>
    </xdr:to>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5020522" y="5374640"/>
          <a:ext cx="1975061" cy="30797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14</xdr:col>
      <xdr:colOff>129963</xdr:colOff>
      <xdr:row>12</xdr:row>
      <xdr:rowOff>74084</xdr:rowOff>
    </xdr:from>
    <xdr:to>
      <xdr:col>30</xdr:col>
      <xdr:colOff>230928</xdr:colOff>
      <xdr:row>12</xdr:row>
      <xdr:rowOff>438786</xdr:rowOff>
    </xdr:to>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614083" y="5857664"/>
          <a:ext cx="2005965" cy="364702"/>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174202</xdr:colOff>
      <xdr:row>12</xdr:row>
      <xdr:rowOff>84667</xdr:rowOff>
    </xdr:from>
    <xdr:to>
      <xdr:col>39</xdr:col>
      <xdr:colOff>244263</xdr:colOff>
      <xdr:row>12</xdr:row>
      <xdr:rowOff>432011</xdr:rowOff>
    </xdr:to>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5020522" y="5868247"/>
          <a:ext cx="1975061" cy="347344"/>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14</xdr:col>
      <xdr:colOff>136525</xdr:colOff>
      <xdr:row>13</xdr:row>
      <xdr:rowOff>84667</xdr:rowOff>
    </xdr:from>
    <xdr:to>
      <xdr:col>30</xdr:col>
      <xdr:colOff>208915</xdr:colOff>
      <xdr:row>13</xdr:row>
      <xdr:rowOff>408940</xdr:rowOff>
    </xdr:to>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620645" y="6348307"/>
          <a:ext cx="1977390" cy="32427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169333</xdr:colOff>
      <xdr:row>13</xdr:row>
      <xdr:rowOff>102022</xdr:rowOff>
    </xdr:from>
    <xdr:to>
      <xdr:col>39</xdr:col>
      <xdr:colOff>227964</xdr:colOff>
      <xdr:row>13</xdr:row>
      <xdr:rowOff>412749</xdr:rowOff>
    </xdr:to>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5015653" y="6365662"/>
          <a:ext cx="1963631" cy="310727"/>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14</xdr:col>
      <xdr:colOff>116417</xdr:colOff>
      <xdr:row>14</xdr:row>
      <xdr:rowOff>84666</xdr:rowOff>
    </xdr:from>
    <xdr:to>
      <xdr:col>30</xdr:col>
      <xdr:colOff>205952</xdr:colOff>
      <xdr:row>14</xdr:row>
      <xdr:rowOff>398357</xdr:rowOff>
    </xdr:to>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2600537" y="6813126"/>
          <a:ext cx="1994535" cy="31369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169334</xdr:colOff>
      <xdr:row>14</xdr:row>
      <xdr:rowOff>88477</xdr:rowOff>
    </xdr:from>
    <xdr:to>
      <xdr:col>39</xdr:col>
      <xdr:colOff>227965</xdr:colOff>
      <xdr:row>14</xdr:row>
      <xdr:rowOff>402167</xdr:rowOff>
    </xdr:to>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5015654" y="6816937"/>
          <a:ext cx="1963631" cy="31369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14</xdr:col>
      <xdr:colOff>116417</xdr:colOff>
      <xdr:row>15</xdr:row>
      <xdr:rowOff>116417</xdr:rowOff>
    </xdr:from>
    <xdr:to>
      <xdr:col>30</xdr:col>
      <xdr:colOff>209762</xdr:colOff>
      <xdr:row>15</xdr:row>
      <xdr:rowOff>423333</xdr:rowOff>
    </xdr:to>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2600537" y="7309697"/>
          <a:ext cx="1998345" cy="306916"/>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34</xdr:col>
      <xdr:colOff>162560</xdr:colOff>
      <xdr:row>15</xdr:row>
      <xdr:rowOff>116417</xdr:rowOff>
    </xdr:from>
    <xdr:to>
      <xdr:col>39</xdr:col>
      <xdr:colOff>211666</xdr:colOff>
      <xdr:row>15</xdr:row>
      <xdr:rowOff>444500</xdr:rowOff>
    </xdr:to>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5008880" y="7309697"/>
          <a:ext cx="1954106" cy="328083"/>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ctr"/>
        <a:lstStyle/>
        <a:p>
          <a:pPr algn="ctr"/>
          <a:endParaRPr lang="en-US" sz="1000">
            <a:latin typeface="Abadi" panose="020B0604020104020204" pitchFamily="34" charset="0"/>
          </a:endParaRPr>
        </a:p>
      </xdr:txBody>
    </xdr:sp>
    <xdr:clientData/>
  </xdr:twoCellAnchor>
  <xdr:twoCellAnchor>
    <xdr:from>
      <xdr:col>6</xdr:col>
      <xdr:colOff>154941</xdr:colOff>
      <xdr:row>26</xdr:row>
      <xdr:rowOff>82763</xdr:rowOff>
    </xdr:from>
    <xdr:to>
      <xdr:col>6</xdr:col>
      <xdr:colOff>405131</xdr:colOff>
      <xdr:row>26</xdr:row>
      <xdr:rowOff>338668</xdr:rowOff>
    </xdr:to>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688341" y="11688023"/>
          <a:ext cx="250190" cy="255905"/>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endParaRPr lang="en-US" sz="1000">
            <a:latin typeface="Abadi" panose="020B0604020104020204" pitchFamily="34" charset="0"/>
          </a:endParaRPr>
        </a:p>
      </xdr:txBody>
    </xdr:sp>
    <xdr:clientData/>
  </xdr:twoCellAnchor>
  <xdr:twoCellAnchor>
    <xdr:from>
      <xdr:col>34</xdr:col>
      <xdr:colOff>169757</xdr:colOff>
      <xdr:row>26</xdr:row>
      <xdr:rowOff>51011</xdr:rowOff>
    </xdr:from>
    <xdr:to>
      <xdr:col>38</xdr:col>
      <xdr:colOff>3463</xdr:colOff>
      <xdr:row>26</xdr:row>
      <xdr:rowOff>298238</xdr:rowOff>
    </xdr:to>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5016077" y="11656271"/>
          <a:ext cx="1266266" cy="247227"/>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endParaRPr lang="en-US" sz="1000">
            <a:latin typeface="Abadi" panose="020B0604020104020204" pitchFamily="34" charset="0"/>
          </a:endParaRPr>
        </a:p>
      </xdr:txBody>
    </xdr:sp>
    <xdr:clientData/>
  </xdr:twoCellAnchor>
  <xdr:twoCellAnchor>
    <xdr:from>
      <xdr:col>8</xdr:col>
      <xdr:colOff>251036</xdr:colOff>
      <xdr:row>26</xdr:row>
      <xdr:rowOff>79798</xdr:rowOff>
    </xdr:from>
    <xdr:to>
      <xdr:col>11</xdr:col>
      <xdr:colOff>19050</xdr:colOff>
      <xdr:row>26</xdr:row>
      <xdr:rowOff>326178</xdr:rowOff>
    </xdr:to>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653116" y="11685058"/>
          <a:ext cx="469054" cy="24638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endParaRPr lang="en-US" sz="1000">
            <a:latin typeface="Abadi" panose="020B0604020104020204" pitchFamily="34" charset="0"/>
          </a:endParaRPr>
        </a:p>
      </xdr:txBody>
    </xdr:sp>
    <xdr:clientData/>
  </xdr:twoCellAnchor>
  <xdr:twoCellAnchor>
    <xdr:from>
      <xdr:col>7</xdr:col>
      <xdr:colOff>278977</xdr:colOff>
      <xdr:row>2</xdr:row>
      <xdr:rowOff>75989</xdr:rowOff>
    </xdr:from>
    <xdr:to>
      <xdr:col>8</xdr:col>
      <xdr:colOff>219075</xdr:colOff>
      <xdr:row>2</xdr:row>
      <xdr:rowOff>304800</xdr:rowOff>
    </xdr:to>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284817" y="975149"/>
          <a:ext cx="336338" cy="228811"/>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wrap="square" rtlCol="0" anchor="t"/>
        <a:lstStyle/>
        <a:p>
          <a:pPr algn="ctr"/>
          <a:endParaRPr lang="en-US" sz="1000">
            <a:latin typeface="Abadi" panose="020B0604020104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87085</xdr:colOff>
      <xdr:row>0</xdr:row>
      <xdr:rowOff>108858</xdr:rowOff>
    </xdr:from>
    <xdr:to>
      <xdr:col>10</xdr:col>
      <xdr:colOff>544019</xdr:colOff>
      <xdr:row>51</xdr:row>
      <xdr:rowOff>97972</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1"/>
        <a:srcRect l="2439" t="2030" r="2693" b="3680"/>
        <a:stretch/>
      </xdr:blipFill>
      <xdr:spPr>
        <a:xfrm>
          <a:off x="87085" y="108858"/>
          <a:ext cx="6552934" cy="9427028"/>
        </a:xfrm>
        <a:prstGeom prst="rect">
          <a:avLst/>
        </a:prstGeom>
      </xdr:spPr>
    </xdr:pic>
    <xdr:clientData/>
  </xdr:twoCellAnchor>
  <xdr:twoCellAnchor editAs="oneCell">
    <xdr:from>
      <xdr:col>0</xdr:col>
      <xdr:colOff>10885</xdr:colOff>
      <xdr:row>52</xdr:row>
      <xdr:rowOff>54429</xdr:rowOff>
    </xdr:from>
    <xdr:to>
      <xdr:col>10</xdr:col>
      <xdr:colOff>524833</xdr:colOff>
      <xdr:row>103</xdr:row>
      <xdr:rowOff>152400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rotWithShape="1">
        <a:blip xmlns:r="http://schemas.openxmlformats.org/officeDocument/2006/relationships" r:embed="rId2"/>
        <a:srcRect t="2710" r="2145" b="1530"/>
        <a:stretch/>
      </xdr:blipFill>
      <xdr:spPr>
        <a:xfrm>
          <a:off x="10885" y="9677400"/>
          <a:ext cx="6609948" cy="9535886"/>
        </a:xfrm>
        <a:prstGeom prst="rect">
          <a:avLst/>
        </a:prstGeom>
      </xdr:spPr>
    </xdr:pic>
    <xdr:clientData/>
  </xdr:twoCellAnchor>
  <xdr:twoCellAnchor editAs="oneCell">
    <xdr:from>
      <xdr:col>0</xdr:col>
      <xdr:colOff>35377</xdr:colOff>
      <xdr:row>104</xdr:row>
      <xdr:rowOff>21771</xdr:rowOff>
    </xdr:from>
    <xdr:to>
      <xdr:col>10</xdr:col>
      <xdr:colOff>537798</xdr:colOff>
      <xdr:row>155</xdr:row>
      <xdr:rowOff>76200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rotWithShape="1">
        <a:blip xmlns:r="http://schemas.openxmlformats.org/officeDocument/2006/relationships" r:embed="rId3"/>
        <a:srcRect t="798" r="2162" b="1402"/>
        <a:stretch/>
      </xdr:blipFill>
      <xdr:spPr>
        <a:xfrm>
          <a:off x="35377" y="19267714"/>
          <a:ext cx="6598421" cy="94923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7</xdr:col>
      <xdr:colOff>276225</xdr:colOff>
      <xdr:row>12</xdr:row>
      <xdr:rowOff>352425</xdr:rowOff>
    </xdr:from>
    <xdr:to>
      <xdr:col>7</xdr:col>
      <xdr:colOff>276225</xdr:colOff>
      <xdr:row>12</xdr:row>
      <xdr:rowOff>352425</xdr:rowOff>
    </xdr:to>
    <xdr:sp macro="" textlink="">
      <xdr:nvSpPr>
        <xdr:cNvPr id="6" name="Line 1">
          <a:extLst>
            <a:ext uri="{FF2B5EF4-FFF2-40B4-BE49-F238E27FC236}">
              <a16:creationId xmlns:a16="http://schemas.microsoft.com/office/drawing/2014/main" id="{00000000-0008-0000-1700-000006000000}"/>
            </a:ext>
          </a:extLst>
        </xdr:cNvPr>
        <xdr:cNvSpPr>
          <a:spLocks noChangeShapeType="1"/>
        </xdr:cNvSpPr>
      </xdr:nvSpPr>
      <xdr:spPr bwMode="auto">
        <a:xfrm>
          <a:off x="5488305" y="3080385"/>
          <a:ext cx="0" cy="0"/>
        </a:xfrm>
        <a:prstGeom prst="line">
          <a:avLst/>
        </a:prstGeom>
        <a:noFill/>
        <a:ln w="9525">
          <a:solidFill>
            <a:srgbClr val="000000"/>
          </a:solidFill>
          <a:round/>
          <a:headEnd/>
          <a:tailEnd/>
        </a:ln>
      </xdr:spPr>
    </xdr:sp>
    <xdr:clientData/>
  </xdr:twoCellAnchor>
  <xdr:twoCellAnchor>
    <xdr:from>
      <xdr:col>7</xdr:col>
      <xdr:colOff>276225</xdr:colOff>
      <xdr:row>11</xdr:row>
      <xdr:rowOff>352425</xdr:rowOff>
    </xdr:from>
    <xdr:to>
      <xdr:col>7</xdr:col>
      <xdr:colOff>276225</xdr:colOff>
      <xdr:row>11</xdr:row>
      <xdr:rowOff>352425</xdr:rowOff>
    </xdr:to>
    <xdr:sp macro="" textlink="">
      <xdr:nvSpPr>
        <xdr:cNvPr id="7" name="Line 2">
          <a:extLst>
            <a:ext uri="{FF2B5EF4-FFF2-40B4-BE49-F238E27FC236}">
              <a16:creationId xmlns:a16="http://schemas.microsoft.com/office/drawing/2014/main" id="{00000000-0008-0000-1700-000007000000}"/>
            </a:ext>
          </a:extLst>
        </xdr:cNvPr>
        <xdr:cNvSpPr>
          <a:spLocks noChangeShapeType="1"/>
        </xdr:cNvSpPr>
      </xdr:nvSpPr>
      <xdr:spPr bwMode="auto">
        <a:xfrm>
          <a:off x="5488305" y="2905125"/>
          <a:ext cx="0" cy="0"/>
        </a:xfrm>
        <a:prstGeom prst="line">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276225</xdr:colOff>
      <xdr:row>35</xdr:row>
      <xdr:rowOff>352425</xdr:rowOff>
    </xdr:from>
    <xdr:to>
      <xdr:col>6</xdr:col>
      <xdr:colOff>276225</xdr:colOff>
      <xdr:row>35</xdr:row>
      <xdr:rowOff>352425</xdr:rowOff>
    </xdr:to>
    <xdr:sp macro="" textlink="">
      <xdr:nvSpPr>
        <xdr:cNvPr id="10" name="Line 1">
          <a:extLst>
            <a:ext uri="{FF2B5EF4-FFF2-40B4-BE49-F238E27FC236}">
              <a16:creationId xmlns:a16="http://schemas.microsoft.com/office/drawing/2014/main" id="{00000000-0008-0000-1800-00000A000000}"/>
            </a:ext>
          </a:extLst>
        </xdr:cNvPr>
        <xdr:cNvSpPr>
          <a:spLocks noChangeShapeType="1"/>
        </xdr:cNvSpPr>
      </xdr:nvSpPr>
      <xdr:spPr bwMode="auto">
        <a:xfrm>
          <a:off x="3339465" y="7134225"/>
          <a:ext cx="0" cy="0"/>
        </a:xfrm>
        <a:prstGeom prst="line">
          <a:avLst/>
        </a:prstGeom>
        <a:noFill/>
        <a:ln w="9525">
          <a:solidFill>
            <a:srgbClr val="000000"/>
          </a:solidFill>
          <a:round/>
          <a:headEnd/>
          <a:tailEnd/>
        </a:ln>
      </xdr:spPr>
    </xdr:sp>
    <xdr:clientData/>
  </xdr:twoCellAnchor>
  <xdr:twoCellAnchor>
    <xdr:from>
      <xdr:col>6</xdr:col>
      <xdr:colOff>276225</xdr:colOff>
      <xdr:row>34</xdr:row>
      <xdr:rowOff>352425</xdr:rowOff>
    </xdr:from>
    <xdr:to>
      <xdr:col>6</xdr:col>
      <xdr:colOff>276225</xdr:colOff>
      <xdr:row>34</xdr:row>
      <xdr:rowOff>352425</xdr:rowOff>
    </xdr:to>
    <xdr:sp macro="" textlink="">
      <xdr:nvSpPr>
        <xdr:cNvPr id="11" name="Line 2">
          <a:extLst>
            <a:ext uri="{FF2B5EF4-FFF2-40B4-BE49-F238E27FC236}">
              <a16:creationId xmlns:a16="http://schemas.microsoft.com/office/drawing/2014/main" id="{00000000-0008-0000-1800-00000B000000}"/>
            </a:ext>
          </a:extLst>
        </xdr:cNvPr>
        <xdr:cNvSpPr>
          <a:spLocks noChangeShapeType="1"/>
        </xdr:cNvSpPr>
      </xdr:nvSpPr>
      <xdr:spPr bwMode="auto">
        <a:xfrm>
          <a:off x="3339465" y="6882765"/>
          <a:ext cx="0" cy="0"/>
        </a:xfrm>
        <a:prstGeom prst="line">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600075</xdr:colOff>
          <xdr:row>6</xdr:row>
          <xdr:rowOff>180975</xdr:rowOff>
        </xdr:from>
        <xdr:to>
          <xdr:col>3</xdr:col>
          <xdr:colOff>104775</xdr:colOff>
          <xdr:row>8</xdr:row>
          <xdr:rowOff>47625</xdr:rowOff>
        </xdr:to>
        <xdr:sp macro="" textlink="">
          <xdr:nvSpPr>
            <xdr:cNvPr id="64519" name="Check Box 7" hidden="1">
              <a:extLst>
                <a:ext uri="{63B3BB69-23CF-44E3-9099-C40C66FF867C}">
                  <a14:compatExt spid="_x0000_s64519"/>
                </a:ext>
                <a:ext uri="{FF2B5EF4-FFF2-40B4-BE49-F238E27FC236}">
                  <a16:creationId xmlns:a16="http://schemas.microsoft.com/office/drawing/2014/main" id="{00000000-0008-0000-1800-000007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600075</xdr:colOff>
          <xdr:row>7</xdr:row>
          <xdr:rowOff>171450</xdr:rowOff>
        </xdr:from>
        <xdr:to>
          <xdr:col>3</xdr:col>
          <xdr:colOff>104775</xdr:colOff>
          <xdr:row>9</xdr:row>
          <xdr:rowOff>19050</xdr:rowOff>
        </xdr:to>
        <xdr:sp macro="" textlink="">
          <xdr:nvSpPr>
            <xdr:cNvPr id="64520" name="Check Box 8" hidden="1">
              <a:extLst>
                <a:ext uri="{63B3BB69-23CF-44E3-9099-C40C66FF867C}">
                  <a14:compatExt spid="_x0000_s64520"/>
                </a:ext>
                <a:ext uri="{FF2B5EF4-FFF2-40B4-BE49-F238E27FC236}">
                  <a16:creationId xmlns:a16="http://schemas.microsoft.com/office/drawing/2014/main" id="{00000000-0008-0000-1800-000008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7</xdr:row>
          <xdr:rowOff>171450</xdr:rowOff>
        </xdr:from>
        <xdr:to>
          <xdr:col>8</xdr:col>
          <xdr:colOff>123825</xdr:colOff>
          <xdr:row>9</xdr:row>
          <xdr:rowOff>19050</xdr:rowOff>
        </xdr:to>
        <xdr:sp macro="" textlink="">
          <xdr:nvSpPr>
            <xdr:cNvPr id="64521" name="Check Box 9" hidden="1">
              <a:extLst>
                <a:ext uri="{63B3BB69-23CF-44E3-9099-C40C66FF867C}">
                  <a14:compatExt spid="_x0000_s64521"/>
                </a:ext>
                <a:ext uri="{FF2B5EF4-FFF2-40B4-BE49-F238E27FC236}">
                  <a16:creationId xmlns:a16="http://schemas.microsoft.com/office/drawing/2014/main" id="{00000000-0008-0000-1800-000009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466725</xdr:colOff>
          <xdr:row>6</xdr:row>
          <xdr:rowOff>180975</xdr:rowOff>
        </xdr:from>
        <xdr:to>
          <xdr:col>8</xdr:col>
          <xdr:colOff>123825</xdr:colOff>
          <xdr:row>8</xdr:row>
          <xdr:rowOff>28575</xdr:rowOff>
        </xdr:to>
        <xdr:sp macro="" textlink="">
          <xdr:nvSpPr>
            <xdr:cNvPr id="64522" name="Check Box 10" hidden="1">
              <a:extLst>
                <a:ext uri="{63B3BB69-23CF-44E3-9099-C40C66FF867C}">
                  <a14:compatExt spid="_x0000_s64522"/>
                </a:ext>
                <a:ext uri="{FF2B5EF4-FFF2-40B4-BE49-F238E27FC236}">
                  <a16:creationId xmlns:a16="http://schemas.microsoft.com/office/drawing/2014/main" id="{00000000-0008-0000-1800-00000A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6</xdr:row>
          <xdr:rowOff>180975</xdr:rowOff>
        </xdr:from>
        <xdr:to>
          <xdr:col>14</xdr:col>
          <xdr:colOff>180975</xdr:colOff>
          <xdr:row>8</xdr:row>
          <xdr:rowOff>47625</xdr:rowOff>
        </xdr:to>
        <xdr:sp macro="" textlink="">
          <xdr:nvSpPr>
            <xdr:cNvPr id="64523" name="Check Box 11" hidden="1">
              <a:extLst>
                <a:ext uri="{63B3BB69-23CF-44E3-9099-C40C66FF867C}">
                  <a14:compatExt spid="_x0000_s64523"/>
                </a:ext>
                <a:ext uri="{FF2B5EF4-FFF2-40B4-BE49-F238E27FC236}">
                  <a16:creationId xmlns:a16="http://schemas.microsoft.com/office/drawing/2014/main" id="{00000000-0008-0000-1800-00000B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13</xdr:col>
          <xdr:colOff>476250</xdr:colOff>
          <xdr:row>7</xdr:row>
          <xdr:rowOff>171450</xdr:rowOff>
        </xdr:from>
        <xdr:to>
          <xdr:col>14</xdr:col>
          <xdr:colOff>180975</xdr:colOff>
          <xdr:row>9</xdr:row>
          <xdr:rowOff>19050</xdr:rowOff>
        </xdr:to>
        <xdr:sp macro="" textlink="">
          <xdr:nvSpPr>
            <xdr:cNvPr id="64524" name="Check Box 12" hidden="1">
              <a:extLst>
                <a:ext uri="{63B3BB69-23CF-44E3-9099-C40C66FF867C}">
                  <a14:compatExt spid="_x0000_s64524"/>
                </a:ext>
                <a:ext uri="{FF2B5EF4-FFF2-40B4-BE49-F238E27FC236}">
                  <a16:creationId xmlns:a16="http://schemas.microsoft.com/office/drawing/2014/main" id="{00000000-0008-0000-1800-00000C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xdr:row>
          <xdr:rowOff>190500</xdr:rowOff>
        </xdr:from>
        <xdr:to>
          <xdr:col>17</xdr:col>
          <xdr:colOff>381000</xdr:colOff>
          <xdr:row>8</xdr:row>
          <xdr:rowOff>28575</xdr:rowOff>
        </xdr:to>
        <xdr:sp macro="" textlink="">
          <xdr:nvSpPr>
            <xdr:cNvPr id="64525" name="Check Box 13" hidden="1">
              <a:extLst>
                <a:ext uri="{63B3BB69-23CF-44E3-9099-C40C66FF867C}">
                  <a14:compatExt spid="_x0000_s64525"/>
                </a:ext>
                <a:ext uri="{FF2B5EF4-FFF2-40B4-BE49-F238E27FC236}">
                  <a16:creationId xmlns:a16="http://schemas.microsoft.com/office/drawing/2014/main" id="{00000000-0008-0000-1800-00000DFC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hayden/Desktop/Copy%20of%20PPAP-Workbook%20with%20APQP%20Timeline%204-13-2021%20Working%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formation"/>
      <sheetName val="APQP Implementation"/>
      <sheetName val="When to PPAP"/>
      <sheetName val="0a. Feasibility Form"/>
      <sheetName val="0b. Submission Requirements"/>
      <sheetName val="0c. PSW"/>
      <sheetName val="0d. Interim Recovery"/>
      <sheetName val="4 DFMEA"/>
      <sheetName val="4 DFMEA Ratings"/>
      <sheetName val="5 FLOW"/>
      <sheetName val="6 PFMEA"/>
      <sheetName val="6 PFMEA Ratings"/>
      <sheetName val="7 CPLAN"/>
      <sheetName val="8 GR&amp;R Requirements"/>
      <sheetName val="8 ANOVA GR&amp;R"/>
      <sheetName val="8 GR&amp;R Att Agr"/>
      <sheetName val="9 Dimensional Test Results"/>
      <sheetName val="10 Material Test Results"/>
      <sheetName val="10 Performance Test Results"/>
      <sheetName val="10 Print Notes-Paint &amp; Coating"/>
      <sheetName val="10 Paint Performance Approval"/>
      <sheetName val="10 Print Notes-Welding"/>
      <sheetName val="10 JOINT WELD PROCEDURE SPECS"/>
      <sheetName val="10 JOINT WELD PROCEDURE RESIST"/>
      <sheetName val="10 Print Notes-Plating"/>
      <sheetName val="11 Initial Process Studies"/>
      <sheetName val="14 NON-PPAP Approved Label"/>
      <sheetName val="14 Sample PPAP Label"/>
      <sheetName val="15 Master Sample Photo"/>
      <sheetName val="18 Tooling &amp; Fixtures"/>
      <sheetName val="Bl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0B5747-601C-4B35-9565-EF7EF87735BC}" name="Milestones3" displayName="Milestones3" ref="B6:F41" totalsRowShown="0" headerRowDxfId="26">
  <autoFilter ref="B6:F41" xr:uid="{29E5A880-80D5-4B65-B5FB-8FB3913D3D27}">
    <filterColumn colId="0" hiddenButton="1"/>
    <filterColumn colId="1" hiddenButton="1"/>
    <filterColumn colId="2" hiddenButton="1"/>
    <filterColumn colId="3" hiddenButton="1"/>
    <filterColumn colId="4" hiddenButton="1"/>
  </autoFilter>
  <tableColumns count="5">
    <tableColumn id="1" xr3:uid="{883DCF0B-6138-4C61-B80D-3E5A3038D912}" name="Milestone Description"/>
    <tableColumn id="3" xr3:uid="{D01DFC70-E795-4AEC-B643-E0554129F91A}" name="Assigned To"/>
    <tableColumn id="4" xr3:uid="{A25E3C75-49D5-44FF-B09C-0901BDC9236F}" name="Progress"/>
    <tableColumn id="5" xr3:uid="{D06A54D2-EDBA-44FB-98A5-F5827B8FF3F7}" name="Start"/>
    <tableColumn id="6" xr3:uid="{5194B224-F81D-4D1E-BCFB-6EE253326645}" name="No. Days"/>
  </tableColumns>
  <tableStyleInfo name="Gantt Table Style" showFirstColumn="1" showLastColumn="0" showRowStripes="0" showColumnStripes="0"/>
  <extLst>
    <ext xmlns:x14="http://schemas.microsoft.com/office/spreadsheetml/2009/9/main" uri="{504A1905-F514-4f6f-8877-14C23A59335A}">
      <x14:table altTextSummary="Enter Project milestone information in this table. Enter a description for a phase, task, activity, etc. in column beneath Milestone Description. Assign the item to someone in the Assigned To column. Update progress and watch the data bars auto update in the Progress column. Enter the start date in the Start column and number of days in the number of days column. "/>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6.xml"/><Relationship Id="rId2" Type="http://schemas.openxmlformats.org/officeDocument/2006/relationships/drawing" Target="../drawings/drawing4.xml"/><Relationship Id="rId1" Type="http://schemas.openxmlformats.org/officeDocument/2006/relationships/printerSettings" Target="../printerSettings/printerSettings15.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16.v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table" Target="../tables/table1.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4.vml"/><Relationship Id="rId7" Type="http://schemas.openxmlformats.org/officeDocument/2006/relationships/ctrlProp" Target="../ctrlProps/ctrlProp9.xml"/><Relationship Id="rId2" Type="http://schemas.openxmlformats.org/officeDocument/2006/relationships/drawing" Target="../drawings/drawing9.xml"/><Relationship Id="rId1" Type="http://schemas.openxmlformats.org/officeDocument/2006/relationships/printerSettings" Target="../printerSettings/printerSettings25.bin"/><Relationship Id="rId6" Type="http://schemas.openxmlformats.org/officeDocument/2006/relationships/ctrlProp" Target="../ctrlProps/ctrlProp8.xml"/><Relationship Id="rId11" Type="http://schemas.openxmlformats.org/officeDocument/2006/relationships/ctrlProp" Target="../ctrlProps/ctrlProp13.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vmlDrawing" Target="../drawings/vmlDrawing25.vml"/><Relationship Id="rId9"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J40"/>
  <sheetViews>
    <sheetView windowProtection="1" showGridLines="0" zoomScaleNormal="100" workbookViewId="0">
      <selection activeCell="A13" sqref="A13"/>
    </sheetView>
  </sheetViews>
  <sheetFormatPr defaultColWidth="9.1328125" defaultRowHeight="14.25" x14ac:dyDescent="0.45"/>
  <cols>
    <col min="1" max="1" width="44.86328125" style="43" customWidth="1"/>
    <col min="2" max="3" width="19.1328125" style="43" customWidth="1"/>
    <col min="4" max="10" width="9.1328125" style="43"/>
    <col min="11" max="11" width="8.59765625" style="43" customWidth="1"/>
    <col min="12" max="16384" width="9.1328125" style="43"/>
  </cols>
  <sheetData>
    <row r="1" spans="1:10" x14ac:dyDescent="0.45">
      <c r="A1" s="599" t="s">
        <v>651</v>
      </c>
      <c r="B1" s="600" t="s">
        <v>652</v>
      </c>
      <c r="C1" s="600" t="s">
        <v>54</v>
      </c>
    </row>
    <row r="2" spans="1:10" ht="43.9" customHeight="1" x14ac:dyDescent="0.45">
      <c r="A2" s="880" t="s">
        <v>754</v>
      </c>
      <c r="B2" s="1008" t="s">
        <v>753</v>
      </c>
      <c r="C2" s="1009">
        <v>43556</v>
      </c>
      <c r="D2" s="595"/>
      <c r="E2" s="595"/>
      <c r="F2" s="595"/>
      <c r="G2" s="595"/>
      <c r="H2" s="595"/>
      <c r="I2" s="595"/>
      <c r="J2" s="595"/>
    </row>
    <row r="3" spans="1:10" ht="28.5" x14ac:dyDescent="0.45">
      <c r="A3" s="880" t="s">
        <v>762</v>
      </c>
      <c r="B3" s="1010" t="s">
        <v>763</v>
      </c>
      <c r="C3" s="1011">
        <v>44144</v>
      </c>
    </row>
    <row r="4" spans="1:10" ht="15.75" x14ac:dyDescent="0.45">
      <c r="A4" s="880" t="s">
        <v>764</v>
      </c>
      <c r="B4" s="1010" t="s">
        <v>765</v>
      </c>
      <c r="C4" s="1011">
        <v>44299</v>
      </c>
      <c r="D4" s="186"/>
      <c r="E4" s="186"/>
      <c r="F4" s="186"/>
      <c r="G4" s="186"/>
      <c r="H4" s="186"/>
      <c r="I4" s="186"/>
      <c r="J4" s="186"/>
    </row>
    <row r="5" spans="1:10" ht="57" x14ac:dyDescent="0.45">
      <c r="A5" s="880" t="s">
        <v>843</v>
      </c>
      <c r="B5" s="1010" t="s">
        <v>835</v>
      </c>
      <c r="C5" s="1011">
        <v>44397</v>
      </c>
    </row>
    <row r="6" spans="1:10" ht="42.75" x14ac:dyDescent="0.45">
      <c r="A6" s="880" t="s">
        <v>848</v>
      </c>
      <c r="B6" s="1010" t="s">
        <v>753</v>
      </c>
      <c r="C6" s="1011">
        <v>44455</v>
      </c>
    </row>
    <row r="7" spans="1:10" ht="35.1" customHeight="1" x14ac:dyDescent="0.45">
      <c r="A7" s="1007" t="s">
        <v>873</v>
      </c>
      <c r="B7" s="1008" t="s">
        <v>874</v>
      </c>
      <c r="C7" s="1009">
        <v>44607</v>
      </c>
      <c r="D7" s="596"/>
      <c r="E7" s="596"/>
      <c r="F7" s="596"/>
      <c r="G7" s="596"/>
      <c r="H7" s="596"/>
      <c r="I7" s="596"/>
      <c r="J7" s="596"/>
    </row>
    <row r="8" spans="1:10" x14ac:dyDescent="0.45">
      <c r="A8" s="597"/>
      <c r="B8" s="597"/>
      <c r="C8" s="597"/>
    </row>
    <row r="9" spans="1:10" ht="13.15" customHeight="1" x14ac:dyDescent="0.45">
      <c r="A9" s="597"/>
      <c r="B9" s="598"/>
      <c r="C9" s="598"/>
      <c r="D9" s="596"/>
      <c r="E9" s="596"/>
      <c r="F9" s="596"/>
      <c r="G9" s="596"/>
      <c r="H9" s="596"/>
      <c r="I9" s="596"/>
      <c r="J9" s="596"/>
    </row>
    <row r="10" spans="1:10" x14ac:dyDescent="0.45">
      <c r="A10" s="597"/>
      <c r="B10" s="597"/>
      <c r="C10" s="597"/>
    </row>
    <row r="11" spans="1:10" x14ac:dyDescent="0.45">
      <c r="A11" s="597"/>
      <c r="B11" s="597"/>
      <c r="C11" s="597"/>
    </row>
    <row r="12" spans="1:10" x14ac:dyDescent="0.45">
      <c r="A12" s="1006"/>
      <c r="B12" s="597"/>
      <c r="C12" s="597"/>
    </row>
    <row r="13" spans="1:10" x14ac:dyDescent="0.45">
      <c r="A13" s="597"/>
      <c r="B13" s="597"/>
      <c r="C13" s="597"/>
    </row>
    <row r="14" spans="1:10" x14ac:dyDescent="0.45">
      <c r="A14" s="597"/>
      <c r="B14" s="597"/>
      <c r="C14" s="597"/>
    </row>
    <row r="15" spans="1:10" x14ac:dyDescent="0.45">
      <c r="A15" s="597"/>
      <c r="B15" s="597"/>
      <c r="C15" s="597"/>
    </row>
    <row r="16" spans="1:10" x14ac:dyDescent="0.45">
      <c r="A16" s="597"/>
      <c r="B16" s="597"/>
      <c r="C16" s="597"/>
    </row>
    <row r="17" spans="1:3" x14ac:dyDescent="0.45">
      <c r="A17" s="597"/>
      <c r="B17" s="597"/>
      <c r="C17" s="597"/>
    </row>
    <row r="18" spans="1:3" x14ac:dyDescent="0.45">
      <c r="A18" s="597"/>
      <c r="B18" s="597"/>
      <c r="C18" s="597"/>
    </row>
    <row r="19" spans="1:3" x14ac:dyDescent="0.45">
      <c r="A19" s="597"/>
      <c r="B19" s="597"/>
      <c r="C19" s="597"/>
    </row>
    <row r="20" spans="1:3" x14ac:dyDescent="0.45">
      <c r="A20" s="597"/>
      <c r="B20" s="597"/>
      <c r="C20" s="597"/>
    </row>
    <row r="21" spans="1:3" x14ac:dyDescent="0.45">
      <c r="A21" s="597"/>
      <c r="B21" s="597"/>
      <c r="C21" s="597"/>
    </row>
    <row r="22" spans="1:3" x14ac:dyDescent="0.45">
      <c r="A22" s="597"/>
      <c r="B22" s="597"/>
      <c r="C22" s="597"/>
    </row>
    <row r="23" spans="1:3" x14ac:dyDescent="0.45">
      <c r="A23" s="597"/>
      <c r="B23" s="597"/>
      <c r="C23" s="597"/>
    </row>
    <row r="24" spans="1:3" x14ac:dyDescent="0.45">
      <c r="A24" s="597"/>
      <c r="B24" s="597"/>
      <c r="C24" s="597"/>
    </row>
    <row r="25" spans="1:3" x14ac:dyDescent="0.45">
      <c r="A25" s="597"/>
      <c r="B25" s="597"/>
      <c r="C25" s="597"/>
    </row>
    <row r="26" spans="1:3" x14ac:dyDescent="0.45">
      <c r="A26" s="597"/>
      <c r="B26" s="597"/>
      <c r="C26" s="597"/>
    </row>
    <row r="27" spans="1:3" x14ac:dyDescent="0.45">
      <c r="A27" s="597"/>
      <c r="B27" s="597"/>
      <c r="C27" s="597"/>
    </row>
    <row r="28" spans="1:3" x14ac:dyDescent="0.45">
      <c r="A28" s="597"/>
      <c r="B28" s="597"/>
      <c r="C28" s="597"/>
    </row>
    <row r="29" spans="1:3" x14ac:dyDescent="0.45">
      <c r="A29" s="597"/>
      <c r="B29" s="597"/>
      <c r="C29" s="597"/>
    </row>
    <row r="30" spans="1:3" x14ac:dyDescent="0.45">
      <c r="A30" s="597"/>
      <c r="B30" s="597"/>
      <c r="C30" s="597"/>
    </row>
    <row r="31" spans="1:3" x14ac:dyDescent="0.45">
      <c r="A31" s="597"/>
      <c r="B31" s="597"/>
      <c r="C31" s="597"/>
    </row>
    <row r="32" spans="1:3" x14ac:dyDescent="0.45">
      <c r="A32" s="597"/>
      <c r="B32" s="597"/>
      <c r="C32" s="597"/>
    </row>
    <row r="33" spans="1:3" x14ac:dyDescent="0.45">
      <c r="A33" s="597"/>
      <c r="B33" s="597"/>
      <c r="C33" s="597"/>
    </row>
    <row r="34" spans="1:3" x14ac:dyDescent="0.45">
      <c r="A34" s="597"/>
      <c r="B34" s="597"/>
      <c r="C34" s="597"/>
    </row>
    <row r="35" spans="1:3" x14ac:dyDescent="0.45">
      <c r="A35" s="597"/>
      <c r="B35" s="597"/>
      <c r="C35" s="597"/>
    </row>
    <row r="36" spans="1:3" x14ac:dyDescent="0.45">
      <c r="A36" s="597"/>
      <c r="B36" s="597"/>
      <c r="C36" s="597"/>
    </row>
    <row r="37" spans="1:3" x14ac:dyDescent="0.45">
      <c r="A37" s="597"/>
      <c r="B37" s="597"/>
      <c r="C37" s="597"/>
    </row>
    <row r="38" spans="1:3" x14ac:dyDescent="0.45">
      <c r="A38" s="597"/>
      <c r="B38" s="597"/>
      <c r="C38" s="597"/>
    </row>
    <row r="39" spans="1:3" x14ac:dyDescent="0.45">
      <c r="A39" s="597"/>
      <c r="B39" s="597"/>
      <c r="C39" s="597"/>
    </row>
    <row r="40" spans="1:3" x14ac:dyDescent="0.45">
      <c r="A40" s="597"/>
      <c r="B40" s="597"/>
      <c r="C40" s="597"/>
    </row>
  </sheetData>
  <sheetProtection selectLockedCells="1"/>
  <printOptions horizontalCentered="1"/>
  <pageMargins left="0.7" right="0.7" top="0.75" bottom="0.75" header="0.3" footer="0.3"/>
  <pageSetup scale="58"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BC42"/>
  <sheetViews>
    <sheetView windowProtection="1" showGridLines="0" showRowColHeaders="0" showRuler="0" zoomScaleNormal="100" zoomScalePageLayoutView="40" workbookViewId="0">
      <selection activeCell="A13" sqref="A13"/>
    </sheetView>
  </sheetViews>
  <sheetFormatPr defaultColWidth="3.265625" defaultRowHeight="14.25" x14ac:dyDescent="0.45"/>
  <cols>
    <col min="1" max="1" width="18.265625" customWidth="1"/>
    <col min="2" max="2" width="13.59765625" customWidth="1"/>
    <col min="3" max="3" width="12.265625" customWidth="1"/>
    <col min="4" max="4" width="5.59765625" customWidth="1"/>
    <col min="5" max="5" width="12.1328125" customWidth="1"/>
    <col min="6" max="6" width="5.59765625" customWidth="1"/>
    <col min="7" max="7" width="8.86328125" customWidth="1"/>
    <col min="8" max="8" width="5.59765625" customWidth="1"/>
    <col min="9" max="9" width="7.59765625" customWidth="1"/>
    <col min="10" max="10" width="15.265625" customWidth="1"/>
    <col min="11" max="11" width="21.1328125" customWidth="1"/>
    <col min="12" max="12" width="13.1328125" customWidth="1"/>
    <col min="13" max="15" width="5.59765625" customWidth="1"/>
    <col min="16" max="16" width="7.59765625" customWidth="1"/>
    <col min="17" max="27" width="18.265625" customWidth="1"/>
    <col min="28" max="56" width="2.1328125" customWidth="1"/>
  </cols>
  <sheetData>
    <row r="1" spans="1:55" ht="13.9" customHeight="1" thickBot="1" x14ac:dyDescent="0.5">
      <c r="A1" s="43"/>
      <c r="B1" s="43"/>
      <c r="C1" s="43"/>
      <c r="D1" s="43"/>
      <c r="E1" s="43"/>
      <c r="F1" s="43"/>
      <c r="G1" s="43"/>
      <c r="H1" s="43"/>
      <c r="I1" s="43"/>
      <c r="J1" s="43"/>
      <c r="K1" s="43"/>
      <c r="L1" s="43"/>
      <c r="M1" s="43"/>
    </row>
    <row r="2" spans="1:55" ht="13.9" customHeight="1" x14ac:dyDescent="0.45">
      <c r="A2" s="511" t="s">
        <v>617</v>
      </c>
      <c r="B2" s="1423" t="str">
        <f>IF(ISBLANK(Information!D38),"",Information!D38)</f>
        <v/>
      </c>
      <c r="C2" s="1418"/>
      <c r="D2" s="1424"/>
      <c r="E2" s="1420" t="s">
        <v>206</v>
      </c>
      <c r="F2" s="1421"/>
      <c r="G2" s="1422"/>
      <c r="H2" s="1423"/>
      <c r="I2" s="1418"/>
      <c r="J2" s="1424"/>
      <c r="K2" s="524" t="s">
        <v>208</v>
      </c>
      <c r="L2" s="1417"/>
      <c r="M2" s="1418"/>
      <c r="N2" s="1418"/>
      <c r="O2" s="1418"/>
      <c r="P2" s="1419"/>
    </row>
    <row r="3" spans="1:55" ht="13.9" customHeight="1" x14ac:dyDescent="0.45">
      <c r="A3" s="512" t="s">
        <v>575</v>
      </c>
      <c r="B3" s="1436" t="str">
        <f>IF(ISBLANK(Information!D19),"",Information!D19)</f>
        <v/>
      </c>
      <c r="C3" s="1437"/>
      <c r="D3" s="1438"/>
      <c r="E3" s="1442" t="s">
        <v>207</v>
      </c>
      <c r="F3" s="1443"/>
      <c r="G3" s="1444"/>
      <c r="H3" s="1428"/>
      <c r="I3" s="1429"/>
      <c r="J3" s="1430"/>
      <c r="K3" s="525" t="s">
        <v>209</v>
      </c>
      <c r="L3" s="1454"/>
      <c r="M3" s="1455"/>
      <c r="N3" s="1455"/>
      <c r="O3" s="1455"/>
      <c r="P3" s="1456"/>
    </row>
    <row r="4" spans="1:55" ht="13.9" customHeight="1" thickBot="1" x14ac:dyDescent="0.5">
      <c r="A4" s="512" t="s">
        <v>618</v>
      </c>
      <c r="B4" s="1436" t="str">
        <f>IF(ISBLANK(Information!D18),"",Information!D18)</f>
        <v/>
      </c>
      <c r="C4" s="1437"/>
      <c r="D4" s="1438"/>
      <c r="E4" s="1439" t="s">
        <v>191</v>
      </c>
      <c r="F4" s="1440"/>
      <c r="G4" s="1441"/>
      <c r="H4" s="1425"/>
      <c r="I4" s="1426"/>
      <c r="J4" s="1427"/>
      <c r="K4" s="525" t="s">
        <v>210</v>
      </c>
      <c r="L4" s="1452"/>
      <c r="M4" s="1429"/>
      <c r="N4" s="1429"/>
      <c r="O4" s="1429"/>
      <c r="P4" s="1453"/>
    </row>
    <row r="5" spans="1:55" ht="13.9" customHeight="1" thickBot="1" x14ac:dyDescent="0.5">
      <c r="A5" s="510" t="s">
        <v>192</v>
      </c>
      <c r="B5" s="1445"/>
      <c r="C5" s="1446"/>
      <c r="D5" s="1446"/>
      <c r="E5" s="1447"/>
      <c r="F5" s="1447"/>
      <c r="G5" s="1447"/>
      <c r="H5" s="1447"/>
      <c r="I5" s="1447"/>
      <c r="J5" s="1448"/>
      <c r="K5" s="526" t="s">
        <v>211</v>
      </c>
      <c r="L5" s="1449"/>
      <c r="M5" s="1450"/>
      <c r="N5" s="1450"/>
      <c r="O5" s="1450"/>
      <c r="P5" s="1451"/>
    </row>
    <row r="6" spans="1:55" ht="13.9" customHeight="1" x14ac:dyDescent="0.45">
      <c r="A6" s="509"/>
      <c r="B6" s="508"/>
      <c r="C6" s="508"/>
      <c r="D6" s="508"/>
      <c r="E6" s="508"/>
      <c r="F6" s="508"/>
      <c r="G6" s="508"/>
      <c r="H6" s="508"/>
      <c r="I6" s="508"/>
      <c r="J6" s="508"/>
      <c r="K6" s="505"/>
      <c r="L6" s="505"/>
      <c r="M6" s="505"/>
      <c r="N6" s="505"/>
      <c r="O6" s="505"/>
      <c r="P6" s="77"/>
    </row>
    <row r="7" spans="1:55" ht="13.9" customHeight="1" thickBot="1" x14ac:dyDescent="0.5">
      <c r="A7" s="506"/>
      <c r="B7" s="506"/>
      <c r="C7" s="506"/>
      <c r="D7" s="507"/>
      <c r="E7" s="507"/>
      <c r="F7" s="504"/>
      <c r="G7" s="507"/>
      <c r="H7" s="507"/>
      <c r="I7" s="504"/>
      <c r="J7" s="507"/>
      <c r="K7" s="507"/>
      <c r="L7" s="504"/>
      <c r="M7" s="504"/>
      <c r="N7" s="504"/>
      <c r="O7" s="504"/>
      <c r="P7" s="76"/>
    </row>
    <row r="8" spans="1:55" ht="13.9" customHeight="1" thickBot="1" x14ac:dyDescent="0.5">
      <c r="A8" s="1431" t="s">
        <v>849</v>
      </c>
      <c r="B8" s="1432"/>
      <c r="C8" s="1432"/>
      <c r="D8" s="1432"/>
      <c r="E8" s="1432"/>
      <c r="F8" s="1432"/>
      <c r="G8" s="1432"/>
      <c r="H8" s="1432"/>
      <c r="I8" s="1432"/>
      <c r="J8" s="1432"/>
      <c r="K8" s="1432"/>
      <c r="L8" s="1433" t="s">
        <v>193</v>
      </c>
      <c r="M8" s="1434"/>
      <c r="N8" s="1434"/>
      <c r="O8" s="1434"/>
      <c r="P8" s="1435"/>
    </row>
    <row r="9" spans="1:55" ht="69" customHeight="1" thickBot="1" x14ac:dyDescent="0.5">
      <c r="A9" s="80" t="s">
        <v>194</v>
      </c>
      <c r="B9" s="81" t="s">
        <v>195</v>
      </c>
      <c r="C9" s="81" t="s">
        <v>196</v>
      </c>
      <c r="D9" s="513" t="s">
        <v>197</v>
      </c>
      <c r="E9" s="81" t="s">
        <v>198</v>
      </c>
      <c r="F9" s="514" t="s">
        <v>199</v>
      </c>
      <c r="G9" s="81" t="s">
        <v>200</v>
      </c>
      <c r="H9" s="515" t="s">
        <v>201</v>
      </c>
      <c r="I9" s="82" t="s">
        <v>202</v>
      </c>
      <c r="J9" s="81" t="s">
        <v>203</v>
      </c>
      <c r="K9" s="83" t="s">
        <v>204</v>
      </c>
      <c r="L9" s="80" t="s">
        <v>205</v>
      </c>
      <c r="M9" s="513" t="s">
        <v>197</v>
      </c>
      <c r="N9" s="514" t="s">
        <v>199</v>
      </c>
      <c r="O9" s="515" t="s">
        <v>201</v>
      </c>
      <c r="P9" s="84" t="s">
        <v>202</v>
      </c>
    </row>
    <row r="10" spans="1:55" ht="15" customHeight="1" x14ac:dyDescent="0.45">
      <c r="A10" s="571"/>
      <c r="B10" s="572"/>
      <c r="C10" s="572"/>
      <c r="D10" s="573"/>
      <c r="E10" s="572"/>
      <c r="F10" s="574"/>
      <c r="G10" s="572"/>
      <c r="H10" s="575"/>
      <c r="I10" s="131">
        <f>D10*F10*H10</f>
        <v>0</v>
      </c>
      <c r="J10" s="572"/>
      <c r="K10" s="586"/>
      <c r="L10" s="571"/>
      <c r="M10" s="573"/>
      <c r="N10" s="574"/>
      <c r="O10" s="575"/>
      <c r="P10" s="132">
        <f>M10*N10*O10</f>
        <v>0</v>
      </c>
    </row>
    <row r="11" spans="1:55" ht="15" customHeight="1" x14ac:dyDescent="0.45">
      <c r="A11" s="576"/>
      <c r="B11" s="577"/>
      <c r="C11" s="577"/>
      <c r="D11" s="578"/>
      <c r="E11" s="577"/>
      <c r="F11" s="579"/>
      <c r="G11" s="577"/>
      <c r="H11" s="580"/>
      <c r="I11" s="85">
        <f t="shared" ref="I11:I38" si="0">D11*F11*H11</f>
        <v>0</v>
      </c>
      <c r="J11" s="577"/>
      <c r="K11" s="587"/>
      <c r="L11" s="576"/>
      <c r="M11" s="578"/>
      <c r="N11" s="579"/>
      <c r="O11" s="580"/>
      <c r="P11" s="86">
        <f t="shared" ref="P11:P38" si="1">M11*N11*O11</f>
        <v>0</v>
      </c>
    </row>
    <row r="12" spans="1:55" ht="15" customHeight="1" x14ac:dyDescent="0.45">
      <c r="A12" s="576"/>
      <c r="B12" s="577"/>
      <c r="C12" s="577"/>
      <c r="D12" s="578"/>
      <c r="E12" s="577"/>
      <c r="F12" s="579"/>
      <c r="G12" s="577"/>
      <c r="H12" s="580"/>
      <c r="I12" s="85">
        <f t="shared" si="0"/>
        <v>0</v>
      </c>
      <c r="J12" s="577"/>
      <c r="K12" s="587"/>
      <c r="L12" s="576"/>
      <c r="M12" s="578"/>
      <c r="N12" s="579"/>
      <c r="O12" s="580"/>
      <c r="P12" s="86">
        <f t="shared" si="1"/>
        <v>0</v>
      </c>
    </row>
    <row r="13" spans="1:55" ht="15" customHeight="1" x14ac:dyDescent="0.45">
      <c r="A13" s="576"/>
      <c r="B13" s="577"/>
      <c r="C13" s="577"/>
      <c r="D13" s="578"/>
      <c r="E13" s="577"/>
      <c r="F13" s="579"/>
      <c r="G13" s="577"/>
      <c r="H13" s="580"/>
      <c r="I13" s="85">
        <f t="shared" si="0"/>
        <v>0</v>
      </c>
      <c r="J13" s="577"/>
      <c r="K13" s="587"/>
      <c r="L13" s="576"/>
      <c r="M13" s="578"/>
      <c r="N13" s="579"/>
      <c r="O13" s="580"/>
      <c r="P13" s="86">
        <f t="shared" si="1"/>
        <v>0</v>
      </c>
    </row>
    <row r="14" spans="1:55" ht="15" customHeight="1" x14ac:dyDescent="0.85">
      <c r="A14" s="576"/>
      <c r="B14" s="577"/>
      <c r="C14" s="577"/>
      <c r="D14" s="578"/>
      <c r="E14" s="577"/>
      <c r="F14" s="579"/>
      <c r="G14" s="577"/>
      <c r="H14" s="580"/>
      <c r="I14" s="85">
        <f t="shared" si="0"/>
        <v>0</v>
      </c>
      <c r="J14" s="577"/>
      <c r="K14" s="587"/>
      <c r="L14" s="576"/>
      <c r="M14" s="578"/>
      <c r="N14" s="579"/>
      <c r="O14" s="580"/>
      <c r="P14" s="86">
        <f t="shared" si="1"/>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row>
    <row r="15" spans="1:55" ht="15" customHeight="1" x14ac:dyDescent="0.45">
      <c r="A15" s="576"/>
      <c r="B15" s="577"/>
      <c r="C15" s="577"/>
      <c r="D15" s="578"/>
      <c r="E15" s="577"/>
      <c r="F15" s="579"/>
      <c r="G15" s="577"/>
      <c r="H15" s="580"/>
      <c r="I15" s="85">
        <f t="shared" si="0"/>
        <v>0</v>
      </c>
      <c r="J15" s="577"/>
      <c r="K15" s="587"/>
      <c r="L15" s="576"/>
      <c r="M15" s="578"/>
      <c r="N15" s="579"/>
      <c r="O15" s="580"/>
      <c r="P15" s="86">
        <f t="shared" si="1"/>
        <v>0</v>
      </c>
    </row>
    <row r="16" spans="1:55" ht="15" customHeight="1" x14ac:dyDescent="0.45">
      <c r="A16" s="576"/>
      <c r="B16" s="577"/>
      <c r="C16" s="577"/>
      <c r="D16" s="578"/>
      <c r="E16" s="577"/>
      <c r="F16" s="579"/>
      <c r="G16" s="577"/>
      <c r="H16" s="580"/>
      <c r="I16" s="85">
        <f t="shared" si="0"/>
        <v>0</v>
      </c>
      <c r="J16" s="577"/>
      <c r="K16" s="587"/>
      <c r="L16" s="576"/>
      <c r="M16" s="578"/>
      <c r="N16" s="579"/>
      <c r="O16" s="580"/>
      <c r="P16" s="86">
        <f t="shared" si="1"/>
        <v>0</v>
      </c>
    </row>
    <row r="17" spans="1:16" s="43" customFormat="1" ht="15" customHeight="1" x14ac:dyDescent="0.45">
      <c r="A17" s="576"/>
      <c r="B17" s="577"/>
      <c r="C17" s="577"/>
      <c r="D17" s="578"/>
      <c r="E17" s="577"/>
      <c r="F17" s="579"/>
      <c r="G17" s="577"/>
      <c r="H17" s="580"/>
      <c r="I17" s="85">
        <f t="shared" si="0"/>
        <v>0</v>
      </c>
      <c r="J17" s="577"/>
      <c r="K17" s="587"/>
      <c r="L17" s="576"/>
      <c r="M17" s="578"/>
      <c r="N17" s="579"/>
      <c r="O17" s="580"/>
      <c r="P17" s="86">
        <f t="shared" si="1"/>
        <v>0</v>
      </c>
    </row>
    <row r="18" spans="1:16" s="43" customFormat="1" ht="15" customHeight="1" x14ac:dyDescent="0.45">
      <c r="A18" s="576"/>
      <c r="B18" s="577"/>
      <c r="C18" s="577"/>
      <c r="D18" s="578"/>
      <c r="E18" s="577"/>
      <c r="F18" s="579"/>
      <c r="G18" s="577"/>
      <c r="H18" s="580"/>
      <c r="I18" s="85">
        <f t="shared" si="0"/>
        <v>0</v>
      </c>
      <c r="J18" s="577"/>
      <c r="K18" s="587"/>
      <c r="L18" s="576"/>
      <c r="M18" s="578"/>
      <c r="N18" s="579"/>
      <c r="O18" s="580"/>
      <c r="P18" s="86">
        <f t="shared" si="1"/>
        <v>0</v>
      </c>
    </row>
    <row r="19" spans="1:16" s="43" customFormat="1" ht="15" customHeight="1" x14ac:dyDescent="0.45">
      <c r="A19" s="576"/>
      <c r="B19" s="577"/>
      <c r="C19" s="577"/>
      <c r="D19" s="578"/>
      <c r="E19" s="577"/>
      <c r="F19" s="579"/>
      <c r="G19" s="577"/>
      <c r="H19" s="580"/>
      <c r="I19" s="85">
        <f t="shared" si="0"/>
        <v>0</v>
      </c>
      <c r="J19" s="577"/>
      <c r="K19" s="587"/>
      <c r="L19" s="576"/>
      <c r="M19" s="578"/>
      <c r="N19" s="579"/>
      <c r="O19" s="580"/>
      <c r="P19" s="86">
        <f t="shared" si="1"/>
        <v>0</v>
      </c>
    </row>
    <row r="20" spans="1:16" s="43" customFormat="1" ht="15" customHeight="1" x14ac:dyDescent="0.45">
      <c r="A20" s="576"/>
      <c r="B20" s="577"/>
      <c r="C20" s="577"/>
      <c r="D20" s="578"/>
      <c r="E20" s="577"/>
      <c r="F20" s="579"/>
      <c r="G20" s="577"/>
      <c r="H20" s="580"/>
      <c r="I20" s="85">
        <f t="shared" si="0"/>
        <v>0</v>
      </c>
      <c r="J20" s="577"/>
      <c r="K20" s="587"/>
      <c r="L20" s="576"/>
      <c r="M20" s="578"/>
      <c r="N20" s="579"/>
      <c r="O20" s="580"/>
      <c r="P20" s="86">
        <f t="shared" si="1"/>
        <v>0</v>
      </c>
    </row>
    <row r="21" spans="1:16" s="43" customFormat="1" ht="15" customHeight="1" x14ac:dyDescent="0.45">
      <c r="A21" s="576"/>
      <c r="B21" s="577"/>
      <c r="C21" s="577"/>
      <c r="D21" s="578"/>
      <c r="E21" s="577"/>
      <c r="F21" s="579"/>
      <c r="G21" s="577"/>
      <c r="H21" s="580"/>
      <c r="I21" s="85">
        <f t="shared" si="0"/>
        <v>0</v>
      </c>
      <c r="J21" s="577"/>
      <c r="K21" s="587"/>
      <c r="L21" s="576"/>
      <c r="M21" s="578"/>
      <c r="N21" s="579"/>
      <c r="O21" s="580"/>
      <c r="P21" s="86">
        <f t="shared" si="1"/>
        <v>0</v>
      </c>
    </row>
    <row r="22" spans="1:16" s="43" customFormat="1" ht="15" customHeight="1" x14ac:dyDescent="0.45">
      <c r="A22" s="576"/>
      <c r="B22" s="577"/>
      <c r="C22" s="577"/>
      <c r="D22" s="578"/>
      <c r="E22" s="577"/>
      <c r="F22" s="579"/>
      <c r="G22" s="577"/>
      <c r="H22" s="580"/>
      <c r="I22" s="85">
        <f t="shared" si="0"/>
        <v>0</v>
      </c>
      <c r="J22" s="577"/>
      <c r="K22" s="587"/>
      <c r="L22" s="576"/>
      <c r="M22" s="578"/>
      <c r="N22" s="579"/>
      <c r="O22" s="580"/>
      <c r="P22" s="86">
        <f t="shared" si="1"/>
        <v>0</v>
      </c>
    </row>
    <row r="23" spans="1:16" s="43" customFormat="1" ht="15" customHeight="1" x14ac:dyDescent="0.45">
      <c r="A23" s="576"/>
      <c r="B23" s="577"/>
      <c r="C23" s="577"/>
      <c r="D23" s="578"/>
      <c r="E23" s="577"/>
      <c r="F23" s="579"/>
      <c r="G23" s="577"/>
      <c r="H23" s="580"/>
      <c r="I23" s="85">
        <f t="shared" si="0"/>
        <v>0</v>
      </c>
      <c r="J23" s="577"/>
      <c r="K23" s="587"/>
      <c r="L23" s="576"/>
      <c r="M23" s="578"/>
      <c r="N23" s="579"/>
      <c r="O23" s="580"/>
      <c r="P23" s="86">
        <f t="shared" si="1"/>
        <v>0</v>
      </c>
    </row>
    <row r="24" spans="1:16" s="43" customFormat="1" ht="15" customHeight="1" x14ac:dyDescent="0.45">
      <c r="A24" s="576"/>
      <c r="B24" s="577"/>
      <c r="C24" s="577"/>
      <c r="D24" s="578"/>
      <c r="E24" s="577"/>
      <c r="F24" s="579"/>
      <c r="G24" s="577"/>
      <c r="H24" s="580"/>
      <c r="I24" s="85">
        <f t="shared" si="0"/>
        <v>0</v>
      </c>
      <c r="J24" s="577"/>
      <c r="K24" s="587"/>
      <c r="L24" s="576"/>
      <c r="M24" s="578"/>
      <c r="N24" s="579"/>
      <c r="O24" s="580"/>
      <c r="P24" s="86">
        <f t="shared" si="1"/>
        <v>0</v>
      </c>
    </row>
    <row r="25" spans="1:16" s="43" customFormat="1" ht="15" customHeight="1" x14ac:dyDescent="0.45">
      <c r="A25" s="576"/>
      <c r="B25" s="577"/>
      <c r="C25" s="577"/>
      <c r="D25" s="578"/>
      <c r="E25" s="577"/>
      <c r="F25" s="579"/>
      <c r="G25" s="577"/>
      <c r="H25" s="580"/>
      <c r="I25" s="85">
        <f t="shared" si="0"/>
        <v>0</v>
      </c>
      <c r="J25" s="577"/>
      <c r="K25" s="587"/>
      <c r="L25" s="576"/>
      <c r="M25" s="578"/>
      <c r="N25" s="579"/>
      <c r="O25" s="580"/>
      <c r="P25" s="86">
        <f t="shared" si="1"/>
        <v>0</v>
      </c>
    </row>
    <row r="26" spans="1:16" s="43" customFormat="1" ht="15" customHeight="1" x14ac:dyDescent="0.45">
      <c r="A26" s="576"/>
      <c r="B26" s="577"/>
      <c r="C26" s="577"/>
      <c r="D26" s="578"/>
      <c r="E26" s="577"/>
      <c r="F26" s="579"/>
      <c r="G26" s="577"/>
      <c r="H26" s="580"/>
      <c r="I26" s="85">
        <f t="shared" si="0"/>
        <v>0</v>
      </c>
      <c r="J26" s="577"/>
      <c r="K26" s="587"/>
      <c r="L26" s="576"/>
      <c r="M26" s="578"/>
      <c r="N26" s="579"/>
      <c r="O26" s="580"/>
      <c r="P26" s="86">
        <f t="shared" si="1"/>
        <v>0</v>
      </c>
    </row>
    <row r="27" spans="1:16" ht="15" customHeight="1" x14ac:dyDescent="0.45">
      <c r="A27" s="576"/>
      <c r="B27" s="577"/>
      <c r="C27" s="577"/>
      <c r="D27" s="578"/>
      <c r="E27" s="577"/>
      <c r="F27" s="579"/>
      <c r="G27" s="577"/>
      <c r="H27" s="580"/>
      <c r="I27" s="85">
        <f t="shared" si="0"/>
        <v>0</v>
      </c>
      <c r="J27" s="577"/>
      <c r="K27" s="587"/>
      <c r="L27" s="576"/>
      <c r="M27" s="578"/>
      <c r="N27" s="579"/>
      <c r="O27" s="580"/>
      <c r="P27" s="86">
        <f t="shared" si="1"/>
        <v>0</v>
      </c>
    </row>
    <row r="28" spans="1:16" ht="15" customHeight="1" x14ac:dyDescent="0.45">
      <c r="A28" s="576"/>
      <c r="B28" s="577"/>
      <c r="C28" s="577"/>
      <c r="D28" s="578"/>
      <c r="E28" s="577"/>
      <c r="F28" s="579"/>
      <c r="G28" s="577"/>
      <c r="H28" s="580"/>
      <c r="I28" s="85">
        <f t="shared" si="0"/>
        <v>0</v>
      </c>
      <c r="J28" s="577"/>
      <c r="K28" s="587"/>
      <c r="L28" s="576"/>
      <c r="M28" s="578"/>
      <c r="N28" s="579"/>
      <c r="O28" s="580"/>
      <c r="P28" s="86">
        <f t="shared" si="1"/>
        <v>0</v>
      </c>
    </row>
    <row r="29" spans="1:16" ht="15" customHeight="1" x14ac:dyDescent="0.45">
      <c r="A29" s="576"/>
      <c r="B29" s="577"/>
      <c r="C29" s="577"/>
      <c r="D29" s="578"/>
      <c r="E29" s="577"/>
      <c r="F29" s="579"/>
      <c r="G29" s="577"/>
      <c r="H29" s="580"/>
      <c r="I29" s="85">
        <f t="shared" si="0"/>
        <v>0</v>
      </c>
      <c r="J29" s="577"/>
      <c r="K29" s="587"/>
      <c r="L29" s="576"/>
      <c r="M29" s="578"/>
      <c r="N29" s="579"/>
      <c r="O29" s="580"/>
      <c r="P29" s="86">
        <f t="shared" si="1"/>
        <v>0</v>
      </c>
    </row>
    <row r="30" spans="1:16" ht="15" customHeight="1" x14ac:dyDescent="0.45">
      <c r="A30" s="576"/>
      <c r="B30" s="577"/>
      <c r="C30" s="577"/>
      <c r="D30" s="578"/>
      <c r="E30" s="577"/>
      <c r="F30" s="579"/>
      <c r="G30" s="577"/>
      <c r="H30" s="580"/>
      <c r="I30" s="85">
        <f t="shared" si="0"/>
        <v>0</v>
      </c>
      <c r="J30" s="577"/>
      <c r="K30" s="587"/>
      <c r="L30" s="576"/>
      <c r="M30" s="578"/>
      <c r="N30" s="579"/>
      <c r="O30" s="580"/>
      <c r="P30" s="86">
        <f t="shared" si="1"/>
        <v>0</v>
      </c>
    </row>
    <row r="31" spans="1:16" ht="15" customHeight="1" x14ac:dyDescent="0.45">
      <c r="A31" s="576"/>
      <c r="B31" s="577"/>
      <c r="C31" s="577"/>
      <c r="D31" s="578"/>
      <c r="E31" s="577"/>
      <c r="F31" s="579"/>
      <c r="G31" s="577"/>
      <c r="H31" s="580"/>
      <c r="I31" s="85">
        <f t="shared" si="0"/>
        <v>0</v>
      </c>
      <c r="J31" s="577"/>
      <c r="K31" s="587"/>
      <c r="L31" s="576"/>
      <c r="M31" s="578"/>
      <c r="N31" s="579"/>
      <c r="O31" s="580"/>
      <c r="P31" s="86">
        <f t="shared" si="1"/>
        <v>0</v>
      </c>
    </row>
    <row r="32" spans="1:16" ht="15" customHeight="1" x14ac:dyDescent="0.45">
      <c r="A32" s="576"/>
      <c r="B32" s="577"/>
      <c r="C32" s="577"/>
      <c r="D32" s="578"/>
      <c r="E32" s="577"/>
      <c r="F32" s="579"/>
      <c r="G32" s="577"/>
      <c r="H32" s="580"/>
      <c r="I32" s="85">
        <f t="shared" si="0"/>
        <v>0</v>
      </c>
      <c r="J32" s="577"/>
      <c r="K32" s="587"/>
      <c r="L32" s="576"/>
      <c r="M32" s="578"/>
      <c r="N32" s="579"/>
      <c r="O32" s="580"/>
      <c r="P32" s="86">
        <f t="shared" si="1"/>
        <v>0</v>
      </c>
    </row>
    <row r="33" spans="1:16" ht="15" customHeight="1" x14ac:dyDescent="0.45">
      <c r="A33" s="576"/>
      <c r="B33" s="577"/>
      <c r="C33" s="577"/>
      <c r="D33" s="578"/>
      <c r="E33" s="577"/>
      <c r="F33" s="579"/>
      <c r="G33" s="577"/>
      <c r="H33" s="580"/>
      <c r="I33" s="85">
        <f t="shared" si="0"/>
        <v>0</v>
      </c>
      <c r="J33" s="577"/>
      <c r="K33" s="587"/>
      <c r="L33" s="576"/>
      <c r="M33" s="578"/>
      <c r="N33" s="579"/>
      <c r="O33" s="580"/>
      <c r="P33" s="86">
        <f t="shared" si="1"/>
        <v>0</v>
      </c>
    </row>
    <row r="34" spans="1:16" ht="15" customHeight="1" x14ac:dyDescent="0.45">
      <c r="A34" s="576"/>
      <c r="B34" s="577"/>
      <c r="C34" s="577"/>
      <c r="D34" s="578"/>
      <c r="E34" s="577"/>
      <c r="F34" s="579"/>
      <c r="G34" s="577"/>
      <c r="H34" s="580"/>
      <c r="I34" s="85">
        <f t="shared" si="0"/>
        <v>0</v>
      </c>
      <c r="J34" s="577"/>
      <c r="K34" s="587"/>
      <c r="L34" s="576"/>
      <c r="M34" s="578"/>
      <c r="N34" s="579"/>
      <c r="O34" s="580"/>
      <c r="P34" s="86">
        <f t="shared" si="1"/>
        <v>0</v>
      </c>
    </row>
    <row r="35" spans="1:16" ht="15" customHeight="1" x14ac:dyDescent="0.45">
      <c r="A35" s="576"/>
      <c r="B35" s="577"/>
      <c r="C35" s="577"/>
      <c r="D35" s="578"/>
      <c r="E35" s="577"/>
      <c r="F35" s="579"/>
      <c r="G35" s="577"/>
      <c r="H35" s="580"/>
      <c r="I35" s="85">
        <f t="shared" si="0"/>
        <v>0</v>
      </c>
      <c r="J35" s="577"/>
      <c r="K35" s="587"/>
      <c r="L35" s="576"/>
      <c r="M35" s="578"/>
      <c r="N35" s="579"/>
      <c r="O35" s="580"/>
      <c r="P35" s="86">
        <f t="shared" si="1"/>
        <v>0</v>
      </c>
    </row>
    <row r="36" spans="1:16" ht="15" customHeight="1" x14ac:dyDescent="0.45">
      <c r="A36" s="576"/>
      <c r="B36" s="577"/>
      <c r="C36" s="577"/>
      <c r="D36" s="578"/>
      <c r="E36" s="577"/>
      <c r="F36" s="579"/>
      <c r="G36" s="577"/>
      <c r="H36" s="580"/>
      <c r="I36" s="85">
        <f t="shared" si="0"/>
        <v>0</v>
      </c>
      <c r="J36" s="577"/>
      <c r="K36" s="587"/>
      <c r="L36" s="576"/>
      <c r="M36" s="578"/>
      <c r="N36" s="579"/>
      <c r="O36" s="580"/>
      <c r="P36" s="86">
        <f t="shared" si="1"/>
        <v>0</v>
      </c>
    </row>
    <row r="37" spans="1:16" ht="15" customHeight="1" x14ac:dyDescent="0.45">
      <c r="A37" s="576"/>
      <c r="B37" s="577"/>
      <c r="C37" s="577"/>
      <c r="D37" s="578"/>
      <c r="E37" s="577"/>
      <c r="F37" s="579"/>
      <c r="G37" s="577"/>
      <c r="H37" s="580"/>
      <c r="I37" s="85">
        <f t="shared" si="0"/>
        <v>0</v>
      </c>
      <c r="J37" s="577"/>
      <c r="K37" s="587"/>
      <c r="L37" s="576"/>
      <c r="M37" s="578"/>
      <c r="N37" s="579"/>
      <c r="O37" s="580"/>
      <c r="P37" s="86">
        <f t="shared" si="1"/>
        <v>0</v>
      </c>
    </row>
    <row r="38" spans="1:16" ht="15" customHeight="1" thickBot="1" x14ac:dyDescent="0.5">
      <c r="A38" s="581"/>
      <c r="B38" s="582"/>
      <c r="C38" s="582"/>
      <c r="D38" s="583"/>
      <c r="E38" s="582"/>
      <c r="F38" s="584"/>
      <c r="G38" s="582"/>
      <c r="H38" s="585"/>
      <c r="I38" s="133">
        <f t="shared" si="0"/>
        <v>0</v>
      </c>
      <c r="J38" s="582"/>
      <c r="K38" s="588"/>
      <c r="L38" s="581"/>
      <c r="M38" s="583"/>
      <c r="N38" s="584"/>
      <c r="O38" s="585"/>
      <c r="P38" s="134">
        <f t="shared" si="1"/>
        <v>0</v>
      </c>
    </row>
    <row r="39" spans="1:16" x14ac:dyDescent="0.45">
      <c r="A39" s="43"/>
      <c r="B39" s="43"/>
      <c r="C39" s="43"/>
      <c r="D39" s="43"/>
      <c r="E39" s="43"/>
      <c r="F39" s="43"/>
      <c r="G39" s="43"/>
      <c r="H39" s="43"/>
      <c r="I39" s="43"/>
      <c r="J39" s="43"/>
      <c r="K39" s="43"/>
      <c r="L39" s="43"/>
      <c r="M39" s="43"/>
    </row>
    <row r="40" spans="1:16" x14ac:dyDescent="0.45">
      <c r="A40" s="43"/>
      <c r="B40" s="43"/>
      <c r="C40" s="43"/>
      <c r="D40" s="43"/>
      <c r="E40" s="43"/>
      <c r="F40" s="43"/>
      <c r="G40" s="43"/>
      <c r="H40" s="43"/>
      <c r="I40" s="43"/>
      <c r="J40" s="43"/>
      <c r="K40" s="43"/>
      <c r="L40" s="43"/>
      <c r="M40" s="43"/>
    </row>
    <row r="41" spans="1:16" x14ac:dyDescent="0.45">
      <c r="A41" s="43"/>
      <c r="B41" s="43"/>
      <c r="C41" s="43"/>
      <c r="D41" s="43"/>
      <c r="E41" s="43"/>
      <c r="F41" s="43"/>
      <c r="G41" s="43"/>
      <c r="H41" s="43"/>
      <c r="I41" s="43"/>
      <c r="J41" s="43"/>
      <c r="K41" s="43"/>
      <c r="L41" s="43"/>
      <c r="M41" s="43"/>
    </row>
    <row r="42" spans="1:16" x14ac:dyDescent="0.45">
      <c r="A42" s="43"/>
      <c r="B42" s="43"/>
      <c r="C42" s="43"/>
      <c r="D42" s="43"/>
      <c r="E42" s="43"/>
      <c r="F42" s="43"/>
      <c r="G42" s="43"/>
      <c r="H42" s="43"/>
      <c r="I42" s="43"/>
      <c r="J42" s="43"/>
      <c r="K42" s="43"/>
      <c r="L42" s="43"/>
      <c r="M42" s="43"/>
    </row>
  </sheetData>
  <sheetProtection algorithmName="SHA-512" hashValue="L6bglT2fOEroo8gpToOCTld+K8GKku7FJ4GLxJWJUk9HR2LaGMsAAJHpwYjZFeznTw97VBOjeaUDWxHeooPlgw==" saltValue="zDm6zIEVGZmdAKqSQ2oVPQ==" spinCount="100000" sheet="1" formatCells="0" insertRows="0" deleteRows="0" selectLockedCells="1"/>
  <mergeCells count="16">
    <mergeCell ref="A8:K8"/>
    <mergeCell ref="L8:P8"/>
    <mergeCell ref="B4:D4"/>
    <mergeCell ref="E4:G4"/>
    <mergeCell ref="E3:G3"/>
    <mergeCell ref="B3:D3"/>
    <mergeCell ref="B5:J5"/>
    <mergeCell ref="L5:P5"/>
    <mergeCell ref="L4:P4"/>
    <mergeCell ref="L3:P3"/>
    <mergeCell ref="L2:P2"/>
    <mergeCell ref="E2:G2"/>
    <mergeCell ref="B2:D2"/>
    <mergeCell ref="H4:J4"/>
    <mergeCell ref="H3:J3"/>
    <mergeCell ref="H2:J2"/>
  </mergeCells>
  <printOptions horizontalCentered="1"/>
  <pageMargins left="0.7" right="0.7" top="0.75" bottom="0.75" header="0.3" footer="0.3"/>
  <pageSetup scale="55"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2:AG14"/>
  <sheetViews>
    <sheetView windowProtection="1" showGridLines="0" showRowColHeaders="0" showRuler="0" view="pageLayout" zoomScaleNormal="60" workbookViewId="0">
      <selection activeCell="A13" sqref="A13"/>
    </sheetView>
  </sheetViews>
  <sheetFormatPr defaultColWidth="0" defaultRowHeight="14.25" x14ac:dyDescent="0.45"/>
  <cols>
    <col min="1" max="1" width="16.1328125" customWidth="1"/>
    <col min="2" max="9" width="5.265625" customWidth="1"/>
    <col min="10" max="10" width="9.1328125" customWidth="1"/>
    <col min="11" max="12" width="1.73046875" customWidth="1"/>
    <col min="13" max="13" width="17.59765625" customWidth="1"/>
    <col min="14" max="18" width="6.59765625" customWidth="1"/>
    <col min="19" max="22" width="9.1328125" customWidth="1"/>
    <col min="23" max="23" width="2.86328125" customWidth="1"/>
    <col min="24" max="24" width="18.73046875" customWidth="1"/>
    <col min="25" max="29" width="10.86328125" customWidth="1"/>
    <col min="30" max="32" width="6.3984375" customWidth="1"/>
    <col min="33" max="33" width="9.1328125" customWidth="1"/>
    <col min="34" max="54" width="2.1328125" customWidth="1"/>
  </cols>
  <sheetData>
    <row r="2" spans="1:33" ht="72" customHeight="1" x14ac:dyDescent="0.45">
      <c r="A2" s="617" t="s">
        <v>212</v>
      </c>
      <c r="B2" s="1459" t="s">
        <v>282</v>
      </c>
      <c r="C2" s="1460"/>
      <c r="D2" s="1460"/>
      <c r="E2" s="1460"/>
      <c r="F2" s="1460"/>
      <c r="G2" s="1460"/>
      <c r="H2" s="1460"/>
      <c r="I2" s="1460"/>
      <c r="J2" s="617" t="s">
        <v>214</v>
      </c>
      <c r="K2" s="618"/>
      <c r="L2" s="618"/>
      <c r="M2" s="619" t="s">
        <v>215</v>
      </c>
      <c r="N2" s="1461" t="s">
        <v>216</v>
      </c>
      <c r="O2" s="1461"/>
      <c r="P2" s="1461"/>
      <c r="Q2" s="1461"/>
      <c r="R2" s="1461"/>
      <c r="S2" s="1461" t="s">
        <v>217</v>
      </c>
      <c r="T2" s="1462"/>
      <c r="U2" s="1462"/>
      <c r="V2" s="619" t="s">
        <v>214</v>
      </c>
      <c r="W2" s="620"/>
      <c r="X2" s="621" t="s">
        <v>218</v>
      </c>
      <c r="Y2" s="1463" t="s">
        <v>219</v>
      </c>
      <c r="Z2" s="1463"/>
      <c r="AA2" s="1463"/>
      <c r="AB2" s="1463"/>
      <c r="AC2" s="1463"/>
      <c r="AD2" s="1463" t="s">
        <v>220</v>
      </c>
      <c r="AE2" s="1464"/>
      <c r="AF2" s="1464"/>
      <c r="AG2" s="621" t="s">
        <v>214</v>
      </c>
    </row>
    <row r="3" spans="1:33" ht="72" customHeight="1" x14ac:dyDescent="0.45">
      <c r="A3" s="1457" t="s">
        <v>221</v>
      </c>
      <c r="B3" s="1457" t="s">
        <v>222</v>
      </c>
      <c r="C3" s="1457"/>
      <c r="D3" s="1457"/>
      <c r="E3" s="1457"/>
      <c r="F3" s="1457"/>
      <c r="G3" s="1457"/>
      <c r="H3" s="1457"/>
      <c r="I3" s="1457"/>
      <c r="J3" s="622">
        <v>10</v>
      </c>
      <c r="K3" s="618"/>
      <c r="L3" s="618"/>
      <c r="M3" s="623" t="s">
        <v>223</v>
      </c>
      <c r="N3" s="1457" t="s">
        <v>224</v>
      </c>
      <c r="O3" s="1457"/>
      <c r="P3" s="1457"/>
      <c r="Q3" s="1457"/>
      <c r="R3" s="1457"/>
      <c r="S3" s="1457" t="s">
        <v>225</v>
      </c>
      <c r="T3" s="1457"/>
      <c r="U3" s="1457"/>
      <c r="V3" s="622">
        <v>10</v>
      </c>
      <c r="W3" s="618"/>
      <c r="X3" s="624" t="s">
        <v>226</v>
      </c>
      <c r="Y3" s="1457" t="s">
        <v>227</v>
      </c>
      <c r="Z3" s="1457"/>
      <c r="AA3" s="1457"/>
      <c r="AB3" s="1457"/>
      <c r="AC3" s="1457"/>
      <c r="AD3" s="1458" t="s">
        <v>228</v>
      </c>
      <c r="AE3" s="1458"/>
      <c r="AF3" s="1458"/>
      <c r="AG3" s="622">
        <v>10</v>
      </c>
    </row>
    <row r="4" spans="1:33" ht="72" customHeight="1" x14ac:dyDescent="0.45">
      <c r="A4" s="1457"/>
      <c r="B4" s="1457" t="s">
        <v>229</v>
      </c>
      <c r="C4" s="1457"/>
      <c r="D4" s="1457"/>
      <c r="E4" s="1457"/>
      <c r="F4" s="1457"/>
      <c r="G4" s="1457"/>
      <c r="H4" s="1457"/>
      <c r="I4" s="1457"/>
      <c r="J4" s="622">
        <v>9</v>
      </c>
      <c r="K4" s="618"/>
      <c r="L4" s="618"/>
      <c r="M4" s="1458" t="s">
        <v>230</v>
      </c>
      <c r="N4" s="1457" t="s">
        <v>231</v>
      </c>
      <c r="O4" s="1457"/>
      <c r="P4" s="1457"/>
      <c r="Q4" s="1457"/>
      <c r="R4" s="1457"/>
      <c r="S4" s="1457" t="s">
        <v>232</v>
      </c>
      <c r="T4" s="1457"/>
      <c r="U4" s="1457"/>
      <c r="V4" s="622">
        <v>9</v>
      </c>
      <c r="W4" s="618"/>
      <c r="X4" s="624" t="s">
        <v>233</v>
      </c>
      <c r="Y4" s="1457" t="s">
        <v>234</v>
      </c>
      <c r="Z4" s="1457"/>
      <c r="AA4" s="1457"/>
      <c r="AB4" s="1457"/>
      <c r="AC4" s="1457"/>
      <c r="AD4" s="1458" t="s">
        <v>235</v>
      </c>
      <c r="AE4" s="1458"/>
      <c r="AF4" s="1458"/>
      <c r="AG4" s="622">
        <v>9</v>
      </c>
    </row>
    <row r="5" spans="1:33" ht="72" customHeight="1" x14ac:dyDescent="0.45">
      <c r="A5" s="1457" t="s">
        <v>236</v>
      </c>
      <c r="B5" s="1457" t="s">
        <v>237</v>
      </c>
      <c r="C5" s="1457"/>
      <c r="D5" s="1457"/>
      <c r="E5" s="1457"/>
      <c r="F5" s="1457"/>
      <c r="G5" s="1457"/>
      <c r="H5" s="1457"/>
      <c r="I5" s="1457"/>
      <c r="J5" s="622">
        <v>8</v>
      </c>
      <c r="K5" s="618"/>
      <c r="L5" s="618"/>
      <c r="M5" s="1458"/>
      <c r="N5" s="1457" t="s">
        <v>238</v>
      </c>
      <c r="O5" s="1457"/>
      <c r="P5" s="1457"/>
      <c r="Q5" s="1457"/>
      <c r="R5" s="1457"/>
      <c r="S5" s="1457" t="s">
        <v>239</v>
      </c>
      <c r="T5" s="1457"/>
      <c r="U5" s="1457"/>
      <c r="V5" s="622">
        <v>8</v>
      </c>
      <c r="W5" s="618"/>
      <c r="X5" s="1457" t="s">
        <v>240</v>
      </c>
      <c r="Y5" s="1457" t="s">
        <v>241</v>
      </c>
      <c r="Z5" s="1457"/>
      <c r="AA5" s="1457"/>
      <c r="AB5" s="1457"/>
      <c r="AC5" s="1457"/>
      <c r="AD5" s="1458" t="s">
        <v>242</v>
      </c>
      <c r="AE5" s="1458"/>
      <c r="AF5" s="1458"/>
      <c r="AG5" s="622">
        <v>8</v>
      </c>
    </row>
    <row r="6" spans="1:33" ht="72" customHeight="1" x14ac:dyDescent="0.45">
      <c r="A6" s="1457"/>
      <c r="B6" s="1457" t="s">
        <v>243</v>
      </c>
      <c r="C6" s="1457"/>
      <c r="D6" s="1457"/>
      <c r="E6" s="1457"/>
      <c r="F6" s="1457"/>
      <c r="G6" s="1457"/>
      <c r="H6" s="1457"/>
      <c r="I6" s="1457"/>
      <c r="J6" s="622">
        <v>7</v>
      </c>
      <c r="K6" s="618"/>
      <c r="L6" s="618"/>
      <c r="M6" s="1458"/>
      <c r="N6" s="1457" t="s">
        <v>244</v>
      </c>
      <c r="O6" s="1457"/>
      <c r="P6" s="1457"/>
      <c r="Q6" s="1457"/>
      <c r="R6" s="1457"/>
      <c r="S6" s="1457" t="s">
        <v>245</v>
      </c>
      <c r="T6" s="1457"/>
      <c r="U6" s="1457"/>
      <c r="V6" s="622">
        <v>7</v>
      </c>
      <c r="W6" s="618"/>
      <c r="X6" s="1465"/>
      <c r="Y6" s="1457" t="s">
        <v>246</v>
      </c>
      <c r="Z6" s="1457"/>
      <c r="AA6" s="1457"/>
      <c r="AB6" s="1457"/>
      <c r="AC6" s="1457"/>
      <c r="AD6" s="1458" t="s">
        <v>247</v>
      </c>
      <c r="AE6" s="1458"/>
      <c r="AF6" s="1458"/>
      <c r="AG6" s="622">
        <v>7</v>
      </c>
    </row>
    <row r="7" spans="1:33" ht="72" customHeight="1" x14ac:dyDescent="0.45">
      <c r="A7" s="1457" t="s">
        <v>248</v>
      </c>
      <c r="B7" s="1457" t="s">
        <v>249</v>
      </c>
      <c r="C7" s="1457"/>
      <c r="D7" s="1457"/>
      <c r="E7" s="1457"/>
      <c r="F7" s="1457"/>
      <c r="G7" s="1457"/>
      <c r="H7" s="1457"/>
      <c r="I7" s="1457"/>
      <c r="J7" s="622">
        <v>6</v>
      </c>
      <c r="K7" s="618"/>
      <c r="L7" s="618"/>
      <c r="M7" s="1458" t="s">
        <v>250</v>
      </c>
      <c r="N7" s="1457" t="s">
        <v>251</v>
      </c>
      <c r="O7" s="1457"/>
      <c r="P7" s="1457"/>
      <c r="Q7" s="1457"/>
      <c r="R7" s="1457"/>
      <c r="S7" s="1457" t="s">
        <v>252</v>
      </c>
      <c r="T7" s="1457"/>
      <c r="U7" s="1457"/>
      <c r="V7" s="622">
        <v>6</v>
      </c>
      <c r="W7" s="618"/>
      <c r="X7" s="1465"/>
      <c r="Y7" s="1457" t="s">
        <v>253</v>
      </c>
      <c r="Z7" s="1457"/>
      <c r="AA7" s="1457"/>
      <c r="AB7" s="1457"/>
      <c r="AC7" s="1457"/>
      <c r="AD7" s="1458" t="s">
        <v>254</v>
      </c>
      <c r="AE7" s="1458"/>
      <c r="AF7" s="1458"/>
      <c r="AG7" s="622">
        <v>6</v>
      </c>
    </row>
    <row r="8" spans="1:33" ht="72" customHeight="1" x14ac:dyDescent="0.45">
      <c r="A8" s="1457"/>
      <c r="B8" s="1457" t="s">
        <v>255</v>
      </c>
      <c r="C8" s="1457"/>
      <c r="D8" s="1457"/>
      <c r="E8" s="1457"/>
      <c r="F8" s="1457"/>
      <c r="G8" s="1457"/>
      <c r="H8" s="1457"/>
      <c r="I8" s="1457"/>
      <c r="J8" s="622">
        <v>5</v>
      </c>
      <c r="K8" s="618"/>
      <c r="L8" s="618"/>
      <c r="M8" s="1458"/>
      <c r="N8" s="1457" t="s">
        <v>256</v>
      </c>
      <c r="O8" s="1457"/>
      <c r="P8" s="1457"/>
      <c r="Q8" s="1457"/>
      <c r="R8" s="1457"/>
      <c r="S8" s="1457" t="s">
        <v>257</v>
      </c>
      <c r="T8" s="1457"/>
      <c r="U8" s="1457"/>
      <c r="V8" s="622">
        <v>5</v>
      </c>
      <c r="W8" s="618"/>
      <c r="X8" s="1457" t="s">
        <v>258</v>
      </c>
      <c r="Y8" s="1457" t="s">
        <v>259</v>
      </c>
      <c r="Z8" s="1457"/>
      <c r="AA8" s="1457"/>
      <c r="AB8" s="1457"/>
      <c r="AC8" s="1457"/>
      <c r="AD8" s="1458" t="s">
        <v>250</v>
      </c>
      <c r="AE8" s="1458"/>
      <c r="AF8" s="1458"/>
      <c r="AG8" s="622">
        <v>5</v>
      </c>
    </row>
    <row r="9" spans="1:33" ht="72" customHeight="1" x14ac:dyDescent="0.45">
      <c r="A9" s="1457" t="s">
        <v>260</v>
      </c>
      <c r="B9" s="1457" t="s">
        <v>261</v>
      </c>
      <c r="C9" s="1457"/>
      <c r="D9" s="1457"/>
      <c r="E9" s="1457"/>
      <c r="F9" s="1457"/>
      <c r="G9" s="1457"/>
      <c r="H9" s="1457"/>
      <c r="I9" s="1457"/>
      <c r="J9" s="622">
        <v>4</v>
      </c>
      <c r="K9" s="618"/>
      <c r="L9" s="618"/>
      <c r="M9" s="1458"/>
      <c r="N9" s="1457" t="s">
        <v>262</v>
      </c>
      <c r="O9" s="1457"/>
      <c r="P9" s="1457"/>
      <c r="Q9" s="1457"/>
      <c r="R9" s="1457"/>
      <c r="S9" s="1457" t="s">
        <v>263</v>
      </c>
      <c r="T9" s="1457"/>
      <c r="U9" s="1457"/>
      <c r="V9" s="622">
        <v>4</v>
      </c>
      <c r="W9" s="618"/>
      <c r="X9" s="1457"/>
      <c r="Y9" s="1457" t="s">
        <v>264</v>
      </c>
      <c r="Z9" s="1457"/>
      <c r="AA9" s="1457"/>
      <c r="AB9" s="1457"/>
      <c r="AC9" s="1457"/>
      <c r="AD9" s="1458" t="s">
        <v>265</v>
      </c>
      <c r="AE9" s="1458"/>
      <c r="AF9" s="1458"/>
      <c r="AG9" s="622">
        <v>4</v>
      </c>
    </row>
    <row r="10" spans="1:33" ht="72" customHeight="1" x14ac:dyDescent="0.45">
      <c r="A10" s="1457"/>
      <c r="B10" s="1457" t="s">
        <v>266</v>
      </c>
      <c r="C10" s="1457"/>
      <c r="D10" s="1457"/>
      <c r="E10" s="1457"/>
      <c r="F10" s="1457"/>
      <c r="G10" s="1457"/>
      <c r="H10" s="1457"/>
      <c r="I10" s="1457"/>
      <c r="J10" s="622">
        <v>3</v>
      </c>
      <c r="K10" s="618"/>
      <c r="L10" s="618"/>
      <c r="M10" s="1458" t="s">
        <v>254</v>
      </c>
      <c r="N10" s="1457" t="s">
        <v>267</v>
      </c>
      <c r="O10" s="1457"/>
      <c r="P10" s="1457"/>
      <c r="Q10" s="1457"/>
      <c r="R10" s="1457"/>
      <c r="S10" s="1457" t="s">
        <v>268</v>
      </c>
      <c r="T10" s="1457"/>
      <c r="U10" s="1457"/>
      <c r="V10" s="622">
        <v>3</v>
      </c>
      <c r="W10" s="618"/>
      <c r="X10" s="1457"/>
      <c r="Y10" s="1457" t="s">
        <v>269</v>
      </c>
      <c r="Z10" s="1457"/>
      <c r="AA10" s="1457"/>
      <c r="AB10" s="1457"/>
      <c r="AC10" s="1457"/>
      <c r="AD10" s="1458" t="s">
        <v>230</v>
      </c>
      <c r="AE10" s="1458"/>
      <c r="AF10" s="1458"/>
      <c r="AG10" s="622">
        <v>3</v>
      </c>
    </row>
    <row r="11" spans="1:33" ht="72" customHeight="1" x14ac:dyDescent="0.45">
      <c r="A11" s="1465"/>
      <c r="B11" s="1457" t="s">
        <v>270</v>
      </c>
      <c r="C11" s="1457"/>
      <c r="D11" s="1457"/>
      <c r="E11" s="1457"/>
      <c r="F11" s="1457"/>
      <c r="G11" s="1457"/>
      <c r="H11" s="1457"/>
      <c r="I11" s="1457"/>
      <c r="J11" s="622">
        <v>2</v>
      </c>
      <c r="K11" s="618"/>
      <c r="L11" s="618"/>
      <c r="M11" s="1458"/>
      <c r="N11" s="1457" t="s">
        <v>271</v>
      </c>
      <c r="O11" s="1457"/>
      <c r="P11" s="1457"/>
      <c r="Q11" s="1457"/>
      <c r="R11" s="1457"/>
      <c r="S11" s="1457" t="s">
        <v>272</v>
      </c>
      <c r="T11" s="1457"/>
      <c r="U11" s="1457"/>
      <c r="V11" s="622">
        <v>2</v>
      </c>
      <c r="W11" s="618"/>
      <c r="X11" s="624" t="s">
        <v>273</v>
      </c>
      <c r="Y11" s="1457" t="s">
        <v>274</v>
      </c>
      <c r="Z11" s="1457"/>
      <c r="AA11" s="1457"/>
      <c r="AB11" s="1457"/>
      <c r="AC11" s="1457"/>
      <c r="AD11" s="1458" t="s">
        <v>223</v>
      </c>
      <c r="AE11" s="1458"/>
      <c r="AF11" s="1458"/>
      <c r="AG11" s="622">
        <v>2</v>
      </c>
    </row>
    <row r="12" spans="1:33" ht="72" customHeight="1" x14ac:dyDescent="0.45">
      <c r="A12" s="624" t="s">
        <v>275</v>
      </c>
      <c r="B12" s="1457" t="s">
        <v>276</v>
      </c>
      <c r="C12" s="1457"/>
      <c r="D12" s="1457"/>
      <c r="E12" s="1457"/>
      <c r="F12" s="1457"/>
      <c r="G12" s="1457"/>
      <c r="H12" s="1457"/>
      <c r="I12" s="1457"/>
      <c r="J12" s="622">
        <v>1</v>
      </c>
      <c r="K12" s="618"/>
      <c r="L12" s="618"/>
      <c r="M12" s="623" t="s">
        <v>247</v>
      </c>
      <c r="N12" s="1457" t="s">
        <v>277</v>
      </c>
      <c r="O12" s="1457"/>
      <c r="P12" s="1457"/>
      <c r="Q12" s="1457"/>
      <c r="R12" s="1457"/>
      <c r="S12" s="1457" t="s">
        <v>278</v>
      </c>
      <c r="T12" s="1457"/>
      <c r="U12" s="1457"/>
      <c r="V12" s="622">
        <v>1</v>
      </c>
      <c r="W12" s="618"/>
      <c r="X12" s="624" t="s">
        <v>279</v>
      </c>
      <c r="Y12" s="1457" t="s">
        <v>280</v>
      </c>
      <c r="Z12" s="1457"/>
      <c r="AA12" s="1457"/>
      <c r="AB12" s="1457"/>
      <c r="AC12" s="1457"/>
      <c r="AD12" s="1458" t="s">
        <v>281</v>
      </c>
      <c r="AE12" s="1458"/>
      <c r="AF12" s="1458"/>
      <c r="AG12" s="622">
        <v>1</v>
      </c>
    </row>
    <row r="13" spans="1:33" ht="63" customHeight="1" x14ac:dyDescent="0.45"/>
    <row r="14" spans="1:33" ht="63" customHeight="1" x14ac:dyDescent="0.45"/>
  </sheetData>
  <sheetProtection algorithmName="SHA-512" hashValue="vfv6VKaso0hSsvZyoUbfhsqNkwrJzkKKXDwc6/KRvCmymHsguJlbtMbTjIQ+kIVNrIbuIa5wBIzkQC5+WFb0tA==" saltValue="P0gVWhCblChO62A6KnSazQ==" spinCount="100000" sheet="1" objects="1" scenarios="1" selectLockedCells="1"/>
  <mergeCells count="64">
    <mergeCell ref="N11:R11"/>
    <mergeCell ref="S11:U11"/>
    <mergeCell ref="Y11:AC11"/>
    <mergeCell ref="AD11:AF11"/>
    <mergeCell ref="B12:I12"/>
    <mergeCell ref="N12:R12"/>
    <mergeCell ref="S12:U12"/>
    <mergeCell ref="Y12:AC12"/>
    <mergeCell ref="AD12:AF12"/>
    <mergeCell ref="X8:X10"/>
    <mergeCell ref="Y8:AC8"/>
    <mergeCell ref="AD8:AF8"/>
    <mergeCell ref="A9:A11"/>
    <mergeCell ref="B9:I9"/>
    <mergeCell ref="N9:R9"/>
    <mergeCell ref="S9:U9"/>
    <mergeCell ref="Y9:AC9"/>
    <mergeCell ref="AD9:AF9"/>
    <mergeCell ref="B10:I10"/>
    <mergeCell ref="M10:M11"/>
    <mergeCell ref="N10:R10"/>
    <mergeCell ref="S10:U10"/>
    <mergeCell ref="Y10:AC10"/>
    <mergeCell ref="AD10:AF10"/>
    <mergeCell ref="B11:I11"/>
    <mergeCell ref="A7:A8"/>
    <mergeCell ref="B7:I7"/>
    <mergeCell ref="M7:M9"/>
    <mergeCell ref="N7:R7"/>
    <mergeCell ref="S7:U7"/>
    <mergeCell ref="B8:I8"/>
    <mergeCell ref="N8:R8"/>
    <mergeCell ref="S8:U8"/>
    <mergeCell ref="A3:A4"/>
    <mergeCell ref="B3:I3"/>
    <mergeCell ref="N3:R3"/>
    <mergeCell ref="S3:U3"/>
    <mergeCell ref="Y3:AC3"/>
    <mergeCell ref="B4:I4"/>
    <mergeCell ref="M4:M6"/>
    <mergeCell ref="N4:R4"/>
    <mergeCell ref="S4:U4"/>
    <mergeCell ref="Y4:AC4"/>
    <mergeCell ref="A5:A6"/>
    <mergeCell ref="B5:I5"/>
    <mergeCell ref="N5:R5"/>
    <mergeCell ref="S5:U5"/>
    <mergeCell ref="X5:X7"/>
    <mergeCell ref="Y5:AC5"/>
    <mergeCell ref="B2:I2"/>
    <mergeCell ref="N2:R2"/>
    <mergeCell ref="S2:U2"/>
    <mergeCell ref="Y2:AC2"/>
    <mergeCell ref="AD2:AF2"/>
    <mergeCell ref="B6:I6"/>
    <mergeCell ref="N6:R6"/>
    <mergeCell ref="S6:U6"/>
    <mergeCell ref="Y6:AC6"/>
    <mergeCell ref="AD6:AF6"/>
    <mergeCell ref="Y7:AC7"/>
    <mergeCell ref="AD7:AF7"/>
    <mergeCell ref="AD3:AF3"/>
    <mergeCell ref="AD4:AF4"/>
    <mergeCell ref="AD5:AF5"/>
  </mergeCells>
  <printOptions horizontalCentered="1"/>
  <pageMargins left="0.7" right="0.7" top="0.75" bottom="0.75" header="0.3" footer="0.3"/>
  <pageSetup scale="34"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AN49"/>
  <sheetViews>
    <sheetView windowProtection="1" showGridLines="0" showRowColHeaders="0" showRuler="0" zoomScaleNormal="100" workbookViewId="0">
      <selection activeCell="A13" sqref="A13"/>
    </sheetView>
  </sheetViews>
  <sheetFormatPr defaultColWidth="9.1328125" defaultRowHeight="14.25" x14ac:dyDescent="0.45"/>
  <cols>
    <col min="1" max="1" width="2" customWidth="1"/>
    <col min="2" max="6" width="6.73046875" customWidth="1"/>
    <col min="7" max="9" width="10.73046875" customWidth="1"/>
    <col min="10" max="10" width="11.73046875" customWidth="1"/>
    <col min="11" max="12" width="10.73046875" customWidth="1"/>
    <col min="13" max="13" width="6.73046875" customWidth="1"/>
    <col min="14" max="41" width="2.1328125" customWidth="1"/>
  </cols>
  <sheetData>
    <row r="1" spans="1:40" ht="13.15" customHeight="1" thickBot="1" x14ac:dyDescent="0.5">
      <c r="A1" s="1478" t="s">
        <v>295</v>
      </c>
      <c r="B1" s="1478"/>
      <c r="C1" s="1478"/>
      <c r="D1" s="1478"/>
      <c r="E1" s="1478"/>
      <c r="F1" s="1478"/>
      <c r="G1" s="1478"/>
      <c r="H1" s="1478"/>
      <c r="I1" s="1478"/>
      <c r="J1" s="1478"/>
      <c r="K1" s="1478"/>
      <c r="L1" s="1478"/>
      <c r="M1" s="1478"/>
    </row>
    <row r="2" spans="1:40" ht="13.15" customHeight="1" x14ac:dyDescent="0.45">
      <c r="A2" s="89"/>
      <c r="B2" s="1500" t="s">
        <v>47</v>
      </c>
      <c r="C2" s="1501"/>
      <c r="D2" s="1502"/>
      <c r="E2" s="1481" t="str">
        <f>IF(ISBLANK(Information!D38),"",Information!D38)</f>
        <v/>
      </c>
      <c r="F2" s="1482"/>
      <c r="G2" s="1482"/>
      <c r="H2" s="1483"/>
      <c r="I2" s="89"/>
      <c r="J2" s="516" t="s">
        <v>283</v>
      </c>
      <c r="K2" s="1472"/>
      <c r="L2" s="1473"/>
      <c r="M2" s="1474"/>
    </row>
    <row r="3" spans="1:40" ht="13.15" customHeight="1" x14ac:dyDescent="0.45">
      <c r="A3" s="89"/>
      <c r="B3" s="1497" t="s">
        <v>73</v>
      </c>
      <c r="C3" s="1498"/>
      <c r="D3" s="1499"/>
      <c r="E3" s="1484" t="str">
        <f>IF(ISBLANK(Information!D2),"",Information!D2)</f>
        <v/>
      </c>
      <c r="F3" s="1485"/>
      <c r="G3" s="1485"/>
      <c r="H3" s="1486"/>
      <c r="I3" s="89"/>
      <c r="J3" s="517" t="s">
        <v>29</v>
      </c>
      <c r="K3" s="1469" t="str">
        <f>IF(ISBLANK(Information!D18),"",Information!D18)</f>
        <v/>
      </c>
      <c r="L3" s="1470"/>
      <c r="M3" s="1471"/>
    </row>
    <row r="4" spans="1:40" ht="13.15" customHeight="1" thickBot="1" x14ac:dyDescent="0.5">
      <c r="A4" s="89"/>
      <c r="B4" s="1494" t="s">
        <v>40</v>
      </c>
      <c r="C4" s="1495"/>
      <c r="D4" s="1496"/>
      <c r="E4" s="1487" t="str">
        <f>IF(ISBLANK(Information!D3),"",Information!D3)</f>
        <v/>
      </c>
      <c r="F4" s="1488"/>
      <c r="G4" s="1488"/>
      <c r="H4" s="1489"/>
      <c r="I4" s="89"/>
      <c r="J4" s="518" t="s">
        <v>110</v>
      </c>
      <c r="K4" s="1466" t="str">
        <f>IF(ISBLANK(Information!D19),"",Information!D19)</f>
        <v/>
      </c>
      <c r="L4" s="1467"/>
      <c r="M4" s="1468"/>
    </row>
    <row r="5" spans="1:40" ht="13.15" customHeight="1" thickBot="1" x14ac:dyDescent="0.5">
      <c r="A5" s="89"/>
      <c r="B5" s="89"/>
      <c r="C5" s="89"/>
      <c r="D5" s="89"/>
      <c r="E5" s="89"/>
      <c r="F5" s="89"/>
      <c r="G5" s="89"/>
      <c r="H5" s="89"/>
      <c r="I5" s="89"/>
      <c r="J5" s="89"/>
      <c r="K5" s="89"/>
      <c r="L5" s="89"/>
      <c r="M5" s="89"/>
    </row>
    <row r="6" spans="1:40" ht="7.9" customHeight="1" x14ac:dyDescent="0.45">
      <c r="A6" s="128"/>
      <c r="B6" s="1479" t="s">
        <v>284</v>
      </c>
      <c r="C6" s="129"/>
      <c r="D6" s="129"/>
      <c r="E6" s="129"/>
      <c r="F6" s="129"/>
      <c r="G6" s="129"/>
      <c r="H6" s="129"/>
      <c r="I6" s="129"/>
      <c r="J6" s="129"/>
      <c r="K6" s="129"/>
      <c r="L6" s="129"/>
      <c r="M6" s="130"/>
    </row>
    <row r="7" spans="1:40" ht="7.9" customHeight="1" x14ac:dyDescent="0.45">
      <c r="A7" s="88"/>
      <c r="B7" s="1480"/>
      <c r="C7" s="89"/>
      <c r="D7" s="89"/>
      <c r="E7" s="89"/>
      <c r="F7" s="89"/>
      <c r="G7" s="89"/>
      <c r="H7" s="89"/>
      <c r="I7" s="89"/>
      <c r="J7" s="89"/>
      <c r="K7" s="89"/>
      <c r="L7" s="89"/>
      <c r="M7" s="90"/>
    </row>
    <row r="8" spans="1:40" ht="7.9" customHeight="1" x14ac:dyDescent="0.45">
      <c r="A8" s="88"/>
      <c r="B8" s="1478" t="s">
        <v>285</v>
      </c>
      <c r="C8" s="1478"/>
      <c r="D8" s="89"/>
      <c r="E8" s="1478" t="s">
        <v>286</v>
      </c>
      <c r="F8" s="1478"/>
      <c r="G8" s="89"/>
      <c r="H8" s="1478" t="s">
        <v>287</v>
      </c>
      <c r="I8" s="89"/>
      <c r="J8" s="1478" t="s">
        <v>288</v>
      </c>
      <c r="K8" s="89"/>
      <c r="L8" s="1478" t="s">
        <v>289</v>
      </c>
      <c r="M8" s="90"/>
    </row>
    <row r="9" spans="1:40" ht="7.9" customHeight="1" x14ac:dyDescent="0.45">
      <c r="A9" s="88"/>
      <c r="B9" s="1478"/>
      <c r="C9" s="1478"/>
      <c r="D9" s="89"/>
      <c r="E9" s="1478"/>
      <c r="F9" s="1478"/>
      <c r="G9" s="89"/>
      <c r="H9" s="1478"/>
      <c r="I9" s="89"/>
      <c r="J9" s="1478"/>
      <c r="K9" s="89"/>
      <c r="L9" s="1478"/>
      <c r="M9" s="90"/>
    </row>
    <row r="10" spans="1:40" ht="7.9" customHeight="1" x14ac:dyDescent="0.45">
      <c r="A10" s="92"/>
      <c r="B10" s="93"/>
      <c r="C10" s="93"/>
      <c r="D10" s="93"/>
      <c r="E10" s="93"/>
      <c r="F10" s="93"/>
      <c r="G10" s="93"/>
      <c r="H10" s="93"/>
      <c r="I10" s="93"/>
      <c r="J10" s="93"/>
      <c r="K10" s="93"/>
      <c r="L10" s="93"/>
      <c r="M10" s="94"/>
    </row>
    <row r="11" spans="1:40" ht="13.15" customHeight="1" x14ac:dyDescent="0.45">
      <c r="A11" s="98"/>
      <c r="B11" s="99"/>
      <c r="C11" s="96"/>
      <c r="D11" s="96"/>
      <c r="E11" s="96"/>
      <c r="F11" s="96"/>
      <c r="G11" s="100"/>
      <c r="H11" s="96"/>
      <c r="I11" s="101"/>
      <c r="J11" s="96"/>
      <c r="K11" s="96"/>
      <c r="L11" s="96"/>
      <c r="M11" s="97"/>
    </row>
    <row r="12" spans="1:40" ht="13.15" customHeight="1" x14ac:dyDescent="0.45">
      <c r="A12" s="1490" t="s">
        <v>290</v>
      </c>
      <c r="B12" s="1491"/>
      <c r="C12" s="1492" t="s">
        <v>291</v>
      </c>
      <c r="D12" s="1492"/>
      <c r="E12" s="1492"/>
      <c r="F12" s="1493"/>
      <c r="G12" s="102"/>
      <c r="H12" s="91" t="s">
        <v>292</v>
      </c>
      <c r="I12" s="103"/>
      <c r="J12" s="89"/>
      <c r="K12" s="91" t="s">
        <v>293</v>
      </c>
      <c r="L12" s="89"/>
      <c r="M12" s="90"/>
    </row>
    <row r="13" spans="1:40" ht="13.15" customHeight="1" x14ac:dyDescent="0.7">
      <c r="A13" s="104"/>
      <c r="B13" s="105"/>
      <c r="C13" s="89"/>
      <c r="D13" s="89"/>
      <c r="E13" s="106"/>
      <c r="F13" s="89"/>
      <c r="G13" s="102"/>
      <c r="H13" s="91" t="s">
        <v>291</v>
      </c>
      <c r="I13" s="103"/>
      <c r="J13" s="89"/>
      <c r="K13" s="91" t="s">
        <v>294</v>
      </c>
      <c r="L13" s="89"/>
      <c r="M13" s="90"/>
      <c r="N13" s="87"/>
      <c r="O13" s="87"/>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row>
    <row r="14" spans="1:40" ht="13.15" customHeight="1" x14ac:dyDescent="0.45">
      <c r="A14" s="107"/>
      <c r="B14" s="108"/>
      <c r="C14" s="93"/>
      <c r="D14" s="93"/>
      <c r="E14" s="93"/>
      <c r="F14" s="93"/>
      <c r="G14" s="109"/>
      <c r="H14" s="93"/>
      <c r="I14" s="110"/>
      <c r="J14" s="93"/>
      <c r="K14" s="93"/>
      <c r="L14" s="93"/>
      <c r="M14" s="94"/>
    </row>
    <row r="15" spans="1:40" ht="13.15" customHeight="1" x14ac:dyDescent="0.45">
      <c r="A15" s="95"/>
      <c r="B15" s="111"/>
      <c r="C15" s="112"/>
      <c r="D15" s="112"/>
      <c r="E15" s="112"/>
      <c r="F15" s="112"/>
      <c r="G15" s="113"/>
      <c r="H15" s="114"/>
      <c r="I15" s="111"/>
      <c r="J15" s="114"/>
      <c r="K15" s="114"/>
      <c r="L15" s="114"/>
      <c r="M15" s="97"/>
    </row>
    <row r="16" spans="1:40" ht="13.15" customHeight="1" x14ac:dyDescent="0.45">
      <c r="A16" s="88"/>
      <c r="B16" s="125">
        <v>10</v>
      </c>
      <c r="C16" s="112"/>
      <c r="D16" s="112" t="s">
        <v>296</v>
      </c>
      <c r="E16" s="112"/>
      <c r="F16" s="112"/>
      <c r="G16" s="115"/>
      <c r="H16" s="112"/>
      <c r="I16" s="116"/>
      <c r="J16" s="112"/>
      <c r="K16" s="112"/>
      <c r="L16" s="112"/>
      <c r="M16" s="90"/>
    </row>
    <row r="17" spans="1:13" ht="13.15" customHeight="1" x14ac:dyDescent="0.45">
      <c r="A17" s="88"/>
      <c r="B17" s="126">
        <v>20</v>
      </c>
      <c r="C17" s="112"/>
      <c r="D17" s="112" t="s">
        <v>297</v>
      </c>
      <c r="E17" s="112"/>
      <c r="F17" s="112"/>
      <c r="G17" s="115"/>
      <c r="H17" s="112"/>
      <c r="I17" s="116"/>
      <c r="J17" s="112"/>
      <c r="K17" s="112"/>
      <c r="L17" s="112"/>
      <c r="M17" s="90"/>
    </row>
    <row r="18" spans="1:13" ht="13.15" customHeight="1" x14ac:dyDescent="0.45">
      <c r="A18" s="88"/>
      <c r="B18" s="125">
        <v>30</v>
      </c>
      <c r="C18" s="112"/>
      <c r="D18" s="112" t="s">
        <v>298</v>
      </c>
      <c r="E18" s="112"/>
      <c r="F18" s="112"/>
      <c r="G18" s="1475"/>
      <c r="H18" s="1476"/>
      <c r="I18" s="1477"/>
      <c r="J18" s="112"/>
      <c r="K18" s="112"/>
      <c r="L18" s="112"/>
      <c r="M18" s="90"/>
    </row>
    <row r="19" spans="1:13" ht="13.15" customHeight="1" x14ac:dyDescent="0.45">
      <c r="A19" s="88"/>
      <c r="B19" s="126">
        <v>40</v>
      </c>
      <c r="C19" s="112"/>
      <c r="D19" s="112" t="s">
        <v>288</v>
      </c>
      <c r="E19" s="112"/>
      <c r="F19" s="112"/>
      <c r="G19" s="115"/>
      <c r="H19" s="112"/>
      <c r="I19" s="116"/>
      <c r="J19" s="112"/>
      <c r="K19" s="112"/>
      <c r="L19" s="112"/>
      <c r="M19" s="90"/>
    </row>
    <row r="20" spans="1:13" ht="13.15" customHeight="1" x14ac:dyDescent="0.45">
      <c r="A20" s="88"/>
      <c r="B20" s="125">
        <v>50</v>
      </c>
      <c r="C20" s="112"/>
      <c r="D20" s="112" t="s">
        <v>289</v>
      </c>
      <c r="E20" s="112"/>
      <c r="F20" s="112"/>
      <c r="G20" s="115"/>
      <c r="H20" s="112"/>
      <c r="I20" s="116"/>
      <c r="J20" s="112"/>
      <c r="K20" s="112"/>
      <c r="L20" s="112"/>
      <c r="M20" s="90"/>
    </row>
    <row r="21" spans="1:13" ht="13.15" customHeight="1" x14ac:dyDescent="0.45">
      <c r="A21" s="88"/>
      <c r="B21" s="126"/>
      <c r="C21" s="112"/>
      <c r="D21" s="112"/>
      <c r="E21" s="112"/>
      <c r="F21" s="112"/>
      <c r="G21" s="115"/>
      <c r="H21" s="112"/>
      <c r="I21" s="116"/>
      <c r="J21" s="112"/>
      <c r="K21" s="112"/>
      <c r="L21" s="112"/>
      <c r="M21" s="90"/>
    </row>
    <row r="22" spans="1:13" ht="13.15" customHeight="1" x14ac:dyDescent="0.45">
      <c r="A22" s="88"/>
      <c r="B22" s="125"/>
      <c r="C22" s="89"/>
      <c r="D22" s="112"/>
      <c r="E22" s="112"/>
      <c r="F22" s="112"/>
      <c r="G22" s="115"/>
      <c r="H22" s="112"/>
      <c r="I22" s="116"/>
      <c r="J22" s="112"/>
      <c r="K22" s="112"/>
      <c r="L22" s="112"/>
      <c r="M22" s="90"/>
    </row>
    <row r="23" spans="1:13" ht="13.15" customHeight="1" x14ac:dyDescent="0.45">
      <c r="A23" s="88"/>
      <c r="B23" s="126"/>
      <c r="C23" s="112"/>
      <c r="D23" s="112"/>
      <c r="E23" s="112"/>
      <c r="F23" s="112"/>
      <c r="G23" s="115"/>
      <c r="H23" s="112"/>
      <c r="I23" s="116"/>
      <c r="J23" s="112"/>
      <c r="K23" s="112"/>
      <c r="L23" s="112"/>
      <c r="M23" s="90"/>
    </row>
    <row r="24" spans="1:13" ht="13.15" customHeight="1" x14ac:dyDescent="0.45">
      <c r="A24" s="88"/>
      <c r="B24" s="125"/>
      <c r="C24" s="112"/>
      <c r="D24" s="112"/>
      <c r="E24" s="112"/>
      <c r="F24" s="112"/>
      <c r="G24" s="117"/>
      <c r="H24" s="118"/>
      <c r="I24" s="119"/>
      <c r="J24" s="112"/>
      <c r="K24" s="112"/>
      <c r="L24" s="112"/>
      <c r="M24" s="90"/>
    </row>
    <row r="25" spans="1:13" ht="13.15" customHeight="1" x14ac:dyDescent="0.45">
      <c r="A25" s="88"/>
      <c r="B25" s="126"/>
      <c r="C25" s="112"/>
      <c r="D25" s="112"/>
      <c r="E25" s="112"/>
      <c r="F25" s="112"/>
      <c r="G25" s="115"/>
      <c r="H25" s="112"/>
      <c r="I25" s="116"/>
      <c r="J25" s="112"/>
      <c r="K25" s="112"/>
      <c r="L25" s="112"/>
      <c r="M25" s="90"/>
    </row>
    <row r="26" spans="1:13" ht="13.15" customHeight="1" x14ac:dyDescent="0.45">
      <c r="A26" s="88"/>
      <c r="B26" s="125"/>
      <c r="C26" s="112"/>
      <c r="D26" s="112"/>
      <c r="E26" s="112"/>
      <c r="F26" s="112"/>
      <c r="G26" s="115"/>
      <c r="H26" s="112"/>
      <c r="I26" s="116"/>
      <c r="J26" s="112"/>
      <c r="K26" s="112"/>
      <c r="L26" s="112"/>
      <c r="M26" s="90"/>
    </row>
    <row r="27" spans="1:13" ht="13.15" customHeight="1" x14ac:dyDescent="0.45">
      <c r="A27" s="88"/>
      <c r="B27" s="126"/>
      <c r="C27" s="112"/>
      <c r="D27" s="112"/>
      <c r="E27" s="112"/>
      <c r="F27" s="112"/>
      <c r="G27" s="115"/>
      <c r="H27" s="112"/>
      <c r="I27" s="116"/>
      <c r="J27" s="112"/>
      <c r="K27" s="112"/>
      <c r="L27" s="112"/>
      <c r="M27" s="90"/>
    </row>
    <row r="28" spans="1:13" ht="13.15" customHeight="1" x14ac:dyDescent="0.45">
      <c r="A28" s="88"/>
      <c r="B28" s="125"/>
      <c r="C28" s="112"/>
      <c r="D28" s="112"/>
      <c r="E28" s="112"/>
      <c r="F28" s="112"/>
      <c r="G28" s="115"/>
      <c r="H28" s="112"/>
      <c r="I28" s="116"/>
      <c r="J28" s="112"/>
      <c r="K28" s="112"/>
      <c r="L28" s="112"/>
      <c r="M28" s="90"/>
    </row>
    <row r="29" spans="1:13" ht="13.15" customHeight="1" x14ac:dyDescent="0.45">
      <c r="A29" s="88"/>
      <c r="B29" s="126"/>
      <c r="C29" s="112"/>
      <c r="D29" s="112"/>
      <c r="E29" s="112"/>
      <c r="F29" s="112"/>
      <c r="G29" s="115"/>
      <c r="H29" s="112"/>
      <c r="I29" s="116"/>
      <c r="J29" s="112"/>
      <c r="K29" s="112"/>
      <c r="L29" s="112"/>
      <c r="M29" s="90"/>
    </row>
    <row r="30" spans="1:13" ht="13.15" customHeight="1" x14ac:dyDescent="0.45">
      <c r="A30" s="88"/>
      <c r="B30" s="125"/>
      <c r="C30" s="112"/>
      <c r="D30" s="112"/>
      <c r="E30" s="112"/>
      <c r="F30" s="112"/>
      <c r="G30" s="115"/>
      <c r="H30" s="112"/>
      <c r="I30" s="116"/>
      <c r="J30" s="112"/>
      <c r="K30" s="112"/>
      <c r="L30" s="112"/>
      <c r="M30" s="90"/>
    </row>
    <row r="31" spans="1:13" ht="13.15" customHeight="1" x14ac:dyDescent="0.45">
      <c r="A31" s="88"/>
      <c r="B31" s="125"/>
      <c r="C31" s="112"/>
      <c r="D31" s="112"/>
      <c r="E31" s="112"/>
      <c r="F31" s="112"/>
      <c r="G31" s="115"/>
      <c r="H31" s="112"/>
      <c r="I31" s="116"/>
      <c r="J31" s="112"/>
      <c r="K31" s="112"/>
      <c r="L31" s="112"/>
      <c r="M31" s="90"/>
    </row>
    <row r="32" spans="1:13" ht="13.15" customHeight="1" x14ac:dyDescent="0.45">
      <c r="A32" s="88"/>
      <c r="B32" s="125"/>
      <c r="C32" s="112"/>
      <c r="D32" s="112"/>
      <c r="E32" s="112"/>
      <c r="F32" s="112"/>
      <c r="G32" s="115"/>
      <c r="H32" s="112"/>
      <c r="I32" s="116"/>
      <c r="J32" s="112"/>
      <c r="K32" s="112"/>
      <c r="L32" s="112"/>
      <c r="M32" s="90"/>
    </row>
    <row r="33" spans="1:13" ht="13.15" customHeight="1" x14ac:dyDescent="0.45">
      <c r="A33" s="88"/>
      <c r="B33" s="125"/>
      <c r="C33" s="112"/>
      <c r="D33" s="112"/>
      <c r="E33" s="112"/>
      <c r="F33" s="112"/>
      <c r="G33" s="115"/>
      <c r="H33" s="112"/>
      <c r="I33" s="116"/>
      <c r="J33" s="112"/>
      <c r="K33" s="112"/>
      <c r="L33" s="112"/>
      <c r="M33" s="90"/>
    </row>
    <row r="34" spans="1:13" ht="13.15" customHeight="1" x14ac:dyDescent="0.45">
      <c r="A34" s="88"/>
      <c r="B34" s="125"/>
      <c r="C34" s="112"/>
      <c r="D34" s="112"/>
      <c r="E34" s="112"/>
      <c r="F34" s="112"/>
      <c r="G34" s="115"/>
      <c r="H34" s="112"/>
      <c r="I34" s="116"/>
      <c r="J34" s="112"/>
      <c r="K34" s="112"/>
      <c r="L34" s="112"/>
      <c r="M34" s="90"/>
    </row>
    <row r="35" spans="1:13" ht="13.15" customHeight="1" x14ac:dyDescent="0.45">
      <c r="A35" s="88"/>
      <c r="B35" s="125"/>
      <c r="C35" s="112"/>
      <c r="D35" s="112"/>
      <c r="E35" s="112"/>
      <c r="F35" s="112"/>
      <c r="G35" s="115"/>
      <c r="H35" s="112"/>
      <c r="I35" s="116"/>
      <c r="J35" s="112"/>
      <c r="K35" s="112"/>
      <c r="L35" s="112"/>
      <c r="M35" s="90"/>
    </row>
    <row r="36" spans="1:13" ht="13.15" customHeight="1" x14ac:dyDescent="0.45">
      <c r="A36" s="88"/>
      <c r="B36" s="125"/>
      <c r="C36" s="112"/>
      <c r="D36" s="112"/>
      <c r="E36" s="112"/>
      <c r="F36" s="112"/>
      <c r="G36" s="115"/>
      <c r="H36" s="112"/>
      <c r="I36" s="116"/>
      <c r="J36" s="112"/>
      <c r="K36" s="112"/>
      <c r="L36" s="112"/>
      <c r="M36" s="90"/>
    </row>
    <row r="37" spans="1:13" ht="13.15" customHeight="1" x14ac:dyDescent="0.45">
      <c r="A37" s="88"/>
      <c r="B37" s="125"/>
      <c r="C37" s="112"/>
      <c r="D37" s="112"/>
      <c r="E37" s="112"/>
      <c r="F37" s="112"/>
      <c r="G37" s="115"/>
      <c r="H37" s="112"/>
      <c r="I37" s="116"/>
      <c r="J37" s="112"/>
      <c r="K37" s="112"/>
      <c r="L37" s="112"/>
      <c r="M37" s="90"/>
    </row>
    <row r="38" spans="1:13" ht="13.15" customHeight="1" x14ac:dyDescent="0.45">
      <c r="A38" s="88"/>
      <c r="B38" s="125"/>
      <c r="C38" s="112"/>
      <c r="D38" s="112"/>
      <c r="E38" s="112"/>
      <c r="F38" s="112"/>
      <c r="G38" s="115"/>
      <c r="H38" s="112"/>
      <c r="I38" s="116"/>
      <c r="J38" s="112"/>
      <c r="K38" s="112"/>
      <c r="L38" s="112"/>
      <c r="M38" s="90"/>
    </row>
    <row r="39" spans="1:13" ht="13.15" customHeight="1" x14ac:dyDescent="0.45">
      <c r="A39" s="88"/>
      <c r="B39" s="125"/>
      <c r="C39" s="112"/>
      <c r="D39" s="112"/>
      <c r="E39" s="112"/>
      <c r="F39" s="112"/>
      <c r="G39" s="115"/>
      <c r="H39" s="112"/>
      <c r="I39" s="116"/>
      <c r="J39" s="112"/>
      <c r="K39" s="112"/>
      <c r="L39" s="112"/>
      <c r="M39" s="90"/>
    </row>
    <row r="40" spans="1:13" ht="13.15" customHeight="1" x14ac:dyDescent="0.45">
      <c r="A40" s="88"/>
      <c r="B40" s="125"/>
      <c r="C40" s="112"/>
      <c r="D40" s="112"/>
      <c r="E40" s="112"/>
      <c r="F40" s="112"/>
      <c r="G40" s="115"/>
      <c r="H40" s="112"/>
      <c r="I40" s="116"/>
      <c r="J40" s="112"/>
      <c r="K40" s="112"/>
      <c r="L40" s="112"/>
      <c r="M40" s="90"/>
    </row>
    <row r="41" spans="1:13" ht="13.15" customHeight="1" x14ac:dyDescent="0.45">
      <c r="A41" s="88"/>
      <c r="B41" s="125"/>
      <c r="C41" s="112"/>
      <c r="D41" s="112"/>
      <c r="E41" s="112"/>
      <c r="F41" s="112"/>
      <c r="G41" s="115"/>
      <c r="H41" s="112"/>
      <c r="I41" s="116"/>
      <c r="J41" s="112"/>
      <c r="K41" s="112"/>
      <c r="L41" s="112"/>
      <c r="M41" s="90"/>
    </row>
    <row r="42" spans="1:13" ht="13.15" customHeight="1" x14ac:dyDescent="0.45">
      <c r="A42" s="88"/>
      <c r="B42" s="125"/>
      <c r="C42" s="112"/>
      <c r="D42" s="112"/>
      <c r="E42" s="112"/>
      <c r="F42" s="112"/>
      <c r="G42" s="115"/>
      <c r="H42" s="112"/>
      <c r="I42" s="116"/>
      <c r="J42" s="112"/>
      <c r="K42" s="112"/>
      <c r="L42" s="112"/>
      <c r="M42" s="90"/>
    </row>
    <row r="43" spans="1:13" ht="13.15" customHeight="1" x14ac:dyDescent="0.45">
      <c r="A43" s="88"/>
      <c r="B43" s="125"/>
      <c r="C43" s="112"/>
      <c r="D43" s="112"/>
      <c r="E43" s="112"/>
      <c r="F43" s="112"/>
      <c r="G43" s="115"/>
      <c r="H43" s="112"/>
      <c r="I43" s="116"/>
      <c r="J43" s="112"/>
      <c r="K43" s="112"/>
      <c r="L43" s="112"/>
      <c r="M43" s="90"/>
    </row>
    <row r="44" spans="1:13" ht="13.15" customHeight="1" x14ac:dyDescent="0.45">
      <c r="A44" s="88"/>
      <c r="B44" s="125"/>
      <c r="C44" s="112"/>
      <c r="D44" s="112"/>
      <c r="E44" s="112"/>
      <c r="F44" s="112"/>
      <c r="G44" s="115"/>
      <c r="H44" s="112"/>
      <c r="I44" s="116"/>
      <c r="J44" s="112"/>
      <c r="K44" s="112"/>
      <c r="L44" s="112"/>
      <c r="M44" s="90"/>
    </row>
    <row r="45" spans="1:13" ht="13.15" customHeight="1" x14ac:dyDescent="0.45">
      <c r="A45" s="88"/>
      <c r="B45" s="126"/>
      <c r="C45" s="112"/>
      <c r="D45" s="112"/>
      <c r="E45" s="112"/>
      <c r="F45" s="112"/>
      <c r="G45" s="115"/>
      <c r="H45" s="112"/>
      <c r="I45" s="116"/>
      <c r="J45" s="112"/>
      <c r="K45" s="112"/>
      <c r="L45" s="112"/>
      <c r="M45" s="90"/>
    </row>
    <row r="46" spans="1:13" ht="13.15" customHeight="1" x14ac:dyDescent="0.45">
      <c r="A46" s="88"/>
      <c r="B46" s="125"/>
      <c r="C46" s="112"/>
      <c r="D46" s="112"/>
      <c r="E46" s="112"/>
      <c r="F46" s="112"/>
      <c r="G46" s="115"/>
      <c r="H46" s="112"/>
      <c r="I46" s="116"/>
      <c r="J46" s="112"/>
      <c r="K46" s="112"/>
      <c r="L46" s="112"/>
      <c r="M46" s="90"/>
    </row>
    <row r="47" spans="1:13" ht="13.15" customHeight="1" x14ac:dyDescent="0.45">
      <c r="A47" s="88"/>
      <c r="B47" s="126"/>
      <c r="C47" s="112"/>
      <c r="D47" s="112"/>
      <c r="E47" s="112"/>
      <c r="F47" s="112"/>
      <c r="G47" s="115"/>
      <c r="H47" s="112"/>
      <c r="I47" s="116"/>
      <c r="J47" s="112"/>
      <c r="K47" s="112"/>
      <c r="L47" s="112"/>
      <c r="M47" s="90"/>
    </row>
    <row r="48" spans="1:13" ht="13.15" customHeight="1" x14ac:dyDescent="0.45">
      <c r="A48" s="88"/>
      <c r="B48" s="125"/>
      <c r="C48" s="112"/>
      <c r="D48" s="112"/>
      <c r="E48" s="112"/>
      <c r="F48" s="112"/>
      <c r="G48" s="115"/>
      <c r="H48" s="112"/>
      <c r="I48" s="116"/>
      <c r="J48" s="112"/>
      <c r="K48" s="112"/>
      <c r="L48" s="112"/>
      <c r="M48" s="90"/>
    </row>
    <row r="49" spans="1:13" ht="13.15" customHeight="1" thickBot="1" x14ac:dyDescent="0.5">
      <c r="A49" s="120"/>
      <c r="B49" s="127"/>
      <c r="C49" s="122"/>
      <c r="D49" s="122"/>
      <c r="E49" s="122"/>
      <c r="F49" s="122"/>
      <c r="G49" s="123"/>
      <c r="H49" s="122"/>
      <c r="I49" s="121"/>
      <c r="J49" s="122"/>
      <c r="K49" s="122"/>
      <c r="L49" s="122"/>
      <c r="M49" s="124"/>
    </row>
  </sheetData>
  <sheetProtection selectLockedCells="1"/>
  <mergeCells count="19">
    <mergeCell ref="B4:D4"/>
    <mergeCell ref="B3:D3"/>
    <mergeCell ref="B2:D2"/>
    <mergeCell ref="K4:M4"/>
    <mergeCell ref="K3:M3"/>
    <mergeCell ref="K2:M2"/>
    <mergeCell ref="G18:I18"/>
    <mergeCell ref="A1:M1"/>
    <mergeCell ref="B8:C9"/>
    <mergeCell ref="B6:B7"/>
    <mergeCell ref="E8:F9"/>
    <mergeCell ref="H8:H9"/>
    <mergeCell ref="J8:J9"/>
    <mergeCell ref="L8:L9"/>
    <mergeCell ref="E2:H2"/>
    <mergeCell ref="E3:H3"/>
    <mergeCell ref="E4:H4"/>
    <mergeCell ref="A12:B12"/>
    <mergeCell ref="C12:F12"/>
  </mergeCells>
  <printOptions horizontalCentered="1"/>
  <pageMargins left="0.7" right="0.7" top="0.75" bottom="0.75" header="0.3" footer="0.3"/>
  <pageSetup scale="84"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BC38"/>
  <sheetViews>
    <sheetView windowProtection="1" showGridLines="0" showRowColHeaders="0" showRuler="0" zoomScaleNormal="100" workbookViewId="0">
      <selection activeCell="A13" sqref="A13"/>
    </sheetView>
  </sheetViews>
  <sheetFormatPr defaultColWidth="3.265625" defaultRowHeight="14.25" x14ac:dyDescent="0.45"/>
  <cols>
    <col min="1" max="1" width="18.265625" style="43" customWidth="1"/>
    <col min="2" max="2" width="13.59765625" style="43" customWidth="1"/>
    <col min="3" max="3" width="12.265625" style="43" customWidth="1"/>
    <col min="4" max="4" width="5.59765625" style="43" customWidth="1"/>
    <col min="5" max="5" width="12.1328125" style="43" customWidth="1"/>
    <col min="6" max="6" width="5.59765625" style="43" customWidth="1"/>
    <col min="7" max="7" width="8.86328125" style="43" customWidth="1"/>
    <col min="8" max="8" width="5.59765625" style="43" customWidth="1"/>
    <col min="9" max="9" width="7.59765625" style="43" customWidth="1"/>
    <col min="10" max="10" width="15.265625" style="43" customWidth="1"/>
    <col min="11" max="11" width="15.86328125" style="43" customWidth="1"/>
    <col min="12" max="12" width="13.1328125" style="43" customWidth="1"/>
    <col min="13" max="15" width="5.59765625" style="43" customWidth="1"/>
    <col min="16" max="16" width="7.59765625" style="43" customWidth="1"/>
    <col min="17" max="27" width="18.265625" style="43" customWidth="1"/>
    <col min="28" max="56" width="2.1328125" style="43" customWidth="1"/>
    <col min="57" max="16384" width="3.265625" style="43"/>
  </cols>
  <sheetData>
    <row r="1" spans="1:55" ht="13.9" customHeight="1" thickBot="1" x14ac:dyDescent="0.5"/>
    <row r="2" spans="1:55" ht="13.9" customHeight="1" x14ac:dyDescent="0.45">
      <c r="A2" s="591" t="s">
        <v>617</v>
      </c>
      <c r="B2" s="1526" t="str">
        <f>IF(ISBLANK(Information!D38),"",Information!D38)</f>
        <v/>
      </c>
      <c r="C2" s="1524"/>
      <c r="D2" s="1527"/>
      <c r="E2" s="1420" t="s">
        <v>206</v>
      </c>
      <c r="F2" s="1421"/>
      <c r="G2" s="1422"/>
      <c r="H2" s="1526"/>
      <c r="I2" s="1524"/>
      <c r="J2" s="1527"/>
      <c r="K2" s="524" t="s">
        <v>637</v>
      </c>
      <c r="L2" s="1523"/>
      <c r="M2" s="1524"/>
      <c r="N2" s="1524"/>
      <c r="O2" s="1524"/>
      <c r="P2" s="1525"/>
    </row>
    <row r="3" spans="1:55" ht="13.9" customHeight="1" x14ac:dyDescent="0.45">
      <c r="A3" s="512" t="s">
        <v>575</v>
      </c>
      <c r="B3" s="1503" t="str">
        <f>IF(ISBLANK(Information!D19),"",Information!D19)</f>
        <v/>
      </c>
      <c r="C3" s="1504"/>
      <c r="D3" s="1505"/>
      <c r="E3" s="1442" t="s">
        <v>207</v>
      </c>
      <c r="F3" s="1443"/>
      <c r="G3" s="1444"/>
      <c r="H3" s="1528"/>
      <c r="I3" s="1518"/>
      <c r="J3" s="1529"/>
      <c r="K3" s="525" t="s">
        <v>209</v>
      </c>
      <c r="L3" s="1520"/>
      <c r="M3" s="1521"/>
      <c r="N3" s="1521"/>
      <c r="O3" s="1521"/>
      <c r="P3" s="1522"/>
    </row>
    <row r="4" spans="1:55" ht="13.9" customHeight="1" thickBot="1" x14ac:dyDescent="0.5">
      <c r="A4" s="512" t="s">
        <v>618</v>
      </c>
      <c r="B4" s="1503" t="str">
        <f>IF(ISBLANK(Information!D18),"",Information!D18)</f>
        <v/>
      </c>
      <c r="C4" s="1504"/>
      <c r="D4" s="1505"/>
      <c r="E4" s="1439" t="s">
        <v>191</v>
      </c>
      <c r="F4" s="1440"/>
      <c r="G4" s="1441"/>
      <c r="H4" s="1507"/>
      <c r="I4" s="1508"/>
      <c r="J4" s="1509"/>
      <c r="K4" s="525" t="s">
        <v>210</v>
      </c>
      <c r="L4" s="1517"/>
      <c r="M4" s="1518"/>
      <c r="N4" s="1518"/>
      <c r="O4" s="1518"/>
      <c r="P4" s="1519"/>
    </row>
    <row r="5" spans="1:55" ht="13.9" customHeight="1" thickBot="1" x14ac:dyDescent="0.5">
      <c r="A5" s="592" t="s">
        <v>192</v>
      </c>
      <c r="B5" s="1510"/>
      <c r="C5" s="1511"/>
      <c r="D5" s="1511"/>
      <c r="E5" s="1512"/>
      <c r="F5" s="1512"/>
      <c r="G5" s="1512"/>
      <c r="H5" s="1512"/>
      <c r="I5" s="1512"/>
      <c r="J5" s="1513"/>
      <c r="K5" s="526" t="s">
        <v>211</v>
      </c>
      <c r="L5" s="1514"/>
      <c r="M5" s="1515"/>
      <c r="N5" s="1515"/>
      <c r="O5" s="1515"/>
      <c r="P5" s="1516"/>
    </row>
    <row r="6" spans="1:55" ht="13.9" customHeight="1" x14ac:dyDescent="0.45">
      <c r="A6" s="503"/>
      <c r="B6" s="1506"/>
      <c r="C6" s="1506"/>
      <c r="D6" s="1506"/>
      <c r="E6" s="1506"/>
      <c r="F6" s="1506"/>
      <c r="G6" s="1506"/>
      <c r="H6" s="1506"/>
      <c r="I6" s="1506"/>
      <c r="J6" s="1506"/>
      <c r="K6" s="77"/>
      <c r="L6" s="77"/>
      <c r="M6" s="77"/>
      <c r="N6" s="77"/>
      <c r="O6" s="77"/>
      <c r="P6" s="77"/>
    </row>
    <row r="7" spans="1:55" ht="13.9" customHeight="1" thickBot="1" x14ac:dyDescent="0.5">
      <c r="A7" s="78"/>
      <c r="B7" s="78"/>
      <c r="C7" s="78"/>
      <c r="D7" s="79"/>
      <c r="E7" s="79"/>
      <c r="F7" s="76"/>
      <c r="G7" s="79"/>
      <c r="H7" s="79"/>
      <c r="I7" s="76"/>
      <c r="J7" s="79"/>
      <c r="K7" s="79"/>
      <c r="L7" s="76"/>
      <c r="M7" s="76"/>
      <c r="N7" s="76"/>
      <c r="O7" s="76"/>
      <c r="P7" s="76"/>
    </row>
    <row r="8" spans="1:55" ht="13.9" customHeight="1" thickBot="1" x14ac:dyDescent="0.5">
      <c r="A8" s="1431" t="s">
        <v>849</v>
      </c>
      <c r="B8" s="1432"/>
      <c r="C8" s="1432"/>
      <c r="D8" s="1432"/>
      <c r="E8" s="1432"/>
      <c r="F8" s="1432"/>
      <c r="G8" s="1432"/>
      <c r="H8" s="1432"/>
      <c r="I8" s="1432"/>
      <c r="J8" s="1432"/>
      <c r="K8" s="1432"/>
      <c r="L8" s="1433" t="s">
        <v>193</v>
      </c>
      <c r="M8" s="1434"/>
      <c r="N8" s="1434"/>
      <c r="O8" s="1434"/>
      <c r="P8" s="1435"/>
    </row>
    <row r="9" spans="1:55" ht="69" customHeight="1" thickBot="1" x14ac:dyDescent="0.5">
      <c r="A9" s="80" t="s">
        <v>194</v>
      </c>
      <c r="B9" s="81" t="s">
        <v>195</v>
      </c>
      <c r="C9" s="81" t="s">
        <v>196</v>
      </c>
      <c r="D9" s="513" t="s">
        <v>197</v>
      </c>
      <c r="E9" s="81" t="s">
        <v>198</v>
      </c>
      <c r="F9" s="514" t="s">
        <v>199</v>
      </c>
      <c r="G9" s="81" t="s">
        <v>200</v>
      </c>
      <c r="H9" s="515" t="s">
        <v>201</v>
      </c>
      <c r="I9" s="82" t="s">
        <v>202</v>
      </c>
      <c r="J9" s="81" t="s">
        <v>203</v>
      </c>
      <c r="K9" s="83" t="s">
        <v>204</v>
      </c>
      <c r="L9" s="80" t="s">
        <v>205</v>
      </c>
      <c r="M9" s="513" t="s">
        <v>197</v>
      </c>
      <c r="N9" s="514" t="s">
        <v>199</v>
      </c>
      <c r="O9" s="515" t="s">
        <v>201</v>
      </c>
      <c r="P9" s="84" t="s">
        <v>202</v>
      </c>
    </row>
    <row r="10" spans="1:55" ht="15" customHeight="1" x14ac:dyDescent="0.45">
      <c r="A10" s="571"/>
      <c r="B10" s="572"/>
      <c r="C10" s="572"/>
      <c r="D10" s="573"/>
      <c r="E10" s="572"/>
      <c r="F10" s="574"/>
      <c r="G10" s="572"/>
      <c r="H10" s="575"/>
      <c r="I10" s="131">
        <f>D10*F10*H10</f>
        <v>0</v>
      </c>
      <c r="J10" s="572"/>
      <c r="K10" s="586"/>
      <c r="L10" s="571"/>
      <c r="M10" s="573"/>
      <c r="N10" s="574"/>
      <c r="O10" s="575"/>
      <c r="P10" s="132">
        <f>M10*N10*O10</f>
        <v>0</v>
      </c>
    </row>
    <row r="11" spans="1:55" ht="15" customHeight="1" x14ac:dyDescent="0.45">
      <c r="A11" s="576"/>
      <c r="B11" s="577"/>
      <c r="C11" s="577"/>
      <c r="D11" s="578"/>
      <c r="E11" s="577"/>
      <c r="F11" s="579"/>
      <c r="G11" s="577"/>
      <c r="H11" s="580"/>
      <c r="I11" s="85">
        <f t="shared" ref="I11:I38" si="0">D11*F11*H11</f>
        <v>0</v>
      </c>
      <c r="J11" s="577"/>
      <c r="K11" s="587"/>
      <c r="L11" s="576"/>
      <c r="M11" s="578"/>
      <c r="N11" s="579"/>
      <c r="O11" s="580"/>
      <c r="P11" s="86">
        <f t="shared" ref="P11:P38" si="1">M11*N11*O11</f>
        <v>0</v>
      </c>
    </row>
    <row r="12" spans="1:55" ht="15" customHeight="1" x14ac:dyDescent="0.45">
      <c r="A12" s="576"/>
      <c r="B12" s="577"/>
      <c r="C12" s="577"/>
      <c r="D12" s="578"/>
      <c r="E12" s="577"/>
      <c r="F12" s="579"/>
      <c r="G12" s="577"/>
      <c r="H12" s="580"/>
      <c r="I12" s="85">
        <f t="shared" si="0"/>
        <v>0</v>
      </c>
      <c r="J12" s="577"/>
      <c r="K12" s="587"/>
      <c r="L12" s="576"/>
      <c r="M12" s="578"/>
      <c r="N12" s="579"/>
      <c r="O12" s="580"/>
      <c r="P12" s="86">
        <f t="shared" si="1"/>
        <v>0</v>
      </c>
    </row>
    <row r="13" spans="1:55" ht="15" customHeight="1" x14ac:dyDescent="0.45">
      <c r="A13" s="576"/>
      <c r="B13" s="577"/>
      <c r="C13" s="577"/>
      <c r="D13" s="578"/>
      <c r="E13" s="577"/>
      <c r="F13" s="579"/>
      <c r="G13" s="577"/>
      <c r="H13" s="580"/>
      <c r="I13" s="85">
        <f t="shared" si="0"/>
        <v>0</v>
      </c>
      <c r="J13" s="577"/>
      <c r="K13" s="587"/>
      <c r="L13" s="576"/>
      <c r="M13" s="578"/>
      <c r="N13" s="579"/>
      <c r="O13" s="580"/>
      <c r="P13" s="86">
        <f t="shared" si="1"/>
        <v>0</v>
      </c>
    </row>
    <row r="14" spans="1:55" ht="15" customHeight="1" x14ac:dyDescent="0.85">
      <c r="A14" s="576"/>
      <c r="B14" s="577"/>
      <c r="C14" s="577"/>
      <c r="D14" s="578"/>
      <c r="E14" s="577"/>
      <c r="F14" s="579"/>
      <c r="G14" s="577"/>
      <c r="H14" s="580"/>
      <c r="I14" s="85">
        <f t="shared" si="0"/>
        <v>0</v>
      </c>
      <c r="J14" s="577"/>
      <c r="K14" s="587"/>
      <c r="L14" s="576"/>
      <c r="M14" s="578"/>
      <c r="N14" s="579"/>
      <c r="O14" s="580"/>
      <c r="P14" s="86">
        <f t="shared" si="1"/>
        <v>0</v>
      </c>
      <c r="Q14" s="73"/>
      <c r="R14" s="73"/>
      <c r="S14" s="73"/>
      <c r="T14" s="73"/>
      <c r="U14" s="73"/>
      <c r="V14" s="73"/>
      <c r="W14" s="73"/>
      <c r="X14" s="73"/>
      <c r="Y14" s="73"/>
      <c r="Z14" s="73"/>
      <c r="AA14" s="73"/>
      <c r="AB14" s="73"/>
      <c r="AC14" s="73"/>
      <c r="AD14" s="73"/>
      <c r="AE14" s="73"/>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row>
    <row r="15" spans="1:55" ht="15" customHeight="1" x14ac:dyDescent="0.45">
      <c r="A15" s="576"/>
      <c r="B15" s="577"/>
      <c r="C15" s="577"/>
      <c r="D15" s="578"/>
      <c r="E15" s="577"/>
      <c r="F15" s="579"/>
      <c r="G15" s="577"/>
      <c r="H15" s="580"/>
      <c r="I15" s="85">
        <f t="shared" si="0"/>
        <v>0</v>
      </c>
      <c r="J15" s="577"/>
      <c r="K15" s="587"/>
      <c r="L15" s="576"/>
      <c r="M15" s="578"/>
      <c r="N15" s="579"/>
      <c r="O15" s="580"/>
      <c r="P15" s="86">
        <f t="shared" si="1"/>
        <v>0</v>
      </c>
    </row>
    <row r="16" spans="1:55" ht="15" customHeight="1" x14ac:dyDescent="0.45">
      <c r="A16" s="576"/>
      <c r="B16" s="577"/>
      <c r="C16" s="577"/>
      <c r="D16" s="578"/>
      <c r="E16" s="577"/>
      <c r="F16" s="579"/>
      <c r="G16" s="577"/>
      <c r="H16" s="580"/>
      <c r="I16" s="85">
        <f t="shared" si="0"/>
        <v>0</v>
      </c>
      <c r="J16" s="577"/>
      <c r="K16" s="587"/>
      <c r="L16" s="576"/>
      <c r="M16" s="578"/>
      <c r="N16" s="579"/>
      <c r="O16" s="580"/>
      <c r="P16" s="86">
        <f t="shared" si="1"/>
        <v>0</v>
      </c>
    </row>
    <row r="17" spans="1:16" ht="15" customHeight="1" x14ac:dyDescent="0.45">
      <c r="A17" s="576"/>
      <c r="B17" s="577"/>
      <c r="C17" s="577"/>
      <c r="D17" s="578"/>
      <c r="E17" s="577"/>
      <c r="F17" s="579"/>
      <c r="G17" s="577"/>
      <c r="H17" s="580"/>
      <c r="I17" s="85">
        <f t="shared" si="0"/>
        <v>0</v>
      </c>
      <c r="J17" s="577"/>
      <c r="K17" s="587"/>
      <c r="L17" s="576"/>
      <c r="M17" s="578"/>
      <c r="N17" s="579"/>
      <c r="O17" s="580"/>
      <c r="P17" s="86">
        <f t="shared" si="1"/>
        <v>0</v>
      </c>
    </row>
    <row r="18" spans="1:16" ht="15" customHeight="1" x14ac:dyDescent="0.45">
      <c r="A18" s="576"/>
      <c r="B18" s="577"/>
      <c r="C18" s="577"/>
      <c r="D18" s="578"/>
      <c r="E18" s="577"/>
      <c r="F18" s="579"/>
      <c r="G18" s="577"/>
      <c r="H18" s="580"/>
      <c r="I18" s="85">
        <f t="shared" si="0"/>
        <v>0</v>
      </c>
      <c r="J18" s="577"/>
      <c r="K18" s="587"/>
      <c r="L18" s="576"/>
      <c r="M18" s="578"/>
      <c r="N18" s="579"/>
      <c r="O18" s="580"/>
      <c r="P18" s="86">
        <f t="shared" si="1"/>
        <v>0</v>
      </c>
    </row>
    <row r="19" spans="1:16" ht="15" customHeight="1" x14ac:dyDescent="0.45">
      <c r="A19" s="576"/>
      <c r="B19" s="577"/>
      <c r="C19" s="577"/>
      <c r="D19" s="578"/>
      <c r="E19" s="577"/>
      <c r="F19" s="579"/>
      <c r="G19" s="577"/>
      <c r="H19" s="580"/>
      <c r="I19" s="85">
        <f t="shared" si="0"/>
        <v>0</v>
      </c>
      <c r="J19" s="577"/>
      <c r="K19" s="587"/>
      <c r="L19" s="576"/>
      <c r="M19" s="578"/>
      <c r="N19" s="579"/>
      <c r="O19" s="580"/>
      <c r="P19" s="86">
        <f t="shared" si="1"/>
        <v>0</v>
      </c>
    </row>
    <row r="20" spans="1:16" ht="15" customHeight="1" x14ac:dyDescent="0.45">
      <c r="A20" s="576"/>
      <c r="B20" s="577"/>
      <c r="C20" s="577"/>
      <c r="D20" s="578"/>
      <c r="E20" s="577"/>
      <c r="F20" s="579"/>
      <c r="G20" s="577"/>
      <c r="H20" s="580"/>
      <c r="I20" s="85">
        <f t="shared" si="0"/>
        <v>0</v>
      </c>
      <c r="J20" s="577"/>
      <c r="K20" s="587"/>
      <c r="L20" s="576"/>
      <c r="M20" s="578"/>
      <c r="N20" s="579"/>
      <c r="O20" s="580"/>
      <c r="P20" s="86">
        <f t="shared" si="1"/>
        <v>0</v>
      </c>
    </row>
    <row r="21" spans="1:16" ht="15" customHeight="1" x14ac:dyDescent="0.45">
      <c r="A21" s="576"/>
      <c r="B21" s="577"/>
      <c r="C21" s="577"/>
      <c r="D21" s="578"/>
      <c r="E21" s="577"/>
      <c r="F21" s="579"/>
      <c r="G21" s="577"/>
      <c r="H21" s="580"/>
      <c r="I21" s="85">
        <f t="shared" si="0"/>
        <v>0</v>
      </c>
      <c r="J21" s="577"/>
      <c r="K21" s="587"/>
      <c r="L21" s="576"/>
      <c r="M21" s="578"/>
      <c r="N21" s="579"/>
      <c r="O21" s="580"/>
      <c r="P21" s="86">
        <f t="shared" si="1"/>
        <v>0</v>
      </c>
    </row>
    <row r="22" spans="1:16" ht="15" customHeight="1" x14ac:dyDescent="0.45">
      <c r="A22" s="576"/>
      <c r="B22" s="577"/>
      <c r="C22" s="577"/>
      <c r="D22" s="578"/>
      <c r="E22" s="577"/>
      <c r="F22" s="579"/>
      <c r="G22" s="577"/>
      <c r="H22" s="580"/>
      <c r="I22" s="85">
        <f t="shared" si="0"/>
        <v>0</v>
      </c>
      <c r="J22" s="577"/>
      <c r="K22" s="587"/>
      <c r="L22" s="576"/>
      <c r="M22" s="578"/>
      <c r="N22" s="579"/>
      <c r="O22" s="580"/>
      <c r="P22" s="86">
        <f t="shared" si="1"/>
        <v>0</v>
      </c>
    </row>
    <row r="23" spans="1:16" ht="15" customHeight="1" x14ac:dyDescent="0.45">
      <c r="A23" s="576"/>
      <c r="B23" s="577"/>
      <c r="C23" s="577"/>
      <c r="D23" s="578"/>
      <c r="E23" s="577"/>
      <c r="F23" s="579"/>
      <c r="G23" s="577"/>
      <c r="H23" s="580"/>
      <c r="I23" s="85">
        <f t="shared" si="0"/>
        <v>0</v>
      </c>
      <c r="J23" s="577"/>
      <c r="K23" s="587"/>
      <c r="L23" s="576"/>
      <c r="M23" s="578"/>
      <c r="N23" s="579"/>
      <c r="O23" s="580"/>
      <c r="P23" s="86">
        <f t="shared" si="1"/>
        <v>0</v>
      </c>
    </row>
    <row r="24" spans="1:16" ht="15" customHeight="1" x14ac:dyDescent="0.45">
      <c r="A24" s="576"/>
      <c r="B24" s="577"/>
      <c r="C24" s="577"/>
      <c r="D24" s="578"/>
      <c r="E24" s="577"/>
      <c r="F24" s="579"/>
      <c r="G24" s="577"/>
      <c r="H24" s="580"/>
      <c r="I24" s="85">
        <f t="shared" si="0"/>
        <v>0</v>
      </c>
      <c r="J24" s="577"/>
      <c r="K24" s="587"/>
      <c r="L24" s="576"/>
      <c r="M24" s="578"/>
      <c r="N24" s="579"/>
      <c r="O24" s="580"/>
      <c r="P24" s="86">
        <f t="shared" si="1"/>
        <v>0</v>
      </c>
    </row>
    <row r="25" spans="1:16" ht="15" customHeight="1" x14ac:dyDescent="0.45">
      <c r="A25" s="576"/>
      <c r="B25" s="577"/>
      <c r="C25" s="577"/>
      <c r="D25" s="578"/>
      <c r="E25" s="577"/>
      <c r="F25" s="579"/>
      <c r="G25" s="577"/>
      <c r="H25" s="580"/>
      <c r="I25" s="85">
        <f t="shared" si="0"/>
        <v>0</v>
      </c>
      <c r="J25" s="577"/>
      <c r="K25" s="587"/>
      <c r="L25" s="576"/>
      <c r="M25" s="578"/>
      <c r="N25" s="579"/>
      <c r="O25" s="580"/>
      <c r="P25" s="86">
        <f t="shared" si="1"/>
        <v>0</v>
      </c>
    </row>
    <row r="26" spans="1:16" ht="15" customHeight="1" x14ac:dyDescent="0.45">
      <c r="A26" s="576"/>
      <c r="B26" s="577"/>
      <c r="C26" s="577"/>
      <c r="D26" s="578"/>
      <c r="E26" s="577"/>
      <c r="F26" s="579"/>
      <c r="G26" s="577"/>
      <c r="H26" s="580"/>
      <c r="I26" s="85">
        <f t="shared" si="0"/>
        <v>0</v>
      </c>
      <c r="J26" s="577"/>
      <c r="K26" s="587"/>
      <c r="L26" s="576"/>
      <c r="M26" s="578"/>
      <c r="N26" s="579"/>
      <c r="O26" s="580"/>
      <c r="P26" s="86">
        <f t="shared" si="1"/>
        <v>0</v>
      </c>
    </row>
    <row r="27" spans="1:16" ht="15" customHeight="1" x14ac:dyDescent="0.45">
      <c r="A27" s="576"/>
      <c r="B27" s="577"/>
      <c r="C27" s="577"/>
      <c r="D27" s="578"/>
      <c r="E27" s="577"/>
      <c r="F27" s="579"/>
      <c r="G27" s="577"/>
      <c r="H27" s="580"/>
      <c r="I27" s="85">
        <f t="shared" si="0"/>
        <v>0</v>
      </c>
      <c r="J27" s="577"/>
      <c r="K27" s="587"/>
      <c r="L27" s="576"/>
      <c r="M27" s="578"/>
      <c r="N27" s="579"/>
      <c r="O27" s="580"/>
      <c r="P27" s="86">
        <f t="shared" si="1"/>
        <v>0</v>
      </c>
    </row>
    <row r="28" spans="1:16" ht="15" customHeight="1" x14ac:dyDescent="0.45">
      <c r="A28" s="576"/>
      <c r="B28" s="577"/>
      <c r="C28" s="577"/>
      <c r="D28" s="578"/>
      <c r="E28" s="577"/>
      <c r="F28" s="579"/>
      <c r="G28" s="577"/>
      <c r="H28" s="580"/>
      <c r="I28" s="85">
        <f t="shared" si="0"/>
        <v>0</v>
      </c>
      <c r="J28" s="577"/>
      <c r="K28" s="587"/>
      <c r="L28" s="576"/>
      <c r="M28" s="578"/>
      <c r="N28" s="579"/>
      <c r="O28" s="580"/>
      <c r="P28" s="86">
        <f t="shared" si="1"/>
        <v>0</v>
      </c>
    </row>
    <row r="29" spans="1:16" ht="15" customHeight="1" x14ac:dyDescent="0.45">
      <c r="A29" s="576"/>
      <c r="B29" s="577"/>
      <c r="C29" s="577"/>
      <c r="D29" s="578"/>
      <c r="E29" s="577"/>
      <c r="F29" s="579"/>
      <c r="G29" s="577"/>
      <c r="H29" s="580"/>
      <c r="I29" s="85">
        <f t="shared" si="0"/>
        <v>0</v>
      </c>
      <c r="J29" s="577"/>
      <c r="K29" s="587"/>
      <c r="L29" s="576"/>
      <c r="M29" s="578"/>
      <c r="N29" s="579"/>
      <c r="O29" s="580"/>
      <c r="P29" s="86">
        <f t="shared" si="1"/>
        <v>0</v>
      </c>
    </row>
    <row r="30" spans="1:16" ht="15" customHeight="1" x14ac:dyDescent="0.45">
      <c r="A30" s="576"/>
      <c r="B30" s="577"/>
      <c r="C30" s="577"/>
      <c r="D30" s="578"/>
      <c r="E30" s="577"/>
      <c r="F30" s="579"/>
      <c r="G30" s="577"/>
      <c r="H30" s="580"/>
      <c r="I30" s="85">
        <f t="shared" si="0"/>
        <v>0</v>
      </c>
      <c r="J30" s="577"/>
      <c r="K30" s="587"/>
      <c r="L30" s="576"/>
      <c r="M30" s="578"/>
      <c r="N30" s="579"/>
      <c r="O30" s="580"/>
      <c r="P30" s="86">
        <f t="shared" si="1"/>
        <v>0</v>
      </c>
    </row>
    <row r="31" spans="1:16" ht="15" customHeight="1" x14ac:dyDescent="0.45">
      <c r="A31" s="576"/>
      <c r="B31" s="577"/>
      <c r="C31" s="577"/>
      <c r="D31" s="578"/>
      <c r="E31" s="577"/>
      <c r="F31" s="579"/>
      <c r="G31" s="577"/>
      <c r="H31" s="580"/>
      <c r="I31" s="85">
        <f t="shared" si="0"/>
        <v>0</v>
      </c>
      <c r="J31" s="577"/>
      <c r="K31" s="587"/>
      <c r="L31" s="576"/>
      <c r="M31" s="578"/>
      <c r="N31" s="579"/>
      <c r="O31" s="580"/>
      <c r="P31" s="86">
        <f t="shared" si="1"/>
        <v>0</v>
      </c>
    </row>
    <row r="32" spans="1:16" ht="15" customHeight="1" x14ac:dyDescent="0.45">
      <c r="A32" s="576"/>
      <c r="B32" s="577"/>
      <c r="C32" s="577"/>
      <c r="D32" s="578"/>
      <c r="E32" s="577"/>
      <c r="F32" s="579"/>
      <c r="G32" s="577"/>
      <c r="H32" s="580"/>
      <c r="I32" s="85">
        <f t="shared" si="0"/>
        <v>0</v>
      </c>
      <c r="J32" s="577"/>
      <c r="K32" s="587"/>
      <c r="L32" s="576"/>
      <c r="M32" s="578"/>
      <c r="N32" s="579"/>
      <c r="O32" s="580"/>
      <c r="P32" s="86">
        <f t="shared" si="1"/>
        <v>0</v>
      </c>
    </row>
    <row r="33" spans="1:16" ht="15" customHeight="1" x14ac:dyDescent="0.45">
      <c r="A33" s="576"/>
      <c r="B33" s="577"/>
      <c r="C33" s="577"/>
      <c r="D33" s="578"/>
      <c r="E33" s="577"/>
      <c r="F33" s="579"/>
      <c r="G33" s="577"/>
      <c r="H33" s="580"/>
      <c r="I33" s="85">
        <f t="shared" si="0"/>
        <v>0</v>
      </c>
      <c r="J33" s="577"/>
      <c r="K33" s="587"/>
      <c r="L33" s="576"/>
      <c r="M33" s="578"/>
      <c r="N33" s="579"/>
      <c r="O33" s="580"/>
      <c r="P33" s="86">
        <f t="shared" si="1"/>
        <v>0</v>
      </c>
    </row>
    <row r="34" spans="1:16" ht="15" customHeight="1" x14ac:dyDescent="0.45">
      <c r="A34" s="576"/>
      <c r="B34" s="577"/>
      <c r="C34" s="577"/>
      <c r="D34" s="578"/>
      <c r="E34" s="577"/>
      <c r="F34" s="579"/>
      <c r="G34" s="577"/>
      <c r="H34" s="580"/>
      <c r="I34" s="85">
        <f t="shared" si="0"/>
        <v>0</v>
      </c>
      <c r="J34" s="577"/>
      <c r="K34" s="587"/>
      <c r="L34" s="576"/>
      <c r="M34" s="578"/>
      <c r="N34" s="579"/>
      <c r="O34" s="580"/>
      <c r="P34" s="86">
        <f t="shared" si="1"/>
        <v>0</v>
      </c>
    </row>
    <row r="35" spans="1:16" ht="15" customHeight="1" x14ac:dyDescent="0.45">
      <c r="A35" s="576"/>
      <c r="B35" s="577"/>
      <c r="C35" s="577"/>
      <c r="D35" s="578"/>
      <c r="E35" s="577"/>
      <c r="F35" s="579"/>
      <c r="G35" s="577"/>
      <c r="H35" s="580"/>
      <c r="I35" s="85">
        <f t="shared" si="0"/>
        <v>0</v>
      </c>
      <c r="J35" s="577"/>
      <c r="K35" s="587"/>
      <c r="L35" s="576"/>
      <c r="M35" s="578"/>
      <c r="N35" s="579"/>
      <c r="O35" s="580"/>
      <c r="P35" s="86">
        <f t="shared" si="1"/>
        <v>0</v>
      </c>
    </row>
    <row r="36" spans="1:16" ht="15" customHeight="1" x14ac:dyDescent="0.45">
      <c r="A36" s="576"/>
      <c r="B36" s="577"/>
      <c r="C36" s="577"/>
      <c r="D36" s="578"/>
      <c r="E36" s="577"/>
      <c r="F36" s="579"/>
      <c r="G36" s="577"/>
      <c r="H36" s="580"/>
      <c r="I36" s="85">
        <f t="shared" si="0"/>
        <v>0</v>
      </c>
      <c r="J36" s="577"/>
      <c r="K36" s="587"/>
      <c r="L36" s="576"/>
      <c r="M36" s="578"/>
      <c r="N36" s="579"/>
      <c r="O36" s="580"/>
      <c r="P36" s="86">
        <f t="shared" si="1"/>
        <v>0</v>
      </c>
    </row>
    <row r="37" spans="1:16" ht="15" customHeight="1" x14ac:dyDescent="0.45">
      <c r="A37" s="576"/>
      <c r="B37" s="577"/>
      <c r="C37" s="577"/>
      <c r="D37" s="578"/>
      <c r="E37" s="577"/>
      <c r="F37" s="579"/>
      <c r="G37" s="577"/>
      <c r="H37" s="580"/>
      <c r="I37" s="85">
        <f t="shared" si="0"/>
        <v>0</v>
      </c>
      <c r="J37" s="577"/>
      <c r="K37" s="587"/>
      <c r="L37" s="576"/>
      <c r="M37" s="578"/>
      <c r="N37" s="579"/>
      <c r="O37" s="580"/>
      <c r="P37" s="86">
        <f t="shared" si="1"/>
        <v>0</v>
      </c>
    </row>
    <row r="38" spans="1:16" ht="15" customHeight="1" thickBot="1" x14ac:dyDescent="0.5">
      <c r="A38" s="581"/>
      <c r="B38" s="582"/>
      <c r="C38" s="582"/>
      <c r="D38" s="583"/>
      <c r="E38" s="582"/>
      <c r="F38" s="584"/>
      <c r="G38" s="582"/>
      <c r="H38" s="585"/>
      <c r="I38" s="133">
        <f t="shared" si="0"/>
        <v>0</v>
      </c>
      <c r="J38" s="582"/>
      <c r="K38" s="588"/>
      <c r="L38" s="581"/>
      <c r="M38" s="583"/>
      <c r="N38" s="584"/>
      <c r="O38" s="585"/>
      <c r="P38" s="134">
        <f t="shared" si="1"/>
        <v>0</v>
      </c>
    </row>
  </sheetData>
  <sheetProtection algorithmName="SHA-512" hashValue="1uws2z3HJIoU1aMOe/Y41C5SI7j22H+zpxhAJ28iE4AHQzQpQtKmlrTVWI2gLaN1gF0cnKw+65G1kratliJmLw==" saltValue="izs1wCHP+uGNldMO/fxGAw==" spinCount="100000" sheet="1" formatCells="0" insertRows="0" deleteRows="0" selectLockedCells="1"/>
  <mergeCells count="17">
    <mergeCell ref="L3:P3"/>
    <mergeCell ref="L2:P2"/>
    <mergeCell ref="B2:D2"/>
    <mergeCell ref="E2:G2"/>
    <mergeCell ref="B3:D3"/>
    <mergeCell ref="E3:G3"/>
    <mergeCell ref="H2:J2"/>
    <mergeCell ref="H3:J3"/>
    <mergeCell ref="A8:K8"/>
    <mergeCell ref="L8:P8"/>
    <mergeCell ref="B4:D4"/>
    <mergeCell ref="E4:G4"/>
    <mergeCell ref="B6:J6"/>
    <mergeCell ref="H4:J4"/>
    <mergeCell ref="B5:J5"/>
    <mergeCell ref="L5:P5"/>
    <mergeCell ref="L4:P4"/>
  </mergeCells>
  <printOptions horizontalCentered="1"/>
  <pageMargins left="0.7" right="0.7" top="0.75" bottom="0.75" header="0.3" footer="0.3"/>
  <pageSetup scale="57"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BA32"/>
  <sheetViews>
    <sheetView windowProtection="1" showGridLines="0" showRowColHeaders="0" showRuler="0" zoomScaleNormal="100" zoomScalePageLayoutView="40" workbookViewId="0">
      <selection activeCell="A13" sqref="A13"/>
    </sheetView>
  </sheetViews>
  <sheetFormatPr defaultColWidth="0.265625" defaultRowHeight="14.25" x14ac:dyDescent="0.45"/>
  <cols>
    <col min="1" max="1" width="20.3984375" style="43" customWidth="1"/>
    <col min="2" max="9" width="5.265625" style="43" customWidth="1"/>
    <col min="10" max="10" width="19.265625" style="43" customWidth="1"/>
    <col min="11" max="11" width="39.265625" style="43" customWidth="1"/>
    <col min="12" max="12" width="9.1328125" style="43" customWidth="1"/>
    <col min="13" max="13" width="4.265625" style="43" customWidth="1"/>
    <col min="14" max="14" width="15.73046875" style="43" customWidth="1"/>
    <col min="15" max="19" width="5.265625" style="43" customWidth="1"/>
    <col min="20" max="20" width="9.1328125" style="43" customWidth="1"/>
    <col min="21" max="21" width="3" style="43" customWidth="1"/>
    <col min="22" max="22" width="21.1328125" style="43" customWidth="1"/>
    <col min="23" max="27" width="10.73046875" style="43" customWidth="1"/>
    <col min="28" max="31" width="9.1328125" style="43" customWidth="1"/>
    <col min="32" max="32" width="15.265625" style="43" customWidth="1"/>
    <col min="33" max="54" width="2.1328125" style="43" customWidth="1"/>
    <col min="55" max="16384" width="0.265625" style="43"/>
  </cols>
  <sheetData>
    <row r="1" spans="1:53" ht="93.6" customHeight="1" x14ac:dyDescent="0.45">
      <c r="A1" s="617" t="s">
        <v>212</v>
      </c>
      <c r="B1" s="1459" t="s">
        <v>213</v>
      </c>
      <c r="C1" s="1460"/>
      <c r="D1" s="1460"/>
      <c r="E1" s="1460"/>
      <c r="F1" s="1460"/>
      <c r="G1" s="1460"/>
      <c r="H1" s="1460"/>
      <c r="I1" s="1460"/>
      <c r="J1" s="617" t="s">
        <v>212</v>
      </c>
      <c r="K1" s="617" t="s">
        <v>333</v>
      </c>
      <c r="L1" s="617" t="s">
        <v>214</v>
      </c>
      <c r="M1" s="625"/>
      <c r="N1" s="619" t="s">
        <v>215</v>
      </c>
      <c r="O1" s="1461" t="s">
        <v>299</v>
      </c>
      <c r="P1" s="1461"/>
      <c r="Q1" s="1461"/>
      <c r="R1" s="1461"/>
      <c r="S1" s="1461"/>
      <c r="T1" s="619" t="s">
        <v>214</v>
      </c>
      <c r="U1" s="626"/>
      <c r="V1" s="621" t="s">
        <v>218</v>
      </c>
      <c r="W1" s="1463" t="s">
        <v>300</v>
      </c>
      <c r="X1" s="1463"/>
      <c r="Y1" s="1463"/>
      <c r="Z1" s="1463"/>
      <c r="AA1" s="1463"/>
      <c r="AB1" s="1463" t="s">
        <v>220</v>
      </c>
      <c r="AC1" s="1464"/>
      <c r="AD1" s="1464"/>
      <c r="AE1" s="621" t="s">
        <v>214</v>
      </c>
    </row>
    <row r="2" spans="1:53" ht="93.6" customHeight="1" x14ac:dyDescent="0.45">
      <c r="A2" s="1530" t="s">
        <v>221</v>
      </c>
      <c r="B2" s="1530" t="s">
        <v>222</v>
      </c>
      <c r="C2" s="1530"/>
      <c r="D2" s="1530"/>
      <c r="E2" s="1530"/>
      <c r="F2" s="1530"/>
      <c r="G2" s="1530"/>
      <c r="H2" s="1530"/>
      <c r="I2" s="1530"/>
      <c r="J2" s="1530" t="s">
        <v>301</v>
      </c>
      <c r="K2" s="627" t="s">
        <v>302</v>
      </c>
      <c r="L2" s="628">
        <v>10</v>
      </c>
      <c r="M2" s="625"/>
      <c r="N2" s="629" t="s">
        <v>223</v>
      </c>
      <c r="O2" s="1530" t="s">
        <v>225</v>
      </c>
      <c r="P2" s="1530"/>
      <c r="Q2" s="1530"/>
      <c r="R2" s="1530"/>
      <c r="S2" s="1530"/>
      <c r="T2" s="628">
        <v>10</v>
      </c>
      <c r="U2" s="626"/>
      <c r="V2" s="627" t="s">
        <v>226</v>
      </c>
      <c r="W2" s="1530" t="s">
        <v>303</v>
      </c>
      <c r="X2" s="1530"/>
      <c r="Y2" s="1530"/>
      <c r="Z2" s="1530"/>
      <c r="AA2" s="1530"/>
      <c r="AB2" s="1530" t="s">
        <v>228</v>
      </c>
      <c r="AC2" s="1530"/>
      <c r="AD2" s="1530"/>
      <c r="AE2" s="630">
        <v>10</v>
      </c>
    </row>
    <row r="3" spans="1:53" ht="93.6" customHeight="1" x14ac:dyDescent="0.45">
      <c r="A3" s="1530"/>
      <c r="B3" s="1530" t="s">
        <v>229</v>
      </c>
      <c r="C3" s="1530"/>
      <c r="D3" s="1530"/>
      <c r="E3" s="1530"/>
      <c r="F3" s="1530"/>
      <c r="G3" s="1530"/>
      <c r="H3" s="1530"/>
      <c r="I3" s="1530"/>
      <c r="J3" s="1530"/>
      <c r="K3" s="627" t="s">
        <v>304</v>
      </c>
      <c r="L3" s="628">
        <v>9</v>
      </c>
      <c r="M3" s="625"/>
      <c r="N3" s="1531" t="s">
        <v>230</v>
      </c>
      <c r="O3" s="1530" t="s">
        <v>305</v>
      </c>
      <c r="P3" s="1530"/>
      <c r="Q3" s="1530"/>
      <c r="R3" s="1530"/>
      <c r="S3" s="1530"/>
      <c r="T3" s="628">
        <v>9</v>
      </c>
      <c r="U3" s="626"/>
      <c r="V3" s="627" t="s">
        <v>233</v>
      </c>
      <c r="W3" s="1530" t="s">
        <v>306</v>
      </c>
      <c r="X3" s="1530"/>
      <c r="Y3" s="1530"/>
      <c r="Z3" s="1530"/>
      <c r="AA3" s="1530"/>
      <c r="AB3" s="1530" t="s">
        <v>235</v>
      </c>
      <c r="AC3" s="1530"/>
      <c r="AD3" s="1530"/>
      <c r="AE3" s="630">
        <v>9</v>
      </c>
    </row>
    <row r="4" spans="1:53" ht="93.6" customHeight="1" x14ac:dyDescent="0.45">
      <c r="A4" s="1530" t="s">
        <v>236</v>
      </c>
      <c r="B4" s="1530" t="s">
        <v>237</v>
      </c>
      <c r="C4" s="1530"/>
      <c r="D4" s="1530"/>
      <c r="E4" s="1530"/>
      <c r="F4" s="1530"/>
      <c r="G4" s="1530"/>
      <c r="H4" s="1530"/>
      <c r="I4" s="1530"/>
      <c r="J4" s="627" t="s">
        <v>307</v>
      </c>
      <c r="K4" s="627" t="s">
        <v>308</v>
      </c>
      <c r="L4" s="628">
        <v>8</v>
      </c>
      <c r="M4" s="625"/>
      <c r="N4" s="1531"/>
      <c r="O4" s="1530" t="s">
        <v>239</v>
      </c>
      <c r="P4" s="1530"/>
      <c r="Q4" s="1530"/>
      <c r="R4" s="1530"/>
      <c r="S4" s="1530"/>
      <c r="T4" s="628">
        <v>8</v>
      </c>
      <c r="U4" s="626"/>
      <c r="V4" s="627" t="s">
        <v>309</v>
      </c>
      <c r="W4" s="1530" t="s">
        <v>310</v>
      </c>
      <c r="X4" s="1530"/>
      <c r="Y4" s="1530"/>
      <c r="Z4" s="1530"/>
      <c r="AA4" s="1530"/>
      <c r="AB4" s="1530" t="s">
        <v>242</v>
      </c>
      <c r="AC4" s="1530"/>
      <c r="AD4" s="1530"/>
      <c r="AE4" s="630">
        <v>8</v>
      </c>
    </row>
    <row r="5" spans="1:53" ht="93.6" customHeight="1" x14ac:dyDescent="0.45">
      <c r="A5" s="1530"/>
      <c r="B5" s="1530" t="s">
        <v>243</v>
      </c>
      <c r="C5" s="1530"/>
      <c r="D5" s="1530"/>
      <c r="E5" s="1530"/>
      <c r="F5" s="1530"/>
      <c r="G5" s="1530"/>
      <c r="H5" s="1530"/>
      <c r="I5" s="1530"/>
      <c r="J5" s="627" t="s">
        <v>311</v>
      </c>
      <c r="K5" s="627" t="s">
        <v>312</v>
      </c>
      <c r="L5" s="628">
        <v>7</v>
      </c>
      <c r="M5" s="625"/>
      <c r="N5" s="1531"/>
      <c r="O5" s="1530" t="s">
        <v>313</v>
      </c>
      <c r="P5" s="1530"/>
      <c r="Q5" s="1530"/>
      <c r="R5" s="1530"/>
      <c r="S5" s="1530"/>
      <c r="T5" s="628">
        <v>7</v>
      </c>
      <c r="U5" s="626"/>
      <c r="V5" s="627" t="s">
        <v>314</v>
      </c>
      <c r="W5" s="1530" t="s">
        <v>315</v>
      </c>
      <c r="X5" s="1530"/>
      <c r="Y5" s="1530"/>
      <c r="Z5" s="1530"/>
      <c r="AA5" s="1530"/>
      <c r="AB5" s="1530" t="s">
        <v>247</v>
      </c>
      <c r="AC5" s="1530"/>
      <c r="AD5" s="1530"/>
      <c r="AE5" s="630">
        <v>7</v>
      </c>
    </row>
    <row r="6" spans="1:53" ht="93.6" customHeight="1" x14ac:dyDescent="0.45">
      <c r="A6" s="1530" t="s">
        <v>248</v>
      </c>
      <c r="B6" s="1530" t="s">
        <v>249</v>
      </c>
      <c r="C6" s="1530"/>
      <c r="D6" s="1530"/>
      <c r="E6" s="1530"/>
      <c r="F6" s="1530"/>
      <c r="G6" s="1530"/>
      <c r="H6" s="1530"/>
      <c r="I6" s="1530"/>
      <c r="J6" s="1530" t="s">
        <v>316</v>
      </c>
      <c r="K6" s="627" t="s">
        <v>317</v>
      </c>
      <c r="L6" s="628">
        <v>6</v>
      </c>
      <c r="M6" s="625"/>
      <c r="N6" s="1531" t="s">
        <v>250</v>
      </c>
      <c r="O6" s="1530" t="s">
        <v>252</v>
      </c>
      <c r="P6" s="1530"/>
      <c r="Q6" s="1530"/>
      <c r="R6" s="1530"/>
      <c r="S6" s="1530"/>
      <c r="T6" s="628">
        <v>6</v>
      </c>
      <c r="U6" s="626"/>
      <c r="V6" s="627" t="s">
        <v>309</v>
      </c>
      <c r="W6" s="1530" t="s">
        <v>318</v>
      </c>
      <c r="X6" s="1530"/>
      <c r="Y6" s="1530"/>
      <c r="Z6" s="1530"/>
      <c r="AA6" s="1530"/>
      <c r="AB6" s="1530" t="s">
        <v>254</v>
      </c>
      <c r="AC6" s="1530"/>
      <c r="AD6" s="1530"/>
      <c r="AE6" s="630">
        <v>6</v>
      </c>
    </row>
    <row r="7" spans="1:53" ht="93.6" customHeight="1" x14ac:dyDescent="0.45">
      <c r="A7" s="1530"/>
      <c r="B7" s="1530" t="s">
        <v>255</v>
      </c>
      <c r="C7" s="1530"/>
      <c r="D7" s="1530"/>
      <c r="E7" s="1530"/>
      <c r="F7" s="1530"/>
      <c r="G7" s="1530"/>
      <c r="H7" s="1530"/>
      <c r="I7" s="1530"/>
      <c r="J7" s="1530"/>
      <c r="K7" s="627" t="s">
        <v>319</v>
      </c>
      <c r="L7" s="628">
        <v>5</v>
      </c>
      <c r="M7" s="625"/>
      <c r="N7" s="1531"/>
      <c r="O7" s="1530" t="s">
        <v>257</v>
      </c>
      <c r="P7" s="1530"/>
      <c r="Q7" s="1530"/>
      <c r="R7" s="1530"/>
      <c r="S7" s="1530"/>
      <c r="T7" s="628">
        <v>5</v>
      </c>
      <c r="U7" s="626"/>
      <c r="V7" s="627" t="s">
        <v>314</v>
      </c>
      <c r="W7" s="1530" t="s">
        <v>320</v>
      </c>
      <c r="X7" s="1530"/>
      <c r="Y7" s="1530"/>
      <c r="Z7" s="1530"/>
      <c r="AA7" s="1530"/>
      <c r="AB7" s="1530" t="s">
        <v>250</v>
      </c>
      <c r="AC7" s="1530"/>
      <c r="AD7" s="1530"/>
      <c r="AE7" s="630">
        <v>5</v>
      </c>
    </row>
    <row r="8" spans="1:53" ht="93.6" customHeight="1" x14ac:dyDescent="0.45">
      <c r="A8" s="1530" t="s">
        <v>260</v>
      </c>
      <c r="B8" s="1530" t="s">
        <v>261</v>
      </c>
      <c r="C8" s="1530"/>
      <c r="D8" s="1530"/>
      <c r="E8" s="1530"/>
      <c r="F8" s="1530"/>
      <c r="G8" s="1530"/>
      <c r="H8" s="1530"/>
      <c r="I8" s="1530"/>
      <c r="J8" s="1530" t="s">
        <v>316</v>
      </c>
      <c r="K8" s="627" t="s">
        <v>321</v>
      </c>
      <c r="L8" s="628">
        <v>4</v>
      </c>
      <c r="M8" s="625"/>
      <c r="N8" s="1531"/>
      <c r="O8" s="1530" t="s">
        <v>322</v>
      </c>
      <c r="P8" s="1530"/>
      <c r="Q8" s="1530"/>
      <c r="R8" s="1530"/>
      <c r="S8" s="1530"/>
      <c r="T8" s="628">
        <v>4</v>
      </c>
      <c r="U8" s="626"/>
      <c r="V8" s="627" t="s">
        <v>309</v>
      </c>
      <c r="W8" s="1530" t="s">
        <v>323</v>
      </c>
      <c r="X8" s="1530"/>
      <c r="Y8" s="1530"/>
      <c r="Z8" s="1530"/>
      <c r="AA8" s="1530"/>
      <c r="AB8" s="1530" t="s">
        <v>265</v>
      </c>
      <c r="AC8" s="1530"/>
      <c r="AD8" s="1530"/>
      <c r="AE8" s="630">
        <v>4</v>
      </c>
    </row>
    <row r="9" spans="1:53" ht="93.6" customHeight="1" x14ac:dyDescent="0.45">
      <c r="A9" s="1530"/>
      <c r="B9" s="1530" t="s">
        <v>266</v>
      </c>
      <c r="C9" s="1530"/>
      <c r="D9" s="1530"/>
      <c r="E9" s="1530"/>
      <c r="F9" s="1530"/>
      <c r="G9" s="1530"/>
      <c r="H9" s="1530"/>
      <c r="I9" s="1530"/>
      <c r="J9" s="1530"/>
      <c r="K9" s="627" t="s">
        <v>324</v>
      </c>
      <c r="L9" s="628">
        <v>3</v>
      </c>
      <c r="M9" s="625"/>
      <c r="N9" s="1531" t="s">
        <v>254</v>
      </c>
      <c r="O9" s="1530" t="s">
        <v>268</v>
      </c>
      <c r="P9" s="1530"/>
      <c r="Q9" s="1530"/>
      <c r="R9" s="1530"/>
      <c r="S9" s="1530"/>
      <c r="T9" s="628">
        <v>3</v>
      </c>
      <c r="U9" s="626"/>
      <c r="V9" s="627" t="s">
        <v>314</v>
      </c>
      <c r="W9" s="1530" t="s">
        <v>325</v>
      </c>
      <c r="X9" s="1530"/>
      <c r="Y9" s="1530"/>
      <c r="Z9" s="1530"/>
      <c r="AA9" s="1530"/>
      <c r="AB9" s="1530" t="s">
        <v>230</v>
      </c>
      <c r="AC9" s="1530"/>
      <c r="AD9" s="1530"/>
      <c r="AE9" s="630">
        <v>3</v>
      </c>
    </row>
    <row r="10" spans="1:53" ht="93.6" customHeight="1" x14ac:dyDescent="0.45">
      <c r="A10" s="1532"/>
      <c r="B10" s="1530" t="s">
        <v>270</v>
      </c>
      <c r="C10" s="1530"/>
      <c r="D10" s="1530"/>
      <c r="E10" s="1530"/>
      <c r="F10" s="1530"/>
      <c r="G10" s="1530"/>
      <c r="H10" s="1530"/>
      <c r="I10" s="1530"/>
      <c r="J10" s="627" t="s">
        <v>326</v>
      </c>
      <c r="K10" s="627" t="s">
        <v>327</v>
      </c>
      <c r="L10" s="628">
        <v>2</v>
      </c>
      <c r="M10" s="625"/>
      <c r="N10" s="1531"/>
      <c r="O10" s="1530" t="s">
        <v>328</v>
      </c>
      <c r="P10" s="1530"/>
      <c r="Q10" s="1530"/>
      <c r="R10" s="1530"/>
      <c r="S10" s="1530"/>
      <c r="T10" s="628">
        <v>2</v>
      </c>
      <c r="U10" s="626"/>
      <c r="V10" s="627" t="s">
        <v>329</v>
      </c>
      <c r="W10" s="1530" t="s">
        <v>330</v>
      </c>
      <c r="X10" s="1530"/>
      <c r="Y10" s="1530"/>
      <c r="Z10" s="1530"/>
      <c r="AA10" s="1530"/>
      <c r="AB10" s="1530" t="s">
        <v>223</v>
      </c>
      <c r="AC10" s="1530"/>
      <c r="AD10" s="1530"/>
      <c r="AE10" s="630">
        <v>2</v>
      </c>
    </row>
    <row r="11" spans="1:53" ht="93.6" customHeight="1" x14ac:dyDescent="0.45">
      <c r="A11" s="627" t="s">
        <v>275</v>
      </c>
      <c r="B11" s="1530" t="s">
        <v>276</v>
      </c>
      <c r="C11" s="1530"/>
      <c r="D11" s="1530"/>
      <c r="E11" s="1530"/>
      <c r="F11" s="1530"/>
      <c r="G11" s="1530"/>
      <c r="H11" s="1530"/>
      <c r="I11" s="1530"/>
      <c r="J11" s="627" t="s">
        <v>275</v>
      </c>
      <c r="K11" s="627" t="s">
        <v>331</v>
      </c>
      <c r="L11" s="628">
        <v>1</v>
      </c>
      <c r="M11" s="625"/>
      <c r="N11" s="629" t="s">
        <v>247</v>
      </c>
      <c r="O11" s="1530" t="s">
        <v>278</v>
      </c>
      <c r="P11" s="1530"/>
      <c r="Q11" s="1530"/>
      <c r="R11" s="1530"/>
      <c r="S11" s="1530"/>
      <c r="T11" s="628">
        <v>1</v>
      </c>
      <c r="U11" s="626"/>
      <c r="V11" s="627" t="s">
        <v>279</v>
      </c>
      <c r="W11" s="1530" t="s">
        <v>332</v>
      </c>
      <c r="X11" s="1530"/>
      <c r="Y11" s="1530"/>
      <c r="Z11" s="1530"/>
      <c r="AA11" s="1530"/>
      <c r="AB11" s="1530" t="s">
        <v>281</v>
      </c>
      <c r="AC11" s="1530"/>
      <c r="AD11" s="1530"/>
      <c r="AE11" s="630">
        <v>1</v>
      </c>
    </row>
    <row r="12" spans="1:53" ht="68.25" customHeight="1" x14ac:dyDescent="0.45"/>
    <row r="13" spans="1:53" ht="68.25" customHeight="1" x14ac:dyDescent="0.45"/>
    <row r="14" spans="1:53" ht="68.25" customHeight="1" x14ac:dyDescent="0.45"/>
    <row r="15" spans="1:53" ht="68.25" customHeight="1" x14ac:dyDescent="0.85">
      <c r="B15" s="73"/>
      <c r="C15" s="73"/>
      <c r="D15" s="73"/>
      <c r="E15" s="73"/>
      <c r="F15" s="73"/>
      <c r="G15" s="73"/>
      <c r="H15" s="73"/>
      <c r="I15" s="73"/>
      <c r="J15" s="73"/>
      <c r="K15" s="73"/>
      <c r="L15" s="73"/>
      <c r="M15" s="73"/>
      <c r="N15" s="73"/>
      <c r="O15" s="73"/>
      <c r="P15" s="73"/>
      <c r="Q15" s="73"/>
      <c r="R15" s="73"/>
      <c r="S15" s="73"/>
      <c r="T15" s="73"/>
      <c r="U15" s="73"/>
      <c r="V15" s="73"/>
      <c r="W15" s="73"/>
      <c r="X15" s="73"/>
      <c r="Y15" s="73"/>
      <c r="Z15" s="73"/>
      <c r="AA15" s="73"/>
      <c r="AB15" s="73"/>
      <c r="AC15" s="73"/>
      <c r="AD15" s="73"/>
      <c r="AE15" s="73"/>
      <c r="AF15" s="73"/>
      <c r="AG15" s="73"/>
      <c r="AH15" s="73"/>
      <c r="AI15" s="73"/>
      <c r="AJ15" s="73"/>
      <c r="AK15" s="73"/>
      <c r="AL15" s="73"/>
      <c r="AM15" s="73"/>
      <c r="AN15" s="73"/>
      <c r="AO15" s="73"/>
      <c r="AP15" s="73"/>
      <c r="AQ15" s="73"/>
      <c r="AR15" s="73"/>
      <c r="AS15" s="73"/>
      <c r="AT15" s="73"/>
      <c r="AU15" s="73"/>
      <c r="AV15" s="73"/>
      <c r="AW15" s="73"/>
      <c r="AX15" s="73"/>
      <c r="AY15" s="73"/>
      <c r="AZ15" s="73"/>
      <c r="BA15" s="73"/>
    </row>
    <row r="16" spans="1:53" ht="68.25" customHeight="1" x14ac:dyDescent="0.45"/>
    <row r="17" ht="68.25" customHeight="1" x14ac:dyDescent="0.45"/>
    <row r="18" ht="68.25" customHeight="1" x14ac:dyDescent="0.45"/>
    <row r="19" ht="68.25" customHeight="1" x14ac:dyDescent="0.45"/>
    <row r="20" ht="68.25" customHeight="1" x14ac:dyDescent="0.45"/>
    <row r="21" ht="68.25" customHeight="1" x14ac:dyDescent="0.45"/>
    <row r="22" ht="68.25" customHeight="1" x14ac:dyDescent="0.45"/>
    <row r="23" ht="68.25" customHeight="1" x14ac:dyDescent="0.45"/>
    <row r="24" ht="68.25" customHeight="1" x14ac:dyDescent="0.45"/>
    <row r="25" ht="68.25" customHeight="1" x14ac:dyDescent="0.45"/>
    <row r="26" ht="68.25" customHeight="1" x14ac:dyDescent="0.45"/>
    <row r="27" ht="68.25" customHeight="1" x14ac:dyDescent="0.45"/>
    <row r="28" ht="68.25" customHeight="1" x14ac:dyDescent="0.45"/>
    <row r="29" ht="68.25" customHeight="1" x14ac:dyDescent="0.45"/>
    <row r="30" ht="68.25" customHeight="1" x14ac:dyDescent="0.45"/>
    <row r="31" ht="68.25" customHeight="1" x14ac:dyDescent="0.45"/>
    <row r="32" ht="68.25" customHeight="1" x14ac:dyDescent="0.45"/>
  </sheetData>
  <sheetProtection algorithmName="SHA-512" hashValue="nV6rbzSZ7j5G1VUktyrpo1URJZcI4X6MnzeYohLEmUNXySJqQ1ePYQEFAse3AxCgK5mOw+ixeUs+FZrk4+L5ug==" saltValue="bhDVOk4hYg6F/zxyVMXZQA==" spinCount="100000" sheet="1" selectLockedCells="1"/>
  <mergeCells count="54">
    <mergeCell ref="B11:I11"/>
    <mergeCell ref="O11:S11"/>
    <mergeCell ref="W11:AA11"/>
    <mergeCell ref="AB11:AD11"/>
    <mergeCell ref="AB9:AD9"/>
    <mergeCell ref="B10:I10"/>
    <mergeCell ref="O10:S10"/>
    <mergeCell ref="W10:AA10"/>
    <mergeCell ref="AB10:AD10"/>
    <mergeCell ref="A6:A7"/>
    <mergeCell ref="B6:I6"/>
    <mergeCell ref="J6:J7"/>
    <mergeCell ref="N6:N8"/>
    <mergeCell ref="O6:S6"/>
    <mergeCell ref="B7:I7"/>
    <mergeCell ref="O7:S7"/>
    <mergeCell ref="A8:A10"/>
    <mergeCell ref="B8:I8"/>
    <mergeCell ref="J8:J9"/>
    <mergeCell ref="O8:S8"/>
    <mergeCell ref="B9:I9"/>
    <mergeCell ref="N9:N10"/>
    <mergeCell ref="O9:S9"/>
    <mergeCell ref="A2:A3"/>
    <mergeCell ref="B2:I2"/>
    <mergeCell ref="J2:J3"/>
    <mergeCell ref="O2:S2"/>
    <mergeCell ref="W2:AA2"/>
    <mergeCell ref="B3:I3"/>
    <mergeCell ref="N3:N5"/>
    <mergeCell ref="O3:S3"/>
    <mergeCell ref="W3:AA3"/>
    <mergeCell ref="A4:A5"/>
    <mergeCell ref="B4:I4"/>
    <mergeCell ref="O4:S4"/>
    <mergeCell ref="W4:AA4"/>
    <mergeCell ref="B5:I5"/>
    <mergeCell ref="O5:S5"/>
    <mergeCell ref="W5:AA5"/>
    <mergeCell ref="B1:I1"/>
    <mergeCell ref="O1:S1"/>
    <mergeCell ref="W1:AA1"/>
    <mergeCell ref="AB1:AD1"/>
    <mergeCell ref="AB2:AD2"/>
    <mergeCell ref="AB3:AD3"/>
    <mergeCell ref="AB4:AD4"/>
    <mergeCell ref="AB5:AD5"/>
    <mergeCell ref="W6:AA6"/>
    <mergeCell ref="AB6:AD6"/>
    <mergeCell ref="W7:AA7"/>
    <mergeCell ref="AB7:AD7"/>
    <mergeCell ref="W8:AA8"/>
    <mergeCell ref="AB8:AD8"/>
    <mergeCell ref="W9:AA9"/>
  </mergeCells>
  <printOptions horizontalCentered="1"/>
  <pageMargins left="0.7" right="0.7" top="0.75" bottom="0.75" header="0.3" footer="0.3"/>
  <pageSetup scale="30"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M38"/>
  <sheetViews>
    <sheetView windowProtection="1" showGridLines="0" showRowColHeaders="0" showRuler="0" zoomScaleNormal="100" workbookViewId="0">
      <selection activeCell="A13" sqref="A13"/>
    </sheetView>
  </sheetViews>
  <sheetFormatPr defaultColWidth="0.265625" defaultRowHeight="14.25" x14ac:dyDescent="0.45"/>
  <cols>
    <col min="1" max="1" width="8.86328125" style="43" customWidth="1"/>
    <col min="2" max="2" width="11.73046875" style="43" customWidth="1"/>
    <col min="3" max="7" width="8.86328125" style="43" customWidth="1"/>
    <col min="8" max="8" width="18.73046875" style="43" customWidth="1"/>
    <col min="9" max="9" width="15.73046875" style="43" customWidth="1"/>
    <col min="10" max="13" width="8.86328125" style="43" customWidth="1"/>
    <col min="14" max="14" width="2.1328125" style="43" customWidth="1"/>
    <col min="15" max="16384" width="0.265625" style="43"/>
  </cols>
  <sheetData>
    <row r="1" spans="1:13" ht="18" customHeight="1" thickBot="1" x14ac:dyDescent="0.5">
      <c r="A1" s="1545" t="s">
        <v>850</v>
      </c>
      <c r="B1" s="1546"/>
      <c r="C1" s="1546"/>
      <c r="D1" s="1546"/>
      <c r="E1" s="1546"/>
      <c r="F1" s="1546"/>
      <c r="G1" s="1546"/>
      <c r="H1" s="1546"/>
      <c r="I1" s="1546"/>
      <c r="J1" s="1546"/>
      <c r="K1" s="1546"/>
      <c r="L1" s="1546"/>
      <c r="M1" s="1547"/>
    </row>
    <row r="2" spans="1:13" ht="13.15" customHeight="1" x14ac:dyDescent="0.45">
      <c r="A2" s="151"/>
      <c r="B2" s="152"/>
      <c r="C2" s="152"/>
      <c r="D2" s="152"/>
      <c r="E2" s="152"/>
      <c r="F2" s="152"/>
      <c r="G2" s="152"/>
      <c r="H2" s="152"/>
      <c r="I2" s="152"/>
      <c r="J2" s="152"/>
      <c r="K2" s="152"/>
      <c r="L2" s="152"/>
      <c r="M2" s="153"/>
    </row>
    <row r="3" spans="1:13" ht="13.15" customHeight="1" x14ac:dyDescent="0.45">
      <c r="A3" s="136" t="s">
        <v>334</v>
      </c>
      <c r="B3" s="137"/>
      <c r="C3" s="137"/>
      <c r="D3" s="138"/>
      <c r="E3" s="139" t="s">
        <v>335</v>
      </c>
      <c r="F3" s="137"/>
      <c r="G3" s="137"/>
      <c r="H3" s="137"/>
      <c r="I3" s="138"/>
      <c r="J3" s="139" t="s">
        <v>210</v>
      </c>
      <c r="K3" s="137"/>
      <c r="L3" s="139" t="s">
        <v>211</v>
      </c>
      <c r="M3" s="140"/>
    </row>
    <row r="4" spans="1:13" ht="13.15" customHeight="1" x14ac:dyDescent="0.45">
      <c r="A4" s="1555"/>
      <c r="B4" s="1556"/>
      <c r="C4" s="1556"/>
      <c r="D4" s="1557"/>
      <c r="E4" s="1551" t="str">
        <f>IF(ISBLANK(Information!D11),"",_xlfn.CONCAT(IF(ISBLANK(Information!D11),"",Information!D11)," / ",IF(ISBLANK(Information!D13),"",_xlfn.CONCAT("(",LEFT(Information!D13,3),")"," ",MID(Information!D13,4,3),"-",RIGHT(Information!D13,4)))))</f>
        <v/>
      </c>
      <c r="F4" s="1554"/>
      <c r="G4" s="1554"/>
      <c r="H4" s="1554"/>
      <c r="I4" s="1552"/>
      <c r="J4" s="1548"/>
      <c r="K4" s="1549"/>
      <c r="L4" s="1548"/>
      <c r="M4" s="1550"/>
    </row>
    <row r="5" spans="1:13" ht="13.15" customHeight="1" x14ac:dyDescent="0.45">
      <c r="A5" s="136" t="s">
        <v>619</v>
      </c>
      <c r="B5" s="137"/>
      <c r="C5" s="137"/>
      <c r="D5" s="138"/>
      <c r="E5" s="139" t="s">
        <v>336</v>
      </c>
      <c r="F5" s="137"/>
      <c r="G5" s="137"/>
      <c r="H5" s="137"/>
      <c r="I5" s="138"/>
      <c r="J5" s="139" t="s">
        <v>337</v>
      </c>
      <c r="K5" s="137"/>
      <c r="L5" s="137"/>
      <c r="M5" s="140"/>
    </row>
    <row r="6" spans="1:13" ht="13.15" customHeight="1" x14ac:dyDescent="0.45">
      <c r="A6" s="1553" t="str">
        <f>IF(ISBLANK(Information!D19),"",_xlfn.CONCAT(IF(ISBLANK(Information!D19),"",Information!D19),"/",IF(ISBLANK(Information!D20),"",Information!D20)))</f>
        <v/>
      </c>
      <c r="B6" s="1554"/>
      <c r="C6" s="1554"/>
      <c r="D6" s="1552"/>
      <c r="E6" s="1558"/>
      <c r="F6" s="1556"/>
      <c r="G6" s="1556"/>
      <c r="H6" s="1556"/>
      <c r="I6" s="1557"/>
      <c r="J6" s="1548"/>
      <c r="K6" s="1559"/>
      <c r="L6" s="1559"/>
      <c r="M6" s="1550"/>
    </row>
    <row r="7" spans="1:13" ht="13.15" customHeight="1" x14ac:dyDescent="0.45">
      <c r="A7" s="136" t="s">
        <v>29</v>
      </c>
      <c r="B7" s="137"/>
      <c r="C7" s="137"/>
      <c r="D7" s="138"/>
      <c r="E7" s="139" t="s">
        <v>338</v>
      </c>
      <c r="F7" s="137"/>
      <c r="G7" s="137"/>
      <c r="H7" s="137"/>
      <c r="I7" s="138"/>
      <c r="J7" s="139" t="s">
        <v>339</v>
      </c>
      <c r="K7" s="137"/>
      <c r="L7" s="137"/>
      <c r="M7" s="140"/>
    </row>
    <row r="8" spans="1:13" ht="13.15" customHeight="1" x14ac:dyDescent="0.45">
      <c r="A8" s="1553" t="str">
        <f>IF(ISBLANK(Information!D18),"",Information!D18)</f>
        <v/>
      </c>
      <c r="B8" s="1554"/>
      <c r="C8" s="1554"/>
      <c r="D8" s="1552"/>
      <c r="E8" s="1548"/>
      <c r="F8" s="1559"/>
      <c r="G8" s="1559"/>
      <c r="H8" s="1559"/>
      <c r="I8" s="1549"/>
      <c r="J8" s="1548"/>
      <c r="K8" s="1559"/>
      <c r="L8" s="1559"/>
      <c r="M8" s="1550"/>
    </row>
    <row r="9" spans="1:13" ht="13.15" customHeight="1" x14ac:dyDescent="0.45">
      <c r="A9" s="136" t="s">
        <v>73</v>
      </c>
      <c r="B9" s="137"/>
      <c r="C9" s="139" t="s">
        <v>40</v>
      </c>
      <c r="D9" s="138"/>
      <c r="E9" s="139" t="s">
        <v>340</v>
      </c>
      <c r="F9" s="137"/>
      <c r="G9" s="137"/>
      <c r="H9" s="137"/>
      <c r="I9" s="138"/>
      <c r="J9" s="139" t="s">
        <v>340</v>
      </c>
      <c r="K9" s="137"/>
      <c r="L9" s="137"/>
      <c r="M9" s="140"/>
    </row>
    <row r="10" spans="1:13" ht="13.15" customHeight="1" x14ac:dyDescent="0.45">
      <c r="A10" s="1553" t="str">
        <f>IF(ISBLANK(Information!D2),"",Information!D2)</f>
        <v/>
      </c>
      <c r="B10" s="1552"/>
      <c r="C10" s="1551" t="str">
        <f>IF(ISBLANK(Information!D3),"",Information!D3)</f>
        <v/>
      </c>
      <c r="D10" s="1552"/>
      <c r="E10" s="1548"/>
      <c r="F10" s="1559"/>
      <c r="G10" s="1559"/>
      <c r="H10" s="1559"/>
      <c r="I10" s="1549"/>
      <c r="J10" s="1548"/>
      <c r="K10" s="1559"/>
      <c r="L10" s="1559"/>
      <c r="M10" s="1550"/>
    </row>
    <row r="11" spans="1:13" ht="13.9" customHeight="1" x14ac:dyDescent="0.45">
      <c r="A11" s="1563" t="s">
        <v>341</v>
      </c>
      <c r="B11" s="1539" t="s">
        <v>342</v>
      </c>
      <c r="C11" s="1539" t="s">
        <v>343</v>
      </c>
      <c r="D11" s="1560" t="s">
        <v>344</v>
      </c>
      <c r="E11" s="1561"/>
      <c r="F11" s="1562"/>
      <c r="G11" s="1539" t="s">
        <v>345</v>
      </c>
      <c r="H11" s="1560" t="s">
        <v>346</v>
      </c>
      <c r="I11" s="1561"/>
      <c r="J11" s="1561"/>
      <c r="K11" s="1561"/>
      <c r="L11" s="1562"/>
      <c r="M11" s="1533" t="s">
        <v>347</v>
      </c>
    </row>
    <row r="12" spans="1:13" ht="13.9" customHeight="1" x14ac:dyDescent="0.45">
      <c r="A12" s="1564"/>
      <c r="B12" s="1540"/>
      <c r="C12" s="1540"/>
      <c r="D12" s="1551"/>
      <c r="E12" s="1554"/>
      <c r="F12" s="1552"/>
      <c r="G12" s="1540"/>
      <c r="H12" s="1551"/>
      <c r="I12" s="1554"/>
      <c r="J12" s="1554"/>
      <c r="K12" s="1554"/>
      <c r="L12" s="1552"/>
      <c r="M12" s="1534"/>
    </row>
    <row r="13" spans="1:13" ht="13.9" customHeight="1" x14ac:dyDescent="0.45">
      <c r="A13" s="1564"/>
      <c r="B13" s="1540"/>
      <c r="C13" s="1540"/>
      <c r="D13" s="1536" t="s">
        <v>348</v>
      </c>
      <c r="E13" s="1536" t="s">
        <v>349</v>
      </c>
      <c r="F13" s="1536" t="s">
        <v>350</v>
      </c>
      <c r="G13" s="1540"/>
      <c r="H13" s="1542" t="s">
        <v>355</v>
      </c>
      <c r="I13" s="1542" t="s">
        <v>356</v>
      </c>
      <c r="J13" s="141" t="s">
        <v>351</v>
      </c>
      <c r="K13" s="142"/>
      <c r="L13" s="1539" t="s">
        <v>352</v>
      </c>
      <c r="M13" s="1534"/>
    </row>
    <row r="14" spans="1:13" ht="13.9" customHeight="1" x14ac:dyDescent="0.45">
      <c r="A14" s="1564"/>
      <c r="B14" s="1540"/>
      <c r="C14" s="1540"/>
      <c r="D14" s="1537"/>
      <c r="E14" s="1537"/>
      <c r="F14" s="1537"/>
      <c r="G14" s="1540"/>
      <c r="H14" s="1543"/>
      <c r="I14" s="1543"/>
      <c r="J14" s="1536" t="s">
        <v>353</v>
      </c>
      <c r="K14" s="1536" t="s">
        <v>354</v>
      </c>
      <c r="L14" s="1540"/>
      <c r="M14" s="1534"/>
    </row>
    <row r="15" spans="1:13" ht="13.9" customHeight="1" x14ac:dyDescent="0.45">
      <c r="A15" s="1565"/>
      <c r="B15" s="1541"/>
      <c r="C15" s="1541"/>
      <c r="D15" s="1538"/>
      <c r="E15" s="1538"/>
      <c r="F15" s="1538"/>
      <c r="G15" s="1541"/>
      <c r="H15" s="1544"/>
      <c r="I15" s="1544"/>
      <c r="J15" s="1538"/>
      <c r="K15" s="1538"/>
      <c r="L15" s="1541"/>
      <c r="M15" s="1535"/>
    </row>
    <row r="16" spans="1:13" ht="13.15" customHeight="1" x14ac:dyDescent="0.45">
      <c r="A16" s="143"/>
      <c r="B16" s="144"/>
      <c r="C16" s="144"/>
      <c r="D16" s="145"/>
      <c r="E16" s="144"/>
      <c r="F16" s="144"/>
      <c r="G16" s="144"/>
      <c r="H16" s="144"/>
      <c r="I16" s="145"/>
      <c r="J16" s="145"/>
      <c r="K16" s="145"/>
      <c r="L16" s="145"/>
      <c r="M16" s="146"/>
    </row>
    <row r="17" spans="1:13" ht="13.15" customHeight="1" x14ac:dyDescent="0.45">
      <c r="A17" s="143"/>
      <c r="B17" s="144"/>
      <c r="C17" s="144"/>
      <c r="D17" s="145"/>
      <c r="E17" s="144"/>
      <c r="F17" s="144"/>
      <c r="G17" s="144"/>
      <c r="H17" s="144"/>
      <c r="I17" s="145"/>
      <c r="J17" s="145"/>
      <c r="K17" s="145"/>
      <c r="L17" s="145"/>
      <c r="M17" s="146"/>
    </row>
    <row r="18" spans="1:13" ht="13.15" customHeight="1" x14ac:dyDescent="0.45">
      <c r="A18" s="143"/>
      <c r="B18" s="144"/>
      <c r="C18" s="144"/>
      <c r="D18" s="145"/>
      <c r="E18" s="144"/>
      <c r="F18" s="144"/>
      <c r="G18" s="144"/>
      <c r="H18" s="144"/>
      <c r="I18" s="145"/>
      <c r="J18" s="145"/>
      <c r="K18" s="145"/>
      <c r="L18" s="145"/>
      <c r="M18" s="146"/>
    </row>
    <row r="19" spans="1:13" ht="13.15" customHeight="1" x14ac:dyDescent="0.45">
      <c r="A19" s="143"/>
      <c r="B19" s="144"/>
      <c r="C19" s="144"/>
      <c r="D19" s="145"/>
      <c r="E19" s="144"/>
      <c r="F19" s="144"/>
      <c r="G19" s="144"/>
      <c r="H19" s="144"/>
      <c r="I19" s="145"/>
      <c r="J19" s="145"/>
      <c r="K19" s="145"/>
      <c r="L19" s="145"/>
      <c r="M19" s="146"/>
    </row>
    <row r="20" spans="1:13" ht="13.15" customHeight="1" x14ac:dyDescent="0.45">
      <c r="A20" s="143"/>
      <c r="B20" s="144"/>
      <c r="C20" s="144"/>
      <c r="D20" s="145"/>
      <c r="E20" s="144"/>
      <c r="F20" s="144"/>
      <c r="G20" s="144"/>
      <c r="H20" s="144"/>
      <c r="I20" s="145"/>
      <c r="J20" s="145"/>
      <c r="K20" s="145"/>
      <c r="L20" s="145"/>
      <c r="M20" s="146"/>
    </row>
    <row r="21" spans="1:13" ht="13.15" customHeight="1" x14ac:dyDescent="0.45">
      <c r="A21" s="143"/>
      <c r="B21" s="144"/>
      <c r="C21" s="144"/>
      <c r="D21" s="145"/>
      <c r="E21" s="144"/>
      <c r="F21" s="144"/>
      <c r="G21" s="144"/>
      <c r="H21" s="144"/>
      <c r="I21" s="145"/>
      <c r="J21" s="145"/>
      <c r="K21" s="145"/>
      <c r="L21" s="145"/>
      <c r="M21" s="146"/>
    </row>
    <row r="22" spans="1:13" ht="13.15" customHeight="1" x14ac:dyDescent="0.45">
      <c r="A22" s="143"/>
      <c r="B22" s="144"/>
      <c r="C22" s="144"/>
      <c r="D22" s="145"/>
      <c r="E22" s="144"/>
      <c r="F22" s="144"/>
      <c r="G22" s="144"/>
      <c r="H22" s="144"/>
      <c r="I22" s="145"/>
      <c r="J22" s="145"/>
      <c r="K22" s="145"/>
      <c r="L22" s="145"/>
      <c r="M22" s="146"/>
    </row>
    <row r="23" spans="1:13" ht="13.15" customHeight="1" x14ac:dyDescent="0.45">
      <c r="A23" s="143"/>
      <c r="B23" s="144"/>
      <c r="C23" s="144"/>
      <c r="D23" s="145"/>
      <c r="E23" s="144"/>
      <c r="F23" s="144"/>
      <c r="G23" s="144"/>
      <c r="H23" s="144"/>
      <c r="I23" s="145"/>
      <c r="J23" s="145"/>
      <c r="K23" s="145"/>
      <c r="L23" s="145"/>
      <c r="M23" s="146"/>
    </row>
    <row r="24" spans="1:13" ht="13.15" customHeight="1" x14ac:dyDescent="0.45">
      <c r="A24" s="143"/>
      <c r="B24" s="144"/>
      <c r="C24" s="144"/>
      <c r="D24" s="145"/>
      <c r="E24" s="144"/>
      <c r="F24" s="144"/>
      <c r="G24" s="144"/>
      <c r="H24" s="144"/>
      <c r="I24" s="145"/>
      <c r="J24" s="145"/>
      <c r="K24" s="145"/>
      <c r="L24" s="145"/>
      <c r="M24" s="146"/>
    </row>
    <row r="25" spans="1:13" ht="13.15" customHeight="1" x14ac:dyDescent="0.45">
      <c r="A25" s="143"/>
      <c r="B25" s="144"/>
      <c r="C25" s="144"/>
      <c r="D25" s="145"/>
      <c r="E25" s="144"/>
      <c r="F25" s="144"/>
      <c r="G25" s="144"/>
      <c r="H25" s="144"/>
      <c r="I25" s="145"/>
      <c r="J25" s="145"/>
      <c r="K25" s="145"/>
      <c r="L25" s="145"/>
      <c r="M25" s="146"/>
    </row>
    <row r="26" spans="1:13" ht="13.15" customHeight="1" x14ac:dyDescent="0.45">
      <c r="A26" s="143"/>
      <c r="B26" s="144"/>
      <c r="C26" s="144"/>
      <c r="D26" s="145"/>
      <c r="E26" s="144"/>
      <c r="F26" s="144"/>
      <c r="G26" s="144"/>
      <c r="H26" s="144"/>
      <c r="I26" s="145"/>
      <c r="J26" s="145"/>
      <c r="K26" s="145"/>
      <c r="L26" s="145"/>
      <c r="M26" s="146"/>
    </row>
    <row r="27" spans="1:13" ht="13.15" customHeight="1" x14ac:dyDescent="0.45">
      <c r="A27" s="143"/>
      <c r="B27" s="144"/>
      <c r="C27" s="144"/>
      <c r="D27" s="145"/>
      <c r="E27" s="144"/>
      <c r="F27" s="144"/>
      <c r="G27" s="144"/>
      <c r="H27" s="144"/>
      <c r="I27" s="145"/>
      <c r="J27" s="145"/>
      <c r="K27" s="145"/>
      <c r="L27" s="145"/>
      <c r="M27" s="146"/>
    </row>
    <row r="28" spans="1:13" ht="13.15" customHeight="1" x14ac:dyDescent="0.45">
      <c r="A28" s="143"/>
      <c r="B28" s="144"/>
      <c r="C28" s="144"/>
      <c r="D28" s="145"/>
      <c r="E28" s="144"/>
      <c r="F28" s="144"/>
      <c r="G28" s="144"/>
      <c r="H28" s="144"/>
      <c r="I28" s="145"/>
      <c r="J28" s="145"/>
      <c r="K28" s="145"/>
      <c r="L28" s="145"/>
      <c r="M28" s="146"/>
    </row>
    <row r="29" spans="1:13" ht="13.15" customHeight="1" x14ac:dyDescent="0.45">
      <c r="A29" s="143"/>
      <c r="B29" s="144"/>
      <c r="C29" s="144"/>
      <c r="D29" s="145"/>
      <c r="E29" s="144"/>
      <c r="F29" s="144"/>
      <c r="G29" s="144"/>
      <c r="H29" s="144"/>
      <c r="I29" s="145"/>
      <c r="J29" s="145"/>
      <c r="K29" s="145"/>
      <c r="L29" s="145"/>
      <c r="M29" s="146"/>
    </row>
    <row r="30" spans="1:13" ht="13.15" customHeight="1" x14ac:dyDescent="0.45">
      <c r="A30" s="143"/>
      <c r="B30" s="144"/>
      <c r="C30" s="144"/>
      <c r="D30" s="145"/>
      <c r="E30" s="144"/>
      <c r="F30" s="144"/>
      <c r="G30" s="144"/>
      <c r="H30" s="144"/>
      <c r="I30" s="145"/>
      <c r="J30" s="145"/>
      <c r="K30" s="145"/>
      <c r="L30" s="145"/>
      <c r="M30" s="146"/>
    </row>
    <row r="31" spans="1:13" ht="13.15" customHeight="1" x14ac:dyDescent="0.45">
      <c r="A31" s="143"/>
      <c r="B31" s="144"/>
      <c r="C31" s="144"/>
      <c r="D31" s="145"/>
      <c r="E31" s="144"/>
      <c r="F31" s="144"/>
      <c r="G31" s="144"/>
      <c r="H31" s="144"/>
      <c r="I31" s="145"/>
      <c r="J31" s="145"/>
      <c r="K31" s="145"/>
      <c r="L31" s="145"/>
      <c r="M31" s="146"/>
    </row>
    <row r="32" spans="1:13" ht="13.15" customHeight="1" x14ac:dyDescent="0.45">
      <c r="A32" s="143"/>
      <c r="B32" s="144"/>
      <c r="C32" s="144"/>
      <c r="D32" s="145"/>
      <c r="E32" s="144"/>
      <c r="F32" s="144"/>
      <c r="G32" s="144"/>
      <c r="H32" s="144"/>
      <c r="I32" s="145"/>
      <c r="J32" s="145"/>
      <c r="K32" s="145"/>
      <c r="L32" s="145"/>
      <c r="M32" s="146"/>
    </row>
    <row r="33" spans="1:13" ht="13.15" customHeight="1" x14ac:dyDescent="0.45">
      <c r="A33" s="143"/>
      <c r="B33" s="144"/>
      <c r="C33" s="144"/>
      <c r="D33" s="145"/>
      <c r="E33" s="144"/>
      <c r="F33" s="144"/>
      <c r="G33" s="144"/>
      <c r="H33" s="144"/>
      <c r="I33" s="145"/>
      <c r="J33" s="145"/>
      <c r="K33" s="145"/>
      <c r="L33" s="145"/>
      <c r="M33" s="146"/>
    </row>
    <row r="34" spans="1:13" ht="13.15" customHeight="1" x14ac:dyDescent="0.45">
      <c r="A34" s="143"/>
      <c r="B34" s="144"/>
      <c r="C34" s="144"/>
      <c r="D34" s="145"/>
      <c r="E34" s="144"/>
      <c r="F34" s="144"/>
      <c r="G34" s="144"/>
      <c r="H34" s="144"/>
      <c r="I34" s="145"/>
      <c r="J34" s="145"/>
      <c r="K34" s="145"/>
      <c r="L34" s="145"/>
      <c r="M34" s="146"/>
    </row>
    <row r="35" spans="1:13" ht="13.15" customHeight="1" x14ac:dyDescent="0.45">
      <c r="A35" s="143"/>
      <c r="B35" s="144"/>
      <c r="C35" s="144"/>
      <c r="D35" s="145"/>
      <c r="E35" s="144"/>
      <c r="F35" s="144"/>
      <c r="G35" s="144"/>
      <c r="H35" s="144"/>
      <c r="I35" s="145"/>
      <c r="J35" s="145"/>
      <c r="K35" s="145"/>
      <c r="L35" s="145"/>
      <c r="M35" s="146"/>
    </row>
    <row r="36" spans="1:13" ht="13.15" customHeight="1" x14ac:dyDescent="0.45">
      <c r="A36" s="143"/>
      <c r="B36" s="144"/>
      <c r="C36" s="144"/>
      <c r="D36" s="145"/>
      <c r="E36" s="144"/>
      <c r="F36" s="144"/>
      <c r="G36" s="144"/>
      <c r="H36" s="144"/>
      <c r="I36" s="145"/>
      <c r="J36" s="145"/>
      <c r="K36" s="145"/>
      <c r="L36" s="145"/>
      <c r="M36" s="146"/>
    </row>
    <row r="37" spans="1:13" ht="13.15" customHeight="1" x14ac:dyDescent="0.45">
      <c r="A37" s="143"/>
      <c r="B37" s="144"/>
      <c r="C37" s="144"/>
      <c r="D37" s="145"/>
      <c r="E37" s="144"/>
      <c r="F37" s="144"/>
      <c r="G37" s="144"/>
      <c r="H37" s="144"/>
      <c r="I37" s="145"/>
      <c r="J37" s="145"/>
      <c r="K37" s="145"/>
      <c r="L37" s="145"/>
      <c r="M37" s="146"/>
    </row>
    <row r="38" spans="1:13" ht="13.15" customHeight="1" thickBot="1" x14ac:dyDescent="0.5">
      <c r="A38" s="147"/>
      <c r="B38" s="148"/>
      <c r="C38" s="148"/>
      <c r="D38" s="149"/>
      <c r="E38" s="148"/>
      <c r="F38" s="148"/>
      <c r="G38" s="148"/>
      <c r="H38" s="148"/>
      <c r="I38" s="149"/>
      <c r="J38" s="149"/>
      <c r="K38" s="149"/>
      <c r="L38" s="149"/>
      <c r="M38" s="150"/>
    </row>
  </sheetData>
  <sheetProtection algorithmName="SHA-512" hashValue="u6VKlFxruhx96Q0g5whosL136flndRM2lKAOcPSRs2F9gjDPil0yCRtzwhV5JCpdafBpHW5A9+bFvxdck2ACZA==" saltValue="3HVH3hRx3HO15swC6NXWBg==" spinCount="100000" sheet="1" selectLockedCells="1"/>
  <mergeCells count="30">
    <mergeCell ref="C11:C15"/>
    <mergeCell ref="D11:F12"/>
    <mergeCell ref="G11:G15"/>
    <mergeCell ref="H11:L12"/>
    <mergeCell ref="A11:A15"/>
    <mergeCell ref="B11:B15"/>
    <mergeCell ref="A1:M1"/>
    <mergeCell ref="J4:K4"/>
    <mergeCell ref="L4:M4"/>
    <mergeCell ref="C10:D10"/>
    <mergeCell ref="A6:D6"/>
    <mergeCell ref="A8:D8"/>
    <mergeCell ref="A10:B10"/>
    <mergeCell ref="E4:I4"/>
    <mergeCell ref="A4:D4"/>
    <mergeCell ref="E6:I6"/>
    <mergeCell ref="E8:I8"/>
    <mergeCell ref="E10:I10"/>
    <mergeCell ref="J6:M6"/>
    <mergeCell ref="J8:M8"/>
    <mergeCell ref="J10:M10"/>
    <mergeCell ref="M11:M15"/>
    <mergeCell ref="D13:D15"/>
    <mergeCell ref="E13:E15"/>
    <mergeCell ref="F13:F15"/>
    <mergeCell ref="L13:L15"/>
    <mergeCell ref="J14:J15"/>
    <mergeCell ref="K14:K15"/>
    <mergeCell ref="H13:H15"/>
    <mergeCell ref="I13:I15"/>
  </mergeCells>
  <printOptions horizontalCentered="1"/>
  <pageMargins left="0.7" right="0.7" top="0.75" bottom="0.75" header="0.3" footer="0.3"/>
  <pageSetup scale="67"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2769" r:id="rId5" name="Check Box 1">
              <controlPr locked="0" defaultSize="0" autoFill="0" autoLine="0" autoPict="0">
                <anchor moveWithCells="1">
                  <from>
                    <xdr:col>0</xdr:col>
                    <xdr:colOff>28575</xdr:colOff>
                    <xdr:row>1</xdr:row>
                    <xdr:rowOff>0</xdr:rowOff>
                  </from>
                  <to>
                    <xdr:col>1</xdr:col>
                    <xdr:colOff>361950</xdr:colOff>
                    <xdr:row>2</xdr:row>
                    <xdr:rowOff>19050</xdr:rowOff>
                  </to>
                </anchor>
              </controlPr>
            </control>
          </mc:Choice>
        </mc:AlternateContent>
        <mc:AlternateContent xmlns:mc="http://schemas.openxmlformats.org/markup-compatibility/2006">
          <mc:Choice Requires="x14">
            <control shapeId="32770" r:id="rId6" name="Check Box 2">
              <controlPr locked="0" defaultSize="0" autoFill="0" autoLine="0" autoPict="0">
                <anchor moveWithCells="1">
                  <from>
                    <xdr:col>1</xdr:col>
                    <xdr:colOff>314325</xdr:colOff>
                    <xdr:row>1</xdr:row>
                    <xdr:rowOff>0</xdr:rowOff>
                  </from>
                  <to>
                    <xdr:col>3</xdr:col>
                    <xdr:colOff>171450</xdr:colOff>
                    <xdr:row>2</xdr:row>
                    <xdr:rowOff>19050</xdr:rowOff>
                  </to>
                </anchor>
              </controlPr>
            </control>
          </mc:Choice>
        </mc:AlternateContent>
        <mc:AlternateContent xmlns:mc="http://schemas.openxmlformats.org/markup-compatibility/2006">
          <mc:Choice Requires="x14">
            <control shapeId="32771" r:id="rId7" name="Check Box 3">
              <controlPr locked="0" defaultSize="0" autoFill="0" autoLine="0" autoPict="0">
                <anchor moveWithCells="1">
                  <from>
                    <xdr:col>2</xdr:col>
                    <xdr:colOff>409575</xdr:colOff>
                    <xdr:row>1</xdr:row>
                    <xdr:rowOff>0</xdr:rowOff>
                  </from>
                  <to>
                    <xdr:col>4</xdr:col>
                    <xdr:colOff>590550</xdr:colOff>
                    <xdr:row>2</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AO21"/>
  <sheetViews>
    <sheetView windowProtection="1" showGridLines="0" showRowColHeaders="0" showRuler="0" zoomScaleNormal="100" workbookViewId="0">
      <selection activeCell="A13" sqref="A13"/>
    </sheetView>
  </sheetViews>
  <sheetFormatPr defaultColWidth="9.1328125" defaultRowHeight="14.25" x14ac:dyDescent="0.45"/>
  <cols>
    <col min="1" max="41" width="2.1328125" customWidth="1"/>
  </cols>
  <sheetData>
    <row r="1" spans="1:41" x14ac:dyDescent="0.45">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c r="AL1" s="43"/>
      <c r="AM1" s="43"/>
      <c r="AN1" s="43"/>
      <c r="AO1" s="43"/>
    </row>
    <row r="2" spans="1:41" x14ac:dyDescent="0.45">
      <c r="A2" s="43"/>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3"/>
    </row>
    <row r="3" spans="1:41" ht="395.25" customHeight="1" x14ac:dyDescent="0.45">
      <c r="A3" s="43"/>
      <c r="B3" s="44"/>
      <c r="C3" s="1566" t="s">
        <v>643</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44"/>
      <c r="AO3" s="43"/>
    </row>
    <row r="4" spans="1:41" x14ac:dyDescent="0.45">
      <c r="A4" s="43"/>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3"/>
    </row>
    <row r="5" spans="1:41" x14ac:dyDescent="0.45">
      <c r="A5" s="43"/>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43"/>
      <c r="AH5" s="43"/>
      <c r="AI5" s="43"/>
      <c r="AJ5" s="43"/>
      <c r="AK5" s="43"/>
      <c r="AL5" s="43"/>
      <c r="AM5" s="43"/>
      <c r="AN5" s="43"/>
      <c r="AO5" s="43"/>
    </row>
    <row r="6" spans="1:41" x14ac:dyDescent="0.45">
      <c r="A6" s="43"/>
      <c r="B6" s="43"/>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43"/>
      <c r="AE6" s="43"/>
      <c r="AF6" s="43"/>
      <c r="AG6" s="43"/>
      <c r="AH6" s="43"/>
      <c r="AI6" s="43"/>
      <c r="AJ6" s="43"/>
      <c r="AK6" s="43"/>
      <c r="AL6" s="43"/>
      <c r="AM6" s="43"/>
      <c r="AN6" s="43"/>
      <c r="AO6" s="43"/>
    </row>
    <row r="7" spans="1:41" x14ac:dyDescent="0.45">
      <c r="A7" s="43"/>
      <c r="B7" s="43"/>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row>
    <row r="8" spans="1:41" x14ac:dyDescent="0.45">
      <c r="A8" s="43"/>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row>
    <row r="9" spans="1:41" x14ac:dyDescent="0.45">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row>
    <row r="10" spans="1:41" x14ac:dyDescent="0.45">
      <c r="A10" s="43"/>
      <c r="B10" s="43"/>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row>
    <row r="11" spans="1:41" x14ac:dyDescent="0.45">
      <c r="A11" s="43"/>
      <c r="B11" s="43"/>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row>
    <row r="12" spans="1:41" x14ac:dyDescent="0.45">
      <c r="A12" s="43"/>
      <c r="B12" s="43"/>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row>
    <row r="13" spans="1:41" x14ac:dyDescent="0.45">
      <c r="A13" s="43"/>
      <c r="B13" s="43"/>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row>
    <row r="14" spans="1:41" x14ac:dyDescent="0.45">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row>
    <row r="15" spans="1:41" x14ac:dyDescent="0.45">
      <c r="A15" s="43"/>
      <c r="B15" s="43"/>
      <c r="C15" s="43"/>
      <c r="D15" s="43"/>
      <c r="E15" s="43"/>
      <c r="F15" s="43"/>
      <c r="G15" s="43"/>
      <c r="H15" s="43"/>
      <c r="I15" s="43"/>
      <c r="J15" s="43"/>
      <c r="K15" s="43"/>
      <c r="L15" s="43"/>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row>
    <row r="16" spans="1:41" x14ac:dyDescent="0.45">
      <c r="A16" s="43"/>
      <c r="B16" s="43"/>
      <c r="C16" s="43"/>
      <c r="D16" s="43"/>
      <c r="E16" s="43"/>
      <c r="F16" s="43"/>
      <c r="G16" s="43"/>
      <c r="H16" s="43"/>
      <c r="I16" s="43"/>
      <c r="J16" s="43"/>
      <c r="K16" s="43"/>
      <c r="L16" s="43"/>
      <c r="M16" s="43"/>
      <c r="N16" s="43"/>
      <c r="O16" s="43"/>
      <c r="P16" s="43"/>
      <c r="Q16" s="43"/>
      <c r="R16" s="43"/>
      <c r="S16" s="43"/>
      <c r="T16" s="43"/>
      <c r="U16" s="43"/>
      <c r="V16" s="43"/>
      <c r="W16" s="43"/>
      <c r="X16" s="43"/>
      <c r="Y16" s="43"/>
      <c r="Z16" s="43"/>
      <c r="AA16" s="43"/>
      <c r="AB16" s="43"/>
      <c r="AC16" s="43"/>
      <c r="AD16" s="43"/>
      <c r="AE16" s="43"/>
      <c r="AF16" s="43"/>
      <c r="AG16" s="43"/>
      <c r="AH16" s="43"/>
      <c r="AI16" s="43"/>
      <c r="AJ16" s="43"/>
      <c r="AK16" s="43"/>
      <c r="AL16" s="43"/>
      <c r="AM16" s="43"/>
      <c r="AN16" s="43"/>
      <c r="AO16" s="43"/>
    </row>
    <row r="17" spans="1:41" x14ac:dyDescent="0.45">
      <c r="A17" s="43"/>
      <c r="B17" s="43"/>
      <c r="C17" s="43"/>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3"/>
      <c r="AG17" s="43"/>
      <c r="AH17" s="43"/>
      <c r="AI17" s="43"/>
      <c r="AJ17" s="43"/>
      <c r="AK17" s="43"/>
      <c r="AL17" s="43"/>
      <c r="AM17" s="43"/>
      <c r="AN17" s="43"/>
      <c r="AO17" s="43"/>
    </row>
    <row r="18" spans="1:41" x14ac:dyDescent="0.45">
      <c r="A18" s="43"/>
      <c r="B18" s="43"/>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row>
    <row r="19" spans="1:41" x14ac:dyDescent="0.45">
      <c r="A19" s="43"/>
      <c r="B19" s="43"/>
      <c r="C19" s="43"/>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3"/>
      <c r="AG19" s="43"/>
      <c r="AH19" s="43"/>
      <c r="AI19" s="43"/>
      <c r="AJ19" s="43"/>
      <c r="AK19" s="43"/>
      <c r="AL19" s="43"/>
      <c r="AM19" s="43"/>
      <c r="AN19" s="43"/>
      <c r="AO19" s="43"/>
    </row>
    <row r="20" spans="1:41" x14ac:dyDescent="0.45">
      <c r="A20" s="43"/>
      <c r="B20" s="43"/>
      <c r="C20" s="43"/>
      <c r="D20" s="43"/>
      <c r="E20" s="43"/>
      <c r="F20" s="43"/>
      <c r="G20" s="43"/>
      <c r="H20" s="43"/>
      <c r="I20" s="43"/>
      <c r="J20" s="43"/>
      <c r="K20" s="43"/>
      <c r="L20" s="43"/>
      <c r="M20" s="43"/>
      <c r="N20" s="43"/>
      <c r="O20" s="43"/>
      <c r="P20" s="43"/>
      <c r="Q20" s="43"/>
      <c r="R20" s="43"/>
      <c r="S20" s="43"/>
      <c r="T20" s="43"/>
      <c r="U20" s="43"/>
      <c r="V20" s="43"/>
      <c r="W20" s="43"/>
      <c r="X20" s="43"/>
      <c r="Y20" s="43"/>
      <c r="Z20" s="43"/>
      <c r="AA20" s="43"/>
      <c r="AB20" s="43"/>
      <c r="AC20" s="43"/>
      <c r="AD20" s="43"/>
      <c r="AE20" s="43"/>
      <c r="AF20" s="43"/>
      <c r="AG20" s="43"/>
      <c r="AH20" s="43"/>
      <c r="AI20" s="43"/>
      <c r="AJ20" s="43"/>
      <c r="AK20" s="43"/>
      <c r="AL20" s="43"/>
      <c r="AM20" s="43"/>
      <c r="AN20" s="43"/>
      <c r="AO20" s="43"/>
    </row>
    <row r="21" spans="1:41" x14ac:dyDescent="0.45">
      <c r="A21" s="43"/>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3"/>
      <c r="AG21" s="43"/>
      <c r="AH21" s="43"/>
      <c r="AI21" s="43"/>
      <c r="AJ21" s="43"/>
      <c r="AK21" s="43"/>
      <c r="AL21" s="43"/>
      <c r="AM21" s="43"/>
      <c r="AN21" s="43"/>
      <c r="AO21" s="43"/>
    </row>
  </sheetData>
  <sheetProtection algorithmName="SHA-512" hashValue="57X7jO27imnFiVeF9hCj4huv853VK3/cAy4LNSGqhrw5mAZ0akCnMQvIBxZC7sKZ7T3WEPgxtLhOezAT9qLOGQ==" saltValue="fPGcyymvYxzMDzh4CSl1Sg==" spinCount="100000" sheet="1" selectLockedCells="1"/>
  <mergeCells count="1">
    <mergeCell ref="C3:AM3"/>
  </mergeCells>
  <printOptions horizontalCentered="1"/>
  <pageMargins left="0.7" right="0.7" top="0.75" bottom="0.75" header="0.3" footer="0.3"/>
  <pageSetup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A60"/>
  <sheetViews>
    <sheetView windowProtection="1" showRuler="0" zoomScaleNormal="100" zoomScalePageLayoutView="65" workbookViewId="0">
      <selection activeCell="A13" sqref="A13"/>
    </sheetView>
  </sheetViews>
  <sheetFormatPr defaultColWidth="0" defaultRowHeight="14.25" x14ac:dyDescent="0.45"/>
  <cols>
    <col min="1" max="27" width="7.265625" style="43" customWidth="1"/>
    <col min="28" max="111" width="83.73046875" style="43" customWidth="1"/>
    <col min="112" max="16384" width="0" style="43" hidden="1"/>
  </cols>
  <sheetData>
    <row r="1" spans="1:27" ht="18" customHeight="1" thickBot="1" x14ac:dyDescent="0.5">
      <c r="A1" s="1594" t="s">
        <v>295</v>
      </c>
      <c r="B1" s="1595"/>
      <c r="C1" s="1595"/>
      <c r="D1" s="1595"/>
      <c r="E1" s="1595"/>
      <c r="F1" s="1595"/>
      <c r="G1" s="1595"/>
      <c r="H1" s="1595"/>
      <c r="I1" s="1595"/>
      <c r="J1" s="1595"/>
      <c r="K1" s="1595"/>
      <c r="L1" s="1595"/>
      <c r="M1" s="1595"/>
      <c r="N1" s="1595"/>
      <c r="O1" s="1595"/>
      <c r="P1" s="1595"/>
      <c r="Q1" s="1595"/>
      <c r="R1" s="1595"/>
      <c r="S1" s="1595"/>
      <c r="T1" s="1595"/>
      <c r="U1" s="1595"/>
      <c r="V1" s="1595"/>
      <c r="W1" s="1595"/>
      <c r="X1" s="1595"/>
      <c r="Y1" s="1595"/>
      <c r="Z1" s="1596"/>
    </row>
    <row r="2" spans="1:27" s="317" customFormat="1" ht="15.75" customHeight="1" x14ac:dyDescent="0.45">
      <c r="A2" s="1592" t="s">
        <v>620</v>
      </c>
      <c r="B2" s="1593"/>
      <c r="C2" s="1593"/>
      <c r="D2" s="1602" t="str">
        <f>IF(ISBLANK(Information!D2),"",Information!D2)</f>
        <v/>
      </c>
      <c r="E2" s="1602"/>
      <c r="F2" s="1602"/>
      <c r="G2" s="1602"/>
      <c r="H2" s="1603"/>
      <c r="I2" s="631"/>
      <c r="J2" s="632"/>
      <c r="K2" s="633" t="s">
        <v>357</v>
      </c>
      <c r="L2" s="1604"/>
      <c r="M2" s="1604"/>
      <c r="N2" s="1604"/>
      <c r="O2" s="1605"/>
      <c r="P2" s="1592" t="s">
        <v>358</v>
      </c>
      <c r="Q2" s="1593"/>
      <c r="R2" s="1586"/>
      <c r="S2" s="1587"/>
      <c r="T2" s="1571" t="s">
        <v>167</v>
      </c>
      <c r="U2" s="1572"/>
      <c r="V2" s="1573"/>
      <c r="W2" s="1610"/>
      <c r="X2" s="1610"/>
      <c r="Y2" s="1610"/>
      <c r="Z2" s="1611"/>
      <c r="AA2" s="541"/>
    </row>
    <row r="3" spans="1:27" s="317" customFormat="1" ht="15.75" customHeight="1" x14ac:dyDescent="0.45">
      <c r="A3" s="1614" t="s">
        <v>359</v>
      </c>
      <c r="B3" s="1615"/>
      <c r="C3" s="1615"/>
      <c r="D3" s="1606" t="str">
        <f>IF(ISBLANK(Information!D19),"",Information!D19)</f>
        <v/>
      </c>
      <c r="E3" s="1606"/>
      <c r="F3" s="1606"/>
      <c r="G3" s="1606"/>
      <c r="H3" s="1607"/>
      <c r="I3" s="1568" t="s">
        <v>360</v>
      </c>
      <c r="J3" s="1569"/>
      <c r="K3" s="1570"/>
      <c r="L3" s="1608"/>
      <c r="M3" s="1608"/>
      <c r="N3" s="1608"/>
      <c r="O3" s="1609"/>
      <c r="P3" s="1622" t="s">
        <v>361</v>
      </c>
      <c r="Q3" s="1623"/>
      <c r="R3" s="1588"/>
      <c r="S3" s="1589"/>
      <c r="T3" s="1574" t="s">
        <v>362</v>
      </c>
      <c r="U3" s="1575"/>
      <c r="V3" s="1576"/>
      <c r="W3" s="1580"/>
      <c r="X3" s="1581"/>
      <c r="Y3" s="1581"/>
      <c r="Z3" s="1582"/>
      <c r="AA3" s="541"/>
    </row>
    <row r="4" spans="1:27" s="317" customFormat="1" ht="15.75" customHeight="1" thickBot="1" x14ac:dyDescent="0.5">
      <c r="A4" s="1612" t="s">
        <v>363</v>
      </c>
      <c r="B4" s="1613"/>
      <c r="C4" s="1613"/>
      <c r="D4" s="1597"/>
      <c r="E4" s="1597"/>
      <c r="F4" s="1597"/>
      <c r="G4" s="1597"/>
      <c r="H4" s="1598"/>
      <c r="I4" s="1616" t="s">
        <v>364</v>
      </c>
      <c r="J4" s="1617"/>
      <c r="K4" s="1618"/>
      <c r="L4" s="1599"/>
      <c r="M4" s="1599"/>
      <c r="N4" s="1599"/>
      <c r="O4" s="1600"/>
      <c r="P4" s="1620" t="s">
        <v>365</v>
      </c>
      <c r="Q4" s="1621"/>
      <c r="R4" s="1590"/>
      <c r="S4" s="1591"/>
      <c r="T4" s="1577"/>
      <c r="U4" s="1578"/>
      <c r="V4" s="1579"/>
      <c r="W4" s="1583"/>
      <c r="X4" s="1584"/>
      <c r="Y4" s="1584"/>
      <c r="Z4" s="1585"/>
      <c r="AA4" s="541"/>
    </row>
    <row r="5" spans="1:27" ht="13.15" customHeight="1" x14ac:dyDescent="0.45">
      <c r="A5" s="634"/>
      <c r="B5" s="634"/>
      <c r="C5" s="635"/>
      <c r="D5" s="634"/>
      <c r="E5" s="634"/>
      <c r="F5" s="634"/>
      <c r="G5" s="634"/>
      <c r="H5" s="634"/>
      <c r="I5" s="635"/>
      <c r="J5" s="634"/>
      <c r="K5" s="635"/>
      <c r="L5" s="634"/>
      <c r="M5" s="634"/>
      <c r="N5" s="634"/>
      <c r="O5" s="634"/>
      <c r="P5" s="636"/>
      <c r="Q5" s="636"/>
      <c r="R5" s="634"/>
      <c r="S5" s="634"/>
      <c r="T5" s="634"/>
      <c r="U5" s="637"/>
      <c r="V5" s="637"/>
      <c r="W5" s="634"/>
      <c r="X5" s="634"/>
      <c r="Y5" s="634"/>
      <c r="Z5" s="634"/>
      <c r="AA5" s="154"/>
    </row>
    <row r="6" spans="1:27" ht="13.15" customHeight="1" x14ac:dyDescent="0.45">
      <c r="A6" s="638"/>
      <c r="B6" s="638"/>
      <c r="C6" s="638"/>
      <c r="D6" s="638"/>
      <c r="E6" s="638"/>
      <c r="F6" s="638"/>
      <c r="G6" s="638"/>
      <c r="H6" s="638"/>
      <c r="I6" s="638"/>
      <c r="J6" s="638"/>
      <c r="K6" s="638"/>
      <c r="L6" s="638"/>
      <c r="M6" s="638"/>
      <c r="N6" s="638"/>
      <c r="O6" s="638"/>
      <c r="P6" s="638"/>
      <c r="Q6" s="638"/>
      <c r="R6" s="638"/>
      <c r="S6" s="638"/>
      <c r="T6" s="638"/>
      <c r="U6" s="638"/>
      <c r="V6" s="638"/>
      <c r="W6" s="638"/>
      <c r="X6" s="638"/>
      <c r="Y6" s="638"/>
      <c r="Z6" s="638"/>
      <c r="AA6" s="154"/>
    </row>
    <row r="7" spans="1:27" ht="13.15" customHeight="1" thickBot="1" x14ac:dyDescent="0.5">
      <c r="A7" s="638"/>
      <c r="B7" s="639" t="s">
        <v>366</v>
      </c>
      <c r="C7" s="640" t="s">
        <v>367</v>
      </c>
      <c r="D7" s="641"/>
      <c r="E7" s="642"/>
      <c r="F7" s="642"/>
      <c r="G7" s="643"/>
      <c r="H7" s="643"/>
      <c r="I7" s="638"/>
      <c r="J7" s="638"/>
      <c r="K7" s="638"/>
      <c r="L7" s="638"/>
      <c r="M7" s="638"/>
      <c r="N7" s="638"/>
      <c r="O7" s="638"/>
      <c r="P7" s="638"/>
      <c r="Q7" s="638"/>
      <c r="R7" s="638"/>
      <c r="S7" s="638"/>
      <c r="T7" s="638"/>
      <c r="U7" s="638"/>
      <c r="V7" s="638"/>
      <c r="W7" s="638"/>
      <c r="X7" s="638"/>
      <c r="Y7" s="638"/>
      <c r="Z7" s="638"/>
      <c r="AA7" s="154"/>
    </row>
    <row r="8" spans="1:27" ht="13.15" customHeight="1" x14ac:dyDescent="0.45">
      <c r="A8" s="638"/>
      <c r="B8" s="644"/>
      <c r="C8" s="645">
        <v>1</v>
      </c>
      <c r="D8" s="645">
        <f t="shared" ref="D8:L8" si="0">C8+1</f>
        <v>2</v>
      </c>
      <c r="E8" s="645">
        <f t="shared" si="0"/>
        <v>3</v>
      </c>
      <c r="F8" s="645">
        <f t="shared" si="0"/>
        <v>4</v>
      </c>
      <c r="G8" s="645">
        <f t="shared" si="0"/>
        <v>5</v>
      </c>
      <c r="H8" s="645">
        <f t="shared" si="0"/>
        <v>6</v>
      </c>
      <c r="I8" s="645">
        <f t="shared" si="0"/>
        <v>7</v>
      </c>
      <c r="J8" s="645">
        <f t="shared" si="0"/>
        <v>8</v>
      </c>
      <c r="K8" s="645">
        <f t="shared" si="0"/>
        <v>9</v>
      </c>
      <c r="L8" s="645">
        <f t="shared" si="0"/>
        <v>10</v>
      </c>
      <c r="M8" s="638"/>
      <c r="N8" s="646" t="s">
        <v>368</v>
      </c>
      <c r="O8" s="638"/>
      <c r="P8" s="647"/>
      <c r="Q8" s="648"/>
      <c r="R8" s="649"/>
      <c r="S8" s="649"/>
      <c r="T8" s="649"/>
      <c r="U8" s="649"/>
      <c r="V8" s="649"/>
      <c r="W8" s="649"/>
      <c r="X8" s="649"/>
      <c r="Y8" s="649"/>
      <c r="Z8" s="650"/>
      <c r="AA8" s="154"/>
    </row>
    <row r="9" spans="1:27" ht="13.15" customHeight="1" x14ac:dyDescent="0.65">
      <c r="A9" s="638"/>
      <c r="B9" s="643">
        <v>1</v>
      </c>
      <c r="C9" s="155"/>
      <c r="D9" s="155"/>
      <c r="E9" s="155"/>
      <c r="F9" s="155"/>
      <c r="G9" s="155"/>
      <c r="H9" s="155"/>
      <c r="I9" s="155"/>
      <c r="J9" s="155"/>
      <c r="K9" s="155"/>
      <c r="L9" s="155"/>
      <c r="M9" s="638"/>
      <c r="N9" s="651" t="str">
        <f>IF((COUNT(C9:L9)=10),AVERAGE(C9:L9),"")</f>
        <v/>
      </c>
      <c r="O9" s="638"/>
      <c r="P9" s="652"/>
      <c r="Q9" s="653"/>
      <c r="R9" s="654"/>
      <c r="S9" s="654"/>
      <c r="T9" s="654"/>
      <c r="U9" s="654"/>
      <c r="V9" s="647"/>
      <c r="W9" s="654"/>
      <c r="X9" s="647"/>
      <c r="Y9" s="647"/>
      <c r="Z9" s="655"/>
      <c r="AA9" s="156"/>
    </row>
    <row r="10" spans="1:27" ht="13.15" customHeight="1" x14ac:dyDescent="0.45">
      <c r="A10" s="638"/>
      <c r="B10" s="643">
        <v>2</v>
      </c>
      <c r="C10" s="155"/>
      <c r="D10" s="155"/>
      <c r="E10" s="155"/>
      <c r="F10" s="155"/>
      <c r="G10" s="155"/>
      <c r="H10" s="155"/>
      <c r="I10" s="155"/>
      <c r="J10" s="155"/>
      <c r="K10" s="155"/>
      <c r="L10" s="155"/>
      <c r="M10" s="638"/>
      <c r="N10" s="651" t="str">
        <f t="shared" ref="N10:N11" si="1">IF((COUNT(C10:L10)=10),AVERAGE(C10:L10),"")</f>
        <v/>
      </c>
      <c r="O10" s="638"/>
      <c r="P10" s="656"/>
      <c r="Q10" s="653"/>
      <c r="R10" s="654"/>
      <c r="S10" s="654"/>
      <c r="T10" s="654"/>
      <c r="U10" s="654"/>
      <c r="V10" s="647"/>
      <c r="W10" s="654"/>
      <c r="X10" s="647"/>
      <c r="Y10" s="647"/>
      <c r="Z10" s="655"/>
      <c r="AA10" s="156"/>
    </row>
    <row r="11" spans="1:27" ht="13.9" customHeight="1" x14ac:dyDescent="0.45">
      <c r="A11" s="638"/>
      <c r="B11" s="643">
        <v>3</v>
      </c>
      <c r="C11" s="155"/>
      <c r="D11" s="155"/>
      <c r="E11" s="155"/>
      <c r="F11" s="155"/>
      <c r="G11" s="155"/>
      <c r="H11" s="155"/>
      <c r="I11" s="155"/>
      <c r="J11" s="155"/>
      <c r="K11" s="155"/>
      <c r="L11" s="155"/>
      <c r="M11" s="634"/>
      <c r="N11" s="651" t="str">
        <f t="shared" si="1"/>
        <v/>
      </c>
      <c r="O11" s="638"/>
      <c r="P11" s="657"/>
      <c r="Q11" s="658"/>
      <c r="R11" s="1619" t="s">
        <v>369</v>
      </c>
      <c r="S11" s="1619"/>
      <c r="T11" s="1619"/>
      <c r="U11" s="1619"/>
      <c r="V11" s="1619"/>
      <c r="W11" s="1619"/>
      <c r="X11" s="1619"/>
      <c r="Y11" s="1619"/>
      <c r="Z11" s="655"/>
      <c r="AA11" s="154"/>
    </row>
    <row r="12" spans="1:27" ht="13.9" customHeight="1" x14ac:dyDescent="0.45">
      <c r="A12" s="638"/>
      <c r="B12" s="643"/>
      <c r="C12" s="659"/>
      <c r="D12" s="659"/>
      <c r="E12" s="659"/>
      <c r="F12" s="659"/>
      <c r="G12" s="659"/>
      <c r="H12" s="659"/>
      <c r="I12" s="659"/>
      <c r="J12" s="659"/>
      <c r="K12" s="659"/>
      <c r="L12" s="659"/>
      <c r="M12" s="634"/>
      <c r="N12" s="634"/>
      <c r="O12" s="638"/>
      <c r="P12" s="647"/>
      <c r="Q12" s="660"/>
      <c r="R12" s="647"/>
      <c r="S12" s="647"/>
      <c r="T12" s="647"/>
      <c r="U12" s="647"/>
      <c r="V12" s="647"/>
      <c r="W12" s="647"/>
      <c r="X12" s="647"/>
      <c r="Y12" s="647"/>
      <c r="Z12" s="661"/>
      <c r="AA12" s="154"/>
    </row>
    <row r="13" spans="1:27" ht="13.9" customHeight="1" x14ac:dyDescent="0.45">
      <c r="A13" s="638"/>
      <c r="B13" s="640" t="s">
        <v>368</v>
      </c>
      <c r="C13" s="662" t="str">
        <f>IF(COUNT(C9:C11)=3,AVERAGE(C9:C11),"")</f>
        <v/>
      </c>
      <c r="D13" s="662" t="str">
        <f t="shared" ref="D13:L13" si="2">IF(COUNT(D9:D11)=3,AVERAGE(D9:D11),"")</f>
        <v/>
      </c>
      <c r="E13" s="662" t="str">
        <f t="shared" si="2"/>
        <v/>
      </c>
      <c r="F13" s="662" t="str">
        <f t="shared" si="2"/>
        <v/>
      </c>
      <c r="G13" s="662" t="str">
        <f t="shared" si="2"/>
        <v/>
      </c>
      <c r="H13" s="662" t="str">
        <f t="shared" si="2"/>
        <v/>
      </c>
      <c r="I13" s="662" t="str">
        <f t="shared" si="2"/>
        <v/>
      </c>
      <c r="J13" s="662" t="str">
        <f t="shared" si="2"/>
        <v/>
      </c>
      <c r="K13" s="662" t="str">
        <f t="shared" si="2"/>
        <v/>
      </c>
      <c r="L13" s="662" t="str">
        <f t="shared" si="2"/>
        <v/>
      </c>
      <c r="M13" s="663" t="s">
        <v>370</v>
      </c>
      <c r="N13" s="664"/>
      <c r="O13" s="1601" t="str">
        <f>IF(COUNT(N9)&gt;0,AVERAGE(C9:L11),"")</f>
        <v/>
      </c>
      <c r="P13" s="1601"/>
      <c r="Q13" s="660"/>
      <c r="R13" s="647"/>
      <c r="S13" s="647"/>
      <c r="T13" s="647"/>
      <c r="U13" s="647"/>
      <c r="V13" s="647"/>
      <c r="W13" s="647"/>
      <c r="X13" s="1624" t="s">
        <v>649</v>
      </c>
      <c r="Y13" s="1624"/>
      <c r="Z13" s="1625"/>
      <c r="AA13" s="154"/>
    </row>
    <row r="14" spans="1:27" ht="13.9" customHeight="1" x14ac:dyDescent="0.45">
      <c r="A14" s="638"/>
      <c r="B14" s="665" t="s">
        <v>371</v>
      </c>
      <c r="C14" s="662" t="str">
        <f>IF(COUNT(C9:C11)=3,MAX(C9:C11)-MIN(C9:C11),"")</f>
        <v/>
      </c>
      <c r="D14" s="662" t="str">
        <f t="shared" ref="D14:L14" si="3">IF(COUNT(D9:D11)=3,MAX(D9:D11)-MIN(D9:D11),"")</f>
        <v/>
      </c>
      <c r="E14" s="662" t="str">
        <f t="shared" si="3"/>
        <v/>
      </c>
      <c r="F14" s="662" t="str">
        <f t="shared" si="3"/>
        <v/>
      </c>
      <c r="G14" s="662" t="str">
        <f t="shared" si="3"/>
        <v/>
      </c>
      <c r="H14" s="662" t="str">
        <f t="shared" si="3"/>
        <v/>
      </c>
      <c r="I14" s="662" t="str">
        <f t="shared" si="3"/>
        <v/>
      </c>
      <c r="J14" s="662" t="str">
        <f t="shared" si="3"/>
        <v/>
      </c>
      <c r="K14" s="662" t="str">
        <f t="shared" si="3"/>
        <v/>
      </c>
      <c r="L14" s="662" t="str">
        <f t="shared" si="3"/>
        <v/>
      </c>
      <c r="M14" s="663" t="s">
        <v>372</v>
      </c>
      <c r="N14" s="664"/>
      <c r="O14" s="1601" t="str">
        <f>IF(COUNT(N9)&gt;0,AVERAGE(C14:L14),"")</f>
        <v/>
      </c>
      <c r="P14" s="1601"/>
      <c r="Q14" s="666"/>
      <c r="R14" s="667"/>
      <c r="S14" s="667"/>
      <c r="T14" s="667"/>
      <c r="U14" s="668" t="str">
        <f>IF(N29="","",(C39/O43)*5.15)</f>
        <v/>
      </c>
      <c r="V14" s="669"/>
      <c r="W14" s="647" t="str">
        <f>IF(U14="","",SQRT(2)*U20/U14)</f>
        <v/>
      </c>
      <c r="X14" s="1626"/>
      <c r="Y14" s="1626"/>
      <c r="Z14" s="1627"/>
      <c r="AA14" s="154"/>
    </row>
    <row r="15" spans="1:27" ht="13.9" customHeight="1" x14ac:dyDescent="0.45">
      <c r="A15" s="638"/>
      <c r="B15" s="665"/>
      <c r="C15" s="670"/>
      <c r="D15" s="670"/>
      <c r="E15" s="670"/>
      <c r="F15" s="670"/>
      <c r="G15" s="670"/>
      <c r="H15" s="671"/>
      <c r="I15" s="638"/>
      <c r="J15" s="638"/>
      <c r="K15" s="638"/>
      <c r="L15" s="638"/>
      <c r="M15" s="672"/>
      <c r="N15" s="638"/>
      <c r="O15" s="643"/>
      <c r="P15" s="647"/>
      <c r="Q15" s="673"/>
      <c r="R15" s="674"/>
      <c r="S15" s="674"/>
      <c r="T15" s="674"/>
      <c r="U15" s="675"/>
      <c r="V15" s="676"/>
      <c r="W15" s="1634" t="s">
        <v>589</v>
      </c>
      <c r="X15" s="1634"/>
      <c r="Y15" s="1634"/>
      <c r="Z15" s="1635"/>
      <c r="AA15" s="154"/>
    </row>
    <row r="16" spans="1:27" ht="13.15" customHeight="1" x14ac:dyDescent="0.45">
      <c r="A16" s="643"/>
      <c r="B16" s="639" t="s">
        <v>373</v>
      </c>
      <c r="C16" s="640" t="s">
        <v>367</v>
      </c>
      <c r="D16" s="641"/>
      <c r="E16" s="642"/>
      <c r="F16" s="642"/>
      <c r="G16" s="643"/>
      <c r="H16" s="643"/>
      <c r="I16" s="671"/>
      <c r="J16" s="665"/>
      <c r="K16" s="670"/>
      <c r="L16" s="670"/>
      <c r="M16" s="672"/>
      <c r="N16" s="670"/>
      <c r="O16" s="643"/>
      <c r="P16" s="667"/>
      <c r="Q16" s="677"/>
      <c r="R16" s="678"/>
      <c r="S16" s="667"/>
      <c r="T16" s="667"/>
      <c r="U16" s="668" t="str">
        <f>IF(N29="","",IF((P51)&gt;P52,SQRT(P51-P52),0))</f>
        <v/>
      </c>
      <c r="V16" s="679"/>
      <c r="W16" s="1628" t="str">
        <f>IF(W14="","",IF(W14&lt;5,"-WARNING, NOT ENOUGH DISTINCT CATEGORIES",""))</f>
        <v/>
      </c>
      <c r="X16" s="1628"/>
      <c r="Y16" s="1628"/>
      <c r="Z16" s="1629"/>
      <c r="AA16" s="154"/>
    </row>
    <row r="17" spans="1:27" ht="13.15" customHeight="1" x14ac:dyDescent="0.45">
      <c r="A17" s="643"/>
      <c r="B17" s="644"/>
      <c r="C17" s="645">
        <v>1</v>
      </c>
      <c r="D17" s="645">
        <f t="shared" ref="D17:L17" si="4">C17+1</f>
        <v>2</v>
      </c>
      <c r="E17" s="645">
        <f t="shared" si="4"/>
        <v>3</v>
      </c>
      <c r="F17" s="645">
        <f t="shared" si="4"/>
        <v>4</v>
      </c>
      <c r="G17" s="645">
        <f t="shared" si="4"/>
        <v>5</v>
      </c>
      <c r="H17" s="645">
        <f t="shared" si="4"/>
        <v>6</v>
      </c>
      <c r="I17" s="645">
        <f t="shared" si="4"/>
        <v>7</v>
      </c>
      <c r="J17" s="645">
        <f t="shared" si="4"/>
        <v>8</v>
      </c>
      <c r="K17" s="645">
        <f t="shared" si="4"/>
        <v>9</v>
      </c>
      <c r="L17" s="645">
        <f t="shared" si="4"/>
        <v>10</v>
      </c>
      <c r="M17" s="672"/>
      <c r="N17" s="646" t="s">
        <v>368</v>
      </c>
      <c r="O17" s="643"/>
      <c r="P17" s="647"/>
      <c r="Q17" s="660"/>
      <c r="R17" s="674"/>
      <c r="S17" s="674"/>
      <c r="T17" s="674"/>
      <c r="U17" s="675"/>
      <c r="V17" s="676"/>
      <c r="W17" s="1630"/>
      <c r="X17" s="1630"/>
      <c r="Y17" s="1630"/>
      <c r="Z17" s="1631"/>
      <c r="AA17" s="157"/>
    </row>
    <row r="18" spans="1:27" ht="13.15" customHeight="1" x14ac:dyDescent="0.45">
      <c r="A18" s="643"/>
      <c r="B18" s="643">
        <v>1</v>
      </c>
      <c r="C18" s="155"/>
      <c r="D18" s="155"/>
      <c r="E18" s="155"/>
      <c r="F18" s="155"/>
      <c r="G18" s="155"/>
      <c r="H18" s="155"/>
      <c r="I18" s="155"/>
      <c r="J18" s="155"/>
      <c r="K18" s="155"/>
      <c r="L18" s="155"/>
      <c r="M18" s="672"/>
      <c r="N18" s="651" t="str">
        <f>IF((COUNT(C18:L18)=10),AVERAGE(C18:L18),"")</f>
        <v/>
      </c>
      <c r="O18" s="643"/>
      <c r="P18" s="667"/>
      <c r="Q18" s="680"/>
      <c r="R18" s="681"/>
      <c r="S18" s="681"/>
      <c r="T18" s="681"/>
      <c r="U18" s="668" t="str">
        <f>IF(N29="","",SQRT((U14)^2+(U16)^2))</f>
        <v/>
      </c>
      <c r="V18" s="669"/>
      <c r="W18" s="1632" t="str">
        <f>IF(N29="","",IF(V29&gt;10,"-WARNING, IF POWERTRAIN COMPONENT, TOTAL GAGE R&amp;R TOO HIGH",""))</f>
        <v/>
      </c>
      <c r="X18" s="1632"/>
      <c r="Y18" s="1632"/>
      <c r="Z18" s="1633"/>
      <c r="AA18" s="154"/>
    </row>
    <row r="19" spans="1:27" ht="13.15" customHeight="1" x14ac:dyDescent="0.45">
      <c r="A19" s="643"/>
      <c r="B19" s="643">
        <v>2</v>
      </c>
      <c r="C19" s="155"/>
      <c r="D19" s="155"/>
      <c r="E19" s="155"/>
      <c r="F19" s="155"/>
      <c r="G19" s="155"/>
      <c r="H19" s="155"/>
      <c r="I19" s="155"/>
      <c r="J19" s="155"/>
      <c r="K19" s="155"/>
      <c r="L19" s="155"/>
      <c r="M19" s="672"/>
      <c r="N19" s="651" t="str">
        <f t="shared" ref="N19:N20" si="5">IF((COUNT(C19:L19)=10),AVERAGE(C19:L19),"")</f>
        <v/>
      </c>
      <c r="O19" s="643"/>
      <c r="P19" s="647"/>
      <c r="Q19" s="673"/>
      <c r="R19" s="674"/>
      <c r="S19" s="674"/>
      <c r="T19" s="674"/>
      <c r="U19" s="675"/>
      <c r="V19" s="676"/>
      <c r="W19" s="1632"/>
      <c r="X19" s="1632"/>
      <c r="Y19" s="1632"/>
      <c r="Z19" s="1633"/>
      <c r="AA19" s="154"/>
    </row>
    <row r="20" spans="1:27" ht="13.15" customHeight="1" x14ac:dyDescent="0.45">
      <c r="A20" s="643"/>
      <c r="B20" s="643">
        <v>3</v>
      </c>
      <c r="C20" s="155"/>
      <c r="D20" s="155"/>
      <c r="E20" s="155"/>
      <c r="F20" s="155"/>
      <c r="G20" s="155"/>
      <c r="H20" s="155"/>
      <c r="I20" s="155"/>
      <c r="J20" s="155"/>
      <c r="K20" s="155"/>
      <c r="L20" s="155"/>
      <c r="M20" s="672"/>
      <c r="N20" s="651" t="str">
        <f t="shared" si="5"/>
        <v/>
      </c>
      <c r="O20" s="643"/>
      <c r="P20" s="654"/>
      <c r="Q20" s="653"/>
      <c r="R20" s="647"/>
      <c r="S20" s="668"/>
      <c r="T20" s="668" t="s">
        <v>374</v>
      </c>
      <c r="U20" s="682" t="str">
        <f>IF(N29="","",P50*(5.15/L44))</f>
        <v/>
      </c>
      <c r="V20" s="669"/>
      <c r="W20" s="1632"/>
      <c r="X20" s="1632"/>
      <c r="Y20" s="1632"/>
      <c r="Z20" s="1633"/>
      <c r="AA20" s="154"/>
    </row>
    <row r="21" spans="1:27" ht="13.15" customHeight="1" x14ac:dyDescent="0.45">
      <c r="A21" s="643"/>
      <c r="B21" s="643"/>
      <c r="C21" s="683"/>
      <c r="D21" s="683"/>
      <c r="E21" s="683"/>
      <c r="F21" s="683"/>
      <c r="G21" s="683"/>
      <c r="H21" s="683"/>
      <c r="I21" s="683"/>
      <c r="J21" s="683"/>
      <c r="K21" s="683"/>
      <c r="L21" s="683"/>
      <c r="M21" s="684"/>
      <c r="N21" s="685"/>
      <c r="O21" s="643"/>
      <c r="P21" s="647"/>
      <c r="Q21" s="673"/>
      <c r="R21" s="674"/>
      <c r="S21" s="674"/>
      <c r="T21" s="674"/>
      <c r="U21" s="668"/>
      <c r="V21" s="676"/>
      <c r="W21" s="1632" t="str">
        <f>IF(N29="","",IF(V29&gt;20,"-WARNING, TOTAL GAGE R&amp;R TOO HIGH",""))</f>
        <v/>
      </c>
      <c r="X21" s="1632"/>
      <c r="Y21" s="1632"/>
      <c r="Z21" s="1633"/>
      <c r="AA21" s="154"/>
    </row>
    <row r="22" spans="1:27" ht="13.15" customHeight="1" x14ac:dyDescent="0.45">
      <c r="A22" s="671"/>
      <c r="B22" s="640" t="s">
        <v>368</v>
      </c>
      <c r="C22" s="662" t="str">
        <f>IF(COUNT(C18:C20)=3,AVERAGE(C18:C20),"")</f>
        <v/>
      </c>
      <c r="D22" s="662" t="str">
        <f t="shared" ref="D22:L22" si="6">IF(COUNT(D18:D20)=3,AVERAGE(D18:D20),"")</f>
        <v/>
      </c>
      <c r="E22" s="662" t="str">
        <f t="shared" si="6"/>
        <v/>
      </c>
      <c r="F22" s="662" t="str">
        <f t="shared" si="6"/>
        <v/>
      </c>
      <c r="G22" s="662" t="str">
        <f t="shared" si="6"/>
        <v/>
      </c>
      <c r="H22" s="662" t="str">
        <f t="shared" si="6"/>
        <v/>
      </c>
      <c r="I22" s="662" t="str">
        <f t="shared" si="6"/>
        <v/>
      </c>
      <c r="J22" s="662" t="str">
        <f t="shared" si="6"/>
        <v/>
      </c>
      <c r="K22" s="662" t="str">
        <f t="shared" si="6"/>
        <v/>
      </c>
      <c r="L22" s="662" t="str">
        <f t="shared" si="6"/>
        <v/>
      </c>
      <c r="M22" s="686" t="s">
        <v>375</v>
      </c>
      <c r="N22" s="664"/>
      <c r="O22" s="1601" t="str">
        <f>IF(COUNT(N18)&gt;0,AVERAGE(C18:L20),"")</f>
        <v/>
      </c>
      <c r="P22" s="1601"/>
      <c r="Q22" s="653"/>
      <c r="R22" s="647"/>
      <c r="S22" s="668"/>
      <c r="T22" s="668" t="s">
        <v>376</v>
      </c>
      <c r="U22" s="668" t="str">
        <f>IF(N29="","",SQRT((U18)^2+(U20)^2))</f>
        <v/>
      </c>
      <c r="V22" s="669"/>
      <c r="W22" s="1632"/>
      <c r="X22" s="1632"/>
      <c r="Y22" s="1632"/>
      <c r="Z22" s="1633"/>
      <c r="AA22" s="154"/>
    </row>
    <row r="23" spans="1:27" ht="13.15" customHeight="1" x14ac:dyDescent="0.45">
      <c r="A23" s="671"/>
      <c r="B23" s="665" t="s">
        <v>371</v>
      </c>
      <c r="C23" s="662" t="str">
        <f>IF(COUNT(C18:C20)=3,MAX(C18:C20)-MIN(C18:C20),"")</f>
        <v/>
      </c>
      <c r="D23" s="662" t="str">
        <f t="shared" ref="D23:L23" si="7">IF(COUNT(D18:D20)=3,MAX(D18:D20)-MIN(D18:D20),"")</f>
        <v/>
      </c>
      <c r="E23" s="662" t="str">
        <f t="shared" si="7"/>
        <v/>
      </c>
      <c r="F23" s="662" t="str">
        <f t="shared" si="7"/>
        <v/>
      </c>
      <c r="G23" s="662" t="str">
        <f t="shared" si="7"/>
        <v/>
      </c>
      <c r="H23" s="662" t="str">
        <f t="shared" si="7"/>
        <v/>
      </c>
      <c r="I23" s="662" t="str">
        <f t="shared" si="7"/>
        <v/>
      </c>
      <c r="J23" s="662" t="str">
        <f t="shared" si="7"/>
        <v/>
      </c>
      <c r="K23" s="662" t="str">
        <f t="shared" si="7"/>
        <v/>
      </c>
      <c r="L23" s="662" t="str">
        <f t="shared" si="7"/>
        <v/>
      </c>
      <c r="M23" s="686" t="s">
        <v>377</v>
      </c>
      <c r="N23" s="664"/>
      <c r="O23" s="1601" t="str">
        <f>IF(COUNT(N18)&gt;0,AVERAGE(C23:L23),"")</f>
        <v/>
      </c>
      <c r="P23" s="1601"/>
      <c r="Q23" s="673"/>
      <c r="R23" s="674"/>
      <c r="S23" s="674"/>
      <c r="T23" s="674"/>
      <c r="U23" s="674"/>
      <c r="V23" s="676"/>
      <c r="W23" s="647"/>
      <c r="X23" s="676"/>
      <c r="Y23" s="647"/>
      <c r="Z23" s="661"/>
      <c r="AA23" s="154"/>
    </row>
    <row r="24" spans="1:27" ht="13.15" customHeight="1" x14ac:dyDescent="0.45">
      <c r="A24" s="671"/>
      <c r="B24" s="665"/>
      <c r="C24" s="670"/>
      <c r="D24" s="670"/>
      <c r="E24" s="670"/>
      <c r="F24" s="670"/>
      <c r="G24" s="670"/>
      <c r="H24" s="643"/>
      <c r="I24" s="671"/>
      <c r="J24" s="665"/>
      <c r="K24" s="670"/>
      <c r="L24" s="670"/>
      <c r="M24" s="672"/>
      <c r="N24" s="670"/>
      <c r="O24" s="643"/>
      <c r="P24" s="687"/>
      <c r="Q24" s="688"/>
      <c r="R24" s="687"/>
      <c r="S24" s="647"/>
      <c r="T24" s="689"/>
      <c r="U24" s="690" t="s">
        <v>378</v>
      </c>
      <c r="V24" s="654"/>
      <c r="W24" s="687"/>
      <c r="X24" s="691" t="s">
        <v>379</v>
      </c>
      <c r="Y24" s="654"/>
      <c r="Z24" s="692"/>
      <c r="AA24" s="154"/>
    </row>
    <row r="25" spans="1:27" ht="13.15" customHeight="1" x14ac:dyDescent="0.45">
      <c r="A25" s="643"/>
      <c r="B25" s="639" t="s">
        <v>380</v>
      </c>
      <c r="C25" s="640" t="s">
        <v>367</v>
      </c>
      <c r="D25" s="641"/>
      <c r="E25" s="642"/>
      <c r="F25" s="642"/>
      <c r="G25" s="643"/>
      <c r="H25" s="643"/>
      <c r="I25" s="671"/>
      <c r="J25" s="665"/>
      <c r="K25" s="670"/>
      <c r="L25" s="670"/>
      <c r="M25" s="672"/>
      <c r="N25" s="670"/>
      <c r="O25" s="643"/>
      <c r="P25" s="647"/>
      <c r="Q25" s="660"/>
      <c r="R25" s="647"/>
      <c r="S25" s="647"/>
      <c r="T25" s="647"/>
      <c r="U25" s="693" t="s">
        <v>381</v>
      </c>
      <c r="V25" s="654"/>
      <c r="W25" s="654"/>
      <c r="X25" s="687" t="s">
        <v>382</v>
      </c>
      <c r="Y25" s="654"/>
      <c r="Z25" s="692"/>
      <c r="AA25" s="154"/>
    </row>
    <row r="26" spans="1:27" ht="13.15" customHeight="1" x14ac:dyDescent="0.45">
      <c r="A26" s="643"/>
      <c r="B26" s="644"/>
      <c r="C26" s="645">
        <v>1</v>
      </c>
      <c r="D26" s="645">
        <f t="shared" ref="D26:L26" si="8">C26+1</f>
        <v>2</v>
      </c>
      <c r="E26" s="645">
        <f t="shared" si="8"/>
        <v>3</v>
      </c>
      <c r="F26" s="645">
        <f t="shared" si="8"/>
        <v>4</v>
      </c>
      <c r="G26" s="645">
        <f t="shared" si="8"/>
        <v>5</v>
      </c>
      <c r="H26" s="645">
        <f t="shared" si="8"/>
        <v>6</v>
      </c>
      <c r="I26" s="645">
        <f t="shared" si="8"/>
        <v>7</v>
      </c>
      <c r="J26" s="645">
        <f t="shared" si="8"/>
        <v>8</v>
      </c>
      <c r="K26" s="645">
        <f t="shared" si="8"/>
        <v>9</v>
      </c>
      <c r="L26" s="645">
        <f t="shared" si="8"/>
        <v>10</v>
      </c>
      <c r="M26" s="672"/>
      <c r="N26" s="646" t="s">
        <v>368</v>
      </c>
      <c r="O26" s="643"/>
      <c r="P26" s="647"/>
      <c r="Q26" s="660"/>
      <c r="R26" s="647"/>
      <c r="S26" s="647"/>
      <c r="T26" s="647"/>
      <c r="U26" s="647"/>
      <c r="V26" s="647"/>
      <c r="W26" s="647"/>
      <c r="X26" s="647"/>
      <c r="Y26" s="647"/>
      <c r="Z26" s="661"/>
      <c r="AA26" s="154"/>
    </row>
    <row r="27" spans="1:27" ht="13.15" customHeight="1" x14ac:dyDescent="0.45">
      <c r="A27" s="643"/>
      <c r="B27" s="643">
        <v>1</v>
      </c>
      <c r="C27" s="155"/>
      <c r="D27" s="155"/>
      <c r="E27" s="155"/>
      <c r="F27" s="155"/>
      <c r="G27" s="155"/>
      <c r="H27" s="155"/>
      <c r="I27" s="155"/>
      <c r="J27" s="155"/>
      <c r="K27" s="155"/>
      <c r="L27" s="155"/>
      <c r="M27" s="672"/>
      <c r="N27" s="651" t="str">
        <f>IF((COUNT(C27:L27)=10),AVERAGE(C27:L27),"")</f>
        <v/>
      </c>
      <c r="O27" s="643"/>
      <c r="P27" s="647"/>
      <c r="Q27" s="694"/>
      <c r="R27" s="647"/>
      <c r="S27" s="647"/>
      <c r="T27" s="668" t="s">
        <v>383</v>
      </c>
      <c r="U27" s="647"/>
      <c r="V27" s="695" t="str">
        <f>IF(N29="","",100*($U$14/$U$22))</f>
        <v/>
      </c>
      <c r="W27" s="647"/>
      <c r="X27" s="696" t="str">
        <f>IF(OR(R3="",R4=""),"",100*($U$14/$K$50))</f>
        <v/>
      </c>
      <c r="Y27" s="697"/>
      <c r="Z27" s="661"/>
      <c r="AA27" s="154"/>
    </row>
    <row r="28" spans="1:27" ht="13.15" customHeight="1" x14ac:dyDescent="0.45">
      <c r="A28" s="643"/>
      <c r="B28" s="643">
        <v>2</v>
      </c>
      <c r="C28" s="155"/>
      <c r="D28" s="155"/>
      <c r="E28" s="155"/>
      <c r="F28" s="155"/>
      <c r="G28" s="155"/>
      <c r="H28" s="155"/>
      <c r="I28" s="155"/>
      <c r="J28" s="155"/>
      <c r="K28" s="155"/>
      <c r="L28" s="155"/>
      <c r="M28" s="672"/>
      <c r="N28" s="651" t="str">
        <f t="shared" ref="N28:N29" si="9">IF((COUNT(C28:L28)=10),AVERAGE(C28:L28),"")</f>
        <v/>
      </c>
      <c r="O28" s="643"/>
      <c r="P28" s="647"/>
      <c r="Q28" s="698"/>
      <c r="R28" s="699"/>
      <c r="S28" s="699"/>
      <c r="T28" s="700" t="s">
        <v>384</v>
      </c>
      <c r="U28" s="701"/>
      <c r="V28" s="702" t="str">
        <f>IF(N29="","",100*($U$16/$U$22))</f>
        <v/>
      </c>
      <c r="W28" s="674"/>
      <c r="X28" s="703" t="str">
        <f>IF(OR(R3="",R4=""),"",100*($U$16/$K$50))</f>
        <v/>
      </c>
      <c r="Y28" s="654"/>
      <c r="Z28" s="661"/>
      <c r="AA28" s="154"/>
    </row>
    <row r="29" spans="1:27" ht="13.15" customHeight="1" x14ac:dyDescent="0.45">
      <c r="A29" s="643"/>
      <c r="B29" s="643">
        <v>3</v>
      </c>
      <c r="C29" s="155"/>
      <c r="D29" s="155"/>
      <c r="E29" s="155"/>
      <c r="F29" s="155"/>
      <c r="G29" s="155"/>
      <c r="H29" s="155"/>
      <c r="I29" s="155"/>
      <c r="J29" s="155"/>
      <c r="K29" s="155"/>
      <c r="L29" s="155"/>
      <c r="M29" s="672"/>
      <c r="N29" s="651" t="str">
        <f t="shared" si="9"/>
        <v/>
      </c>
      <c r="O29" s="643"/>
      <c r="P29" s="647"/>
      <c r="Q29" s="704"/>
      <c r="R29" s="699"/>
      <c r="S29" s="699"/>
      <c r="T29" s="700" t="s">
        <v>650</v>
      </c>
      <c r="U29" s="647"/>
      <c r="V29" s="695" t="str">
        <f>IF(N29="","",100*($U$18/$U$22))</f>
        <v/>
      </c>
      <c r="W29" s="701"/>
      <c r="X29" s="705" t="str">
        <f>IF(OR(R3="",R4=""),"",100*(U18/K50))</f>
        <v/>
      </c>
      <c r="Y29" s="706"/>
      <c r="Z29" s="661"/>
      <c r="AA29" s="154"/>
    </row>
    <row r="30" spans="1:27" ht="13.15" customHeight="1" x14ac:dyDescent="0.45">
      <c r="A30" s="643"/>
      <c r="B30" s="643"/>
      <c r="C30" s="683"/>
      <c r="D30" s="683"/>
      <c r="E30" s="683"/>
      <c r="F30" s="683"/>
      <c r="G30" s="683"/>
      <c r="H30" s="683"/>
      <c r="I30" s="683"/>
      <c r="J30" s="683"/>
      <c r="K30" s="683"/>
      <c r="L30" s="683"/>
      <c r="M30" s="684"/>
      <c r="N30" s="685"/>
      <c r="O30" s="643"/>
      <c r="P30" s="647"/>
      <c r="Q30" s="704"/>
      <c r="R30" s="699"/>
      <c r="S30" s="699"/>
      <c r="T30" s="700" t="s">
        <v>386</v>
      </c>
      <c r="U30" s="701"/>
      <c r="V30" s="702" t="str">
        <f>IF(N29="","",100*($U$20/$U$22))</f>
        <v/>
      </c>
      <c r="W30" s="647"/>
      <c r="X30" s="707" t="str">
        <f>IF(OR(R3="",R4=""),"",100*($U$20/$K$50))</f>
        <v/>
      </c>
      <c r="Y30" s="654"/>
      <c r="Z30" s="661"/>
      <c r="AA30" s="154"/>
    </row>
    <row r="31" spans="1:27" ht="13.15" customHeight="1" x14ac:dyDescent="0.45">
      <c r="A31" s="671"/>
      <c r="B31" s="640" t="s">
        <v>368</v>
      </c>
      <c r="C31" s="662" t="str">
        <f>IF(COUNT(C27:C29)=3,AVERAGE(C27:C29),"")</f>
        <v/>
      </c>
      <c r="D31" s="662" t="str">
        <f t="shared" ref="D31:L31" si="10">IF(COUNT(D27:D29)=3,AVERAGE(D27:D29),"")</f>
        <v/>
      </c>
      <c r="E31" s="662" t="str">
        <f t="shared" si="10"/>
        <v/>
      </c>
      <c r="F31" s="662" t="str">
        <f t="shared" si="10"/>
        <v/>
      </c>
      <c r="G31" s="662" t="str">
        <f t="shared" si="10"/>
        <v/>
      </c>
      <c r="H31" s="662" t="str">
        <f t="shared" si="10"/>
        <v/>
      </c>
      <c r="I31" s="662" t="str">
        <f t="shared" si="10"/>
        <v/>
      </c>
      <c r="J31" s="662" t="str">
        <f t="shared" si="10"/>
        <v/>
      </c>
      <c r="K31" s="662" t="str">
        <f t="shared" si="10"/>
        <v/>
      </c>
      <c r="L31" s="662" t="str">
        <f t="shared" si="10"/>
        <v/>
      </c>
      <c r="M31" s="686" t="s">
        <v>385</v>
      </c>
      <c r="N31" s="664"/>
      <c r="O31" s="1601" t="str">
        <f>IF(COUNT(N27)&gt;0,AVERAGE(C27:L29),"")</f>
        <v/>
      </c>
      <c r="P31" s="1601"/>
      <c r="Q31" s="673"/>
      <c r="R31" s="708"/>
      <c r="S31" s="708"/>
      <c r="T31" s="708"/>
      <c r="U31" s="709"/>
      <c r="V31" s="708"/>
      <c r="W31" s="708"/>
      <c r="X31" s="709"/>
      <c r="Y31" s="708"/>
      <c r="Z31" s="661"/>
      <c r="AA31" s="154"/>
    </row>
    <row r="32" spans="1:27" ht="13.15" customHeight="1" thickBot="1" x14ac:dyDescent="0.5">
      <c r="A32" s="671"/>
      <c r="B32" s="665" t="s">
        <v>371</v>
      </c>
      <c r="C32" s="662" t="str">
        <f>IF(COUNT(C27:C29)=3,MAX(C27:C29)-MIN(C27:C29),"")</f>
        <v/>
      </c>
      <c r="D32" s="662" t="str">
        <f t="shared" ref="D32:L32" si="11">IF(COUNT(D27:D29)=3,MAX(D27:D29)-MIN(D27:D29),"")</f>
        <v/>
      </c>
      <c r="E32" s="662" t="str">
        <f t="shared" si="11"/>
        <v/>
      </c>
      <c r="F32" s="662" t="str">
        <f t="shared" si="11"/>
        <v/>
      </c>
      <c r="G32" s="662" t="str">
        <f t="shared" si="11"/>
        <v/>
      </c>
      <c r="H32" s="662" t="str">
        <f t="shared" si="11"/>
        <v/>
      </c>
      <c r="I32" s="662" t="str">
        <f t="shared" si="11"/>
        <v/>
      </c>
      <c r="J32" s="662" t="str">
        <f t="shared" si="11"/>
        <v/>
      </c>
      <c r="K32" s="662" t="str">
        <f t="shared" si="11"/>
        <v/>
      </c>
      <c r="L32" s="662" t="str">
        <f t="shared" si="11"/>
        <v/>
      </c>
      <c r="M32" s="686" t="s">
        <v>387</v>
      </c>
      <c r="N32" s="664"/>
      <c r="O32" s="1601" t="str">
        <f>IF(COUNT(N27)&gt;0,AVERAGE(C32:L32),"")</f>
        <v/>
      </c>
      <c r="P32" s="1601"/>
      <c r="Q32" s="710"/>
      <c r="R32" s="711"/>
      <c r="S32" s="711"/>
      <c r="T32" s="711"/>
      <c r="U32" s="711"/>
      <c r="V32" s="711"/>
      <c r="W32" s="711"/>
      <c r="X32" s="711"/>
      <c r="Y32" s="711"/>
      <c r="Z32" s="712"/>
      <c r="AA32" s="154"/>
    </row>
    <row r="33" spans="1:27" ht="13.15" customHeight="1" x14ac:dyDescent="0.45">
      <c r="A33" s="638"/>
      <c r="B33" s="713"/>
      <c r="C33" s="714"/>
      <c r="D33" s="714"/>
      <c r="E33" s="714"/>
      <c r="F33" s="714"/>
      <c r="G33" s="714"/>
      <c r="H33" s="715"/>
      <c r="I33" s="715"/>
      <c r="J33" s="713"/>
      <c r="K33" s="714"/>
      <c r="L33" s="714"/>
      <c r="M33" s="714"/>
      <c r="N33" s="714"/>
      <c r="O33" s="714"/>
      <c r="P33" s="638"/>
      <c r="Q33" s="638"/>
      <c r="R33" s="638"/>
      <c r="S33" s="638"/>
      <c r="T33" s="638"/>
      <c r="U33" s="638"/>
      <c r="V33" s="638"/>
      <c r="W33" s="638"/>
      <c r="X33" s="638"/>
      <c r="Y33" s="638"/>
      <c r="Z33" s="638"/>
      <c r="AA33" s="154"/>
    </row>
    <row r="34" spans="1:27" ht="17.45" customHeight="1" x14ac:dyDescent="0.45">
      <c r="A34" s="716" t="s">
        <v>388</v>
      </c>
      <c r="B34" s="672"/>
      <c r="C34" s="672"/>
      <c r="D34" s="672"/>
      <c r="E34" s="672"/>
      <c r="F34" s="672"/>
      <c r="G34" s="672"/>
      <c r="H34" s="672"/>
      <c r="I34" s="672"/>
      <c r="J34" s="672"/>
      <c r="K34" s="717"/>
      <c r="L34" s="717"/>
      <c r="M34" s="717"/>
      <c r="N34" s="672"/>
      <c r="O34" s="672"/>
      <c r="P34" s="672"/>
      <c r="Q34" s="672"/>
      <c r="R34" s="672"/>
      <c r="S34" s="672"/>
      <c r="T34" s="672"/>
      <c r="U34" s="672"/>
      <c r="V34" s="672"/>
      <c r="W34" s="672"/>
      <c r="X34" s="672"/>
      <c r="Y34" s="672"/>
      <c r="Z34" s="638"/>
      <c r="AA34" s="154"/>
    </row>
    <row r="35" spans="1:27" s="549" customFormat="1" ht="13.15" customHeight="1" x14ac:dyDescent="0.45">
      <c r="A35" s="159"/>
      <c r="B35" s="160"/>
      <c r="C35" s="160"/>
      <c r="D35" s="160"/>
      <c r="E35" s="160"/>
      <c r="F35" s="160"/>
      <c r="G35" s="160"/>
      <c r="H35" s="160"/>
      <c r="I35" s="160"/>
      <c r="J35" s="160"/>
      <c r="K35" s="161"/>
      <c r="L35" s="161"/>
      <c r="M35" s="161"/>
      <c r="N35" s="160"/>
      <c r="O35" s="160"/>
      <c r="P35" s="160"/>
      <c r="Q35" s="162"/>
      <c r="R35" s="163"/>
      <c r="S35" s="163"/>
      <c r="T35" s="162"/>
      <c r="U35" s="162"/>
      <c r="V35" s="162"/>
      <c r="W35" s="162"/>
      <c r="X35" s="162"/>
      <c r="Y35" s="162"/>
      <c r="Z35" s="162"/>
      <c r="AA35" s="158"/>
    </row>
    <row r="36" spans="1:27" s="549" customFormat="1" ht="13.15" customHeight="1" x14ac:dyDescent="0.45">
      <c r="A36" s="162"/>
      <c r="B36" s="164" t="s">
        <v>389</v>
      </c>
      <c r="C36" s="165" t="str">
        <f>IF(COUNT(C13,C22,C31)&gt;0,AVERAGE(C13,C22,C31),"N/A")</f>
        <v>N/A</v>
      </c>
      <c r="D36" s="165" t="str">
        <f t="shared" ref="D36:L36" si="12">IF(COUNT(D13,D22,D31)&gt;0,AVERAGE(D13,D22,D31),"N/A")</f>
        <v>N/A</v>
      </c>
      <c r="E36" s="165" t="str">
        <f t="shared" si="12"/>
        <v>N/A</v>
      </c>
      <c r="F36" s="165" t="str">
        <f t="shared" si="12"/>
        <v>N/A</v>
      </c>
      <c r="G36" s="165" t="str">
        <f t="shared" si="12"/>
        <v>N/A</v>
      </c>
      <c r="H36" s="165" t="str">
        <f t="shared" si="12"/>
        <v>N/A</v>
      </c>
      <c r="I36" s="165" t="str">
        <f t="shared" si="12"/>
        <v>N/A</v>
      </c>
      <c r="J36" s="165" t="str">
        <f t="shared" si="12"/>
        <v>N/A</v>
      </c>
      <c r="K36" s="165" t="str">
        <f t="shared" si="12"/>
        <v>N/A</v>
      </c>
      <c r="L36" s="165" t="str">
        <f t="shared" si="12"/>
        <v>N/A</v>
      </c>
      <c r="M36" s="166"/>
      <c r="N36" s="164" t="s">
        <v>390</v>
      </c>
      <c r="O36" s="167">
        <f>COUNT(C9:L9)</f>
        <v>0</v>
      </c>
      <c r="P36" s="162"/>
      <c r="Q36" s="162"/>
      <c r="R36" s="162"/>
      <c r="S36" s="162"/>
      <c r="T36" s="162"/>
      <c r="U36" s="168" t="s">
        <v>391</v>
      </c>
      <c r="V36" s="160"/>
      <c r="W36" s="162"/>
      <c r="X36" s="162"/>
      <c r="Y36" s="162"/>
      <c r="Z36" s="162"/>
      <c r="AA36" s="158"/>
    </row>
    <row r="37" spans="1:27" s="549" customFormat="1" ht="13.15" customHeight="1" x14ac:dyDescent="0.45">
      <c r="A37" s="162"/>
      <c r="B37" s="164" t="s">
        <v>392</v>
      </c>
      <c r="C37" s="165" t="e">
        <f>IF(C39&gt;0,C39*B50,C39*0)</f>
        <v>#DIV/0!</v>
      </c>
      <c r="D37" s="165" t="e">
        <f t="shared" ref="D37:J42" si="13">C37</f>
        <v>#DIV/0!</v>
      </c>
      <c r="E37" s="165" t="e">
        <f t="shared" si="13"/>
        <v>#DIV/0!</v>
      </c>
      <c r="F37" s="165" t="e">
        <f t="shared" si="13"/>
        <v>#DIV/0!</v>
      </c>
      <c r="G37" s="165" t="e">
        <f t="shared" si="13"/>
        <v>#DIV/0!</v>
      </c>
      <c r="H37" s="165" t="e">
        <f t="shared" si="13"/>
        <v>#DIV/0!</v>
      </c>
      <c r="I37" s="165" t="e">
        <f t="shared" si="13"/>
        <v>#DIV/0!</v>
      </c>
      <c r="J37" s="165" t="e">
        <f t="shared" si="13"/>
        <v>#DIV/0!</v>
      </c>
      <c r="K37" s="165" t="e">
        <f>G37</f>
        <v>#DIV/0!</v>
      </c>
      <c r="L37" s="165" t="e">
        <f t="shared" ref="L37:L42" si="14">K37</f>
        <v>#DIV/0!</v>
      </c>
      <c r="M37" s="166"/>
      <c r="N37" s="164" t="s">
        <v>393</v>
      </c>
      <c r="O37" s="167">
        <f>COUNT(C9)</f>
        <v>0</v>
      </c>
      <c r="P37" s="162"/>
      <c r="Q37" s="169" t="s">
        <v>394</v>
      </c>
      <c r="R37" s="170">
        <v>2</v>
      </c>
      <c r="S37" s="170">
        <v>3</v>
      </c>
      <c r="T37" s="170">
        <v>4</v>
      </c>
      <c r="U37" s="170">
        <v>5</v>
      </c>
      <c r="V37" s="170">
        <v>6</v>
      </c>
      <c r="W37" s="171" t="s">
        <v>395</v>
      </c>
      <c r="X37" s="171" t="s">
        <v>396</v>
      </c>
      <c r="Y37" s="171" t="s">
        <v>397</v>
      </c>
      <c r="Z37" s="170">
        <v>10</v>
      </c>
      <c r="AA37" s="158"/>
    </row>
    <row r="38" spans="1:27" s="549" customFormat="1" ht="13.15" customHeight="1" x14ac:dyDescent="0.45">
      <c r="A38" s="162"/>
      <c r="B38" s="164" t="s">
        <v>398</v>
      </c>
      <c r="C38" s="165" t="e">
        <f>IF(C39&gt;0,C39*0,C39*B50)</f>
        <v>#DIV/0!</v>
      </c>
      <c r="D38" s="165" t="e">
        <f t="shared" si="13"/>
        <v>#DIV/0!</v>
      </c>
      <c r="E38" s="165" t="e">
        <f t="shared" si="13"/>
        <v>#DIV/0!</v>
      </c>
      <c r="F38" s="165" t="e">
        <f t="shared" si="13"/>
        <v>#DIV/0!</v>
      </c>
      <c r="G38" s="165" t="e">
        <f t="shared" si="13"/>
        <v>#DIV/0!</v>
      </c>
      <c r="H38" s="165" t="e">
        <f t="shared" si="13"/>
        <v>#DIV/0!</v>
      </c>
      <c r="I38" s="165" t="e">
        <f t="shared" si="13"/>
        <v>#DIV/0!</v>
      </c>
      <c r="J38" s="165" t="e">
        <f t="shared" si="13"/>
        <v>#DIV/0!</v>
      </c>
      <c r="K38" s="165" t="e">
        <f>G38</f>
        <v>#DIV/0!</v>
      </c>
      <c r="L38" s="165" t="e">
        <f t="shared" si="14"/>
        <v>#DIV/0!</v>
      </c>
      <c r="M38" s="166"/>
      <c r="N38" s="164" t="s">
        <v>399</v>
      </c>
      <c r="O38" s="167">
        <f>COUNT(C18)</f>
        <v>0</v>
      </c>
      <c r="P38" s="162"/>
      <c r="Q38" s="169">
        <v>1</v>
      </c>
      <c r="R38" s="166">
        <v>1.41</v>
      </c>
      <c r="S38" s="166">
        <v>1.91</v>
      </c>
      <c r="T38" s="166">
        <v>2.2400000000000002</v>
      </c>
      <c r="U38" s="166">
        <v>2.48</v>
      </c>
      <c r="V38" s="166">
        <v>2.67</v>
      </c>
      <c r="W38" s="166">
        <v>2.83</v>
      </c>
      <c r="X38" s="166">
        <v>2.96</v>
      </c>
      <c r="Y38" s="166">
        <v>3.08</v>
      </c>
      <c r="Z38" s="166">
        <v>3.18</v>
      </c>
      <c r="AA38" s="158"/>
    </row>
    <row r="39" spans="1:27" s="549" customFormat="1" x14ac:dyDescent="0.45">
      <c r="A39" s="162"/>
      <c r="B39" s="172" t="s">
        <v>400</v>
      </c>
      <c r="C39" s="165" t="e">
        <f>AVERAGE(O14,O23,O32)</f>
        <v>#DIV/0!</v>
      </c>
      <c r="D39" s="165" t="e">
        <f t="shared" si="13"/>
        <v>#DIV/0!</v>
      </c>
      <c r="E39" s="165" t="e">
        <f t="shared" si="13"/>
        <v>#DIV/0!</v>
      </c>
      <c r="F39" s="165" t="e">
        <f t="shared" si="13"/>
        <v>#DIV/0!</v>
      </c>
      <c r="G39" s="165" t="e">
        <f t="shared" si="13"/>
        <v>#DIV/0!</v>
      </c>
      <c r="H39" s="165" t="e">
        <f t="shared" si="13"/>
        <v>#DIV/0!</v>
      </c>
      <c r="I39" s="165" t="e">
        <f t="shared" si="13"/>
        <v>#DIV/0!</v>
      </c>
      <c r="J39" s="165" t="e">
        <f t="shared" si="13"/>
        <v>#DIV/0!</v>
      </c>
      <c r="K39" s="165" t="e">
        <f>G39</f>
        <v>#DIV/0!</v>
      </c>
      <c r="L39" s="165" t="e">
        <f t="shared" si="14"/>
        <v>#DIV/0!</v>
      </c>
      <c r="M39" s="166"/>
      <c r="N39" s="164" t="s">
        <v>401</v>
      </c>
      <c r="O39" s="167">
        <f>COUNT(C27)</f>
        <v>0</v>
      </c>
      <c r="P39" s="162"/>
      <c r="Q39" s="169">
        <v>2</v>
      </c>
      <c r="R39" s="166">
        <v>1.28</v>
      </c>
      <c r="S39" s="166">
        <v>1.81</v>
      </c>
      <c r="T39" s="166">
        <v>2.15</v>
      </c>
      <c r="U39" s="166">
        <v>2.4</v>
      </c>
      <c r="V39" s="166">
        <v>2.6</v>
      </c>
      <c r="W39" s="166">
        <v>2.77</v>
      </c>
      <c r="X39" s="166">
        <v>2.91</v>
      </c>
      <c r="Y39" s="166">
        <v>3.02</v>
      </c>
      <c r="Z39" s="166">
        <v>3.13</v>
      </c>
      <c r="AA39" s="158"/>
    </row>
    <row r="40" spans="1:27" s="549" customFormat="1" x14ac:dyDescent="0.45">
      <c r="A40" s="162"/>
      <c r="B40" s="164" t="s">
        <v>402</v>
      </c>
      <c r="C40" s="165" t="e">
        <f>AVERAGE(C36:L36)</f>
        <v>#DIV/0!</v>
      </c>
      <c r="D40" s="165" t="e">
        <f t="shared" si="13"/>
        <v>#DIV/0!</v>
      </c>
      <c r="E40" s="165" t="e">
        <f t="shared" si="13"/>
        <v>#DIV/0!</v>
      </c>
      <c r="F40" s="165" t="e">
        <f t="shared" si="13"/>
        <v>#DIV/0!</v>
      </c>
      <c r="G40" s="165" t="e">
        <f t="shared" si="13"/>
        <v>#DIV/0!</v>
      </c>
      <c r="H40" s="165" t="e">
        <f t="shared" si="13"/>
        <v>#DIV/0!</v>
      </c>
      <c r="I40" s="165" t="e">
        <f t="shared" si="13"/>
        <v>#DIV/0!</v>
      </c>
      <c r="J40" s="165" t="e">
        <f t="shared" si="13"/>
        <v>#DIV/0!</v>
      </c>
      <c r="K40" s="165" t="e">
        <f>J40</f>
        <v>#DIV/0!</v>
      </c>
      <c r="L40" s="165" t="e">
        <f t="shared" si="14"/>
        <v>#DIV/0!</v>
      </c>
      <c r="M40" s="162"/>
      <c r="N40" s="164" t="s">
        <v>403</v>
      </c>
      <c r="O40" s="167">
        <f>COUNTIF(O37:O39,"&gt;0")</f>
        <v>0</v>
      </c>
      <c r="P40" s="162"/>
      <c r="Q40" s="169">
        <v>3</v>
      </c>
      <c r="R40" s="166">
        <v>1.23</v>
      </c>
      <c r="S40" s="166">
        <v>1.77</v>
      </c>
      <c r="T40" s="166">
        <v>2.12</v>
      </c>
      <c r="U40" s="166">
        <v>2.38</v>
      </c>
      <c r="V40" s="166">
        <v>2.58</v>
      </c>
      <c r="W40" s="166">
        <v>2.75</v>
      </c>
      <c r="X40" s="166">
        <v>2.89</v>
      </c>
      <c r="Y40" s="166">
        <v>3.01</v>
      </c>
      <c r="Z40" s="166">
        <v>3.11</v>
      </c>
      <c r="AA40" s="158"/>
    </row>
    <row r="41" spans="1:27" s="549" customFormat="1" x14ac:dyDescent="0.45">
      <c r="A41" s="162"/>
      <c r="B41" s="164" t="s">
        <v>404</v>
      </c>
      <c r="C41" s="173" t="e">
        <f>$C$40+(D50*C39)</f>
        <v>#DIV/0!</v>
      </c>
      <c r="D41" s="173" t="e">
        <f t="shared" si="13"/>
        <v>#DIV/0!</v>
      </c>
      <c r="E41" s="173" t="e">
        <f t="shared" si="13"/>
        <v>#DIV/0!</v>
      </c>
      <c r="F41" s="173" t="e">
        <f t="shared" si="13"/>
        <v>#DIV/0!</v>
      </c>
      <c r="G41" s="173" t="e">
        <f t="shared" si="13"/>
        <v>#DIV/0!</v>
      </c>
      <c r="H41" s="173" t="e">
        <f t="shared" si="13"/>
        <v>#DIV/0!</v>
      </c>
      <c r="I41" s="173" t="e">
        <f t="shared" si="13"/>
        <v>#DIV/0!</v>
      </c>
      <c r="J41" s="173" t="e">
        <f t="shared" si="13"/>
        <v>#DIV/0!</v>
      </c>
      <c r="K41" s="173" t="e">
        <f>J41</f>
        <v>#DIV/0!</v>
      </c>
      <c r="L41" s="173" t="e">
        <f t="shared" si="14"/>
        <v>#DIV/0!</v>
      </c>
      <c r="M41" s="162"/>
      <c r="N41" s="164" t="s">
        <v>405</v>
      </c>
      <c r="O41" s="167">
        <f>COUNT(C9:C11)</f>
        <v>0</v>
      </c>
      <c r="P41" s="162"/>
      <c r="Q41" s="169">
        <v>4</v>
      </c>
      <c r="R41" s="166">
        <v>1.21</v>
      </c>
      <c r="S41" s="166">
        <v>1.75</v>
      </c>
      <c r="T41" s="166">
        <v>2.11</v>
      </c>
      <c r="U41" s="166">
        <v>2.37</v>
      </c>
      <c r="V41" s="166">
        <v>2.57</v>
      </c>
      <c r="W41" s="166">
        <v>2.74</v>
      </c>
      <c r="X41" s="166">
        <v>2.88</v>
      </c>
      <c r="Y41" s="166">
        <v>3</v>
      </c>
      <c r="Z41" s="166">
        <v>3.1</v>
      </c>
      <c r="AA41" s="158"/>
    </row>
    <row r="42" spans="1:27" s="549" customFormat="1" x14ac:dyDescent="0.45">
      <c r="A42" s="162"/>
      <c r="B42" s="164" t="s">
        <v>406</v>
      </c>
      <c r="C42" s="173" t="e">
        <f>$C$40-(D50*C39)</f>
        <v>#DIV/0!</v>
      </c>
      <c r="D42" s="173" t="e">
        <f t="shared" si="13"/>
        <v>#DIV/0!</v>
      </c>
      <c r="E42" s="173" t="e">
        <f t="shared" si="13"/>
        <v>#DIV/0!</v>
      </c>
      <c r="F42" s="173" t="e">
        <f t="shared" si="13"/>
        <v>#DIV/0!</v>
      </c>
      <c r="G42" s="173" t="e">
        <f t="shared" si="13"/>
        <v>#DIV/0!</v>
      </c>
      <c r="H42" s="173" t="e">
        <f t="shared" si="13"/>
        <v>#DIV/0!</v>
      </c>
      <c r="I42" s="173" t="e">
        <f t="shared" si="13"/>
        <v>#DIV/0!</v>
      </c>
      <c r="J42" s="173" t="e">
        <f t="shared" si="13"/>
        <v>#DIV/0!</v>
      </c>
      <c r="K42" s="173" t="e">
        <f>J42</f>
        <v>#DIV/0!</v>
      </c>
      <c r="L42" s="173" t="e">
        <f t="shared" si="14"/>
        <v>#DIV/0!</v>
      </c>
      <c r="M42" s="162"/>
      <c r="N42" s="164" t="s">
        <v>407</v>
      </c>
      <c r="O42" s="166">
        <f>O36*O40</f>
        <v>0</v>
      </c>
      <c r="P42" s="164" t="s">
        <v>408</v>
      </c>
      <c r="Q42" s="169">
        <v>5</v>
      </c>
      <c r="R42" s="166">
        <v>1.19</v>
      </c>
      <c r="S42" s="166">
        <v>1.74</v>
      </c>
      <c r="T42" s="166">
        <v>2.1</v>
      </c>
      <c r="U42" s="166">
        <v>2.36</v>
      </c>
      <c r="V42" s="166">
        <v>2.56</v>
      </c>
      <c r="W42" s="166">
        <v>2.73</v>
      </c>
      <c r="X42" s="166">
        <v>2.87</v>
      </c>
      <c r="Y42" s="166">
        <v>2.99</v>
      </c>
      <c r="Z42" s="166">
        <v>3.1</v>
      </c>
      <c r="AA42" s="158"/>
    </row>
    <row r="43" spans="1:27" s="549" customFormat="1" x14ac:dyDescent="0.45">
      <c r="A43" s="162"/>
      <c r="B43" s="162"/>
      <c r="C43" s="162"/>
      <c r="D43" s="162"/>
      <c r="E43" s="162"/>
      <c r="F43" s="162"/>
      <c r="G43" s="162"/>
      <c r="H43" s="162"/>
      <c r="I43" s="162"/>
      <c r="J43" s="162"/>
      <c r="K43" s="164" t="s">
        <v>409</v>
      </c>
      <c r="L43" s="166">
        <f>IF(O42=1,R38)+IF(O42=2,R39)+IF(O42=3,R40)+IF(O42=4,R41)+IF(O42=5,R42)+IF(O42=6,R43)+IF(O42=7,R48)+IF(O42=8,R49)+IF(O42=9,R47)+IF(O42=10,R51)+IF(O42=11,R52)+IF(O42=12,R53)+IF(O42=13,R54)+IF(O42=14,R55)+IF(O42=15,R56)+IF(O42&gt;15,R57)</f>
        <v>0</v>
      </c>
      <c r="M43" s="162"/>
      <c r="N43" s="164" t="s">
        <v>410</v>
      </c>
      <c r="O43" s="166">
        <f>IF(O41=2,R57)+IF(O41=3,S57)</f>
        <v>0</v>
      </c>
      <c r="P43" s="166"/>
      <c r="Q43" s="170">
        <v>6</v>
      </c>
      <c r="R43" s="166">
        <v>1.18</v>
      </c>
      <c r="S43" s="166">
        <v>1.73</v>
      </c>
      <c r="T43" s="166">
        <v>2.09</v>
      </c>
      <c r="U43" s="166">
        <v>2.35</v>
      </c>
      <c r="V43" s="166">
        <v>2.56</v>
      </c>
      <c r="W43" s="166">
        <v>2.73</v>
      </c>
      <c r="X43" s="166">
        <v>2.87</v>
      </c>
      <c r="Y43" s="166">
        <v>2.99</v>
      </c>
      <c r="Z43" s="166">
        <v>3.1</v>
      </c>
      <c r="AA43" s="158"/>
    </row>
    <row r="44" spans="1:27" s="549" customFormat="1" x14ac:dyDescent="0.45">
      <c r="A44" s="162"/>
      <c r="B44" s="162"/>
      <c r="C44" s="162"/>
      <c r="D44" s="162"/>
      <c r="E44" s="162"/>
      <c r="F44" s="162"/>
      <c r="G44" s="162"/>
      <c r="H44" s="162"/>
      <c r="I44" s="162"/>
      <c r="J44" s="162"/>
      <c r="K44" s="164" t="s">
        <v>411</v>
      </c>
      <c r="L44" s="166">
        <f>IF(O36=2,R38)+IF(O36=3,S38)+IF(O36=4,T38)+IF(O36=5,U38)+IF(O36=6,V38)+IF(O36=7,W38)+IF(O36=8,X38)+IF(O36=9,Y38)+IF(O36=10,Z38)</f>
        <v>0</v>
      </c>
      <c r="M44" s="162"/>
      <c r="N44" s="164" t="s">
        <v>412</v>
      </c>
      <c r="O44" s="166">
        <f>IF(O40=2,R38)+IF(O40=3,S38)</f>
        <v>0</v>
      </c>
      <c r="P44" s="162"/>
      <c r="Q44" s="162"/>
      <c r="R44" s="162"/>
      <c r="S44" s="162"/>
      <c r="T44" s="162"/>
      <c r="U44" s="162"/>
      <c r="V44" s="162"/>
      <c r="W44" s="162"/>
      <c r="X44" s="162"/>
      <c r="Y44" s="162"/>
      <c r="Z44" s="162"/>
      <c r="AA44" s="158"/>
    </row>
    <row r="45" spans="1:27" s="549" customFormat="1" x14ac:dyDescent="0.45">
      <c r="A45" s="158"/>
      <c r="B45" s="158"/>
      <c r="C45" s="158"/>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58"/>
    </row>
    <row r="46" spans="1:27" s="549" customFormat="1" x14ac:dyDescent="0.45">
      <c r="A46" s="158"/>
      <c r="B46" s="158"/>
      <c r="C46" s="158"/>
      <c r="D46" s="158"/>
      <c r="E46" s="158"/>
      <c r="F46" s="158"/>
      <c r="G46" s="158"/>
      <c r="H46" s="158"/>
      <c r="I46" s="158"/>
      <c r="J46" s="158"/>
      <c r="K46" s="158"/>
      <c r="L46" s="158"/>
      <c r="M46" s="158"/>
      <c r="N46" s="550"/>
      <c r="O46" s="551"/>
      <c r="P46" s="550"/>
      <c r="Q46" s="552"/>
      <c r="R46" s="553"/>
      <c r="S46" s="553"/>
      <c r="T46" s="553"/>
      <c r="U46" s="553"/>
      <c r="V46" s="553"/>
      <c r="W46" s="553"/>
      <c r="X46" s="553"/>
      <c r="Y46" s="553"/>
      <c r="Z46" s="553"/>
      <c r="AA46" s="158"/>
    </row>
    <row r="47" spans="1:27" s="549" customFormat="1" ht="15.4" x14ac:dyDescent="0.45">
      <c r="A47" s="554" t="s">
        <v>413</v>
      </c>
      <c r="B47" s="555"/>
      <c r="C47" s="555"/>
      <c r="D47" s="556"/>
      <c r="E47" s="557"/>
      <c r="F47" s="555"/>
      <c r="G47" s="555"/>
      <c r="H47" s="555"/>
      <c r="I47" s="557"/>
      <c r="J47" s="555"/>
      <c r="K47" s="557"/>
      <c r="L47" s="556"/>
      <c r="M47" s="557"/>
      <c r="N47" s="555"/>
      <c r="O47" s="555"/>
      <c r="P47" s="555"/>
      <c r="Q47" s="558"/>
      <c r="R47" s="559"/>
      <c r="S47" s="559"/>
      <c r="T47" s="559"/>
      <c r="U47" s="559"/>
      <c r="V47" s="559"/>
      <c r="W47" s="559"/>
      <c r="X47" s="559"/>
      <c r="Y47" s="559"/>
      <c r="Z47" s="559"/>
      <c r="AA47" s="158"/>
    </row>
    <row r="48" spans="1:27" s="549" customFormat="1" x14ac:dyDescent="0.45">
      <c r="A48" s="162"/>
      <c r="B48" s="162"/>
      <c r="C48" s="162"/>
      <c r="D48" s="162"/>
      <c r="E48" s="162"/>
      <c r="F48" s="162"/>
      <c r="G48" s="162"/>
      <c r="H48" s="162"/>
      <c r="I48" s="162"/>
      <c r="J48" s="162"/>
      <c r="K48" s="162"/>
      <c r="L48" s="170"/>
      <c r="M48" s="161"/>
      <c r="N48" s="161"/>
      <c r="O48" s="162"/>
      <c r="P48" s="162"/>
      <c r="Q48" s="169">
        <v>7</v>
      </c>
      <c r="R48" s="166">
        <v>1.17</v>
      </c>
      <c r="S48" s="166">
        <v>1.73</v>
      </c>
      <c r="T48" s="166">
        <v>2.09</v>
      </c>
      <c r="U48" s="166">
        <v>2.35</v>
      </c>
      <c r="V48" s="166">
        <v>2.5499999999999998</v>
      </c>
      <c r="W48" s="166">
        <v>2.72</v>
      </c>
      <c r="X48" s="166">
        <v>2.87</v>
      </c>
      <c r="Y48" s="166">
        <v>2.99</v>
      </c>
      <c r="Z48" s="166">
        <v>3.1</v>
      </c>
      <c r="AA48" s="158"/>
    </row>
    <row r="49" spans="1:27" s="549" customFormat="1" x14ac:dyDescent="0.45">
      <c r="A49" s="174" t="s">
        <v>414</v>
      </c>
      <c r="B49" s="174" t="s">
        <v>415</v>
      </c>
      <c r="C49" s="163" t="s">
        <v>416</v>
      </c>
      <c r="D49" s="163" t="s">
        <v>417</v>
      </c>
      <c r="E49" s="160" t="s">
        <v>418</v>
      </c>
      <c r="F49" s="560" t="s">
        <v>353</v>
      </c>
      <c r="G49" s="163" t="s">
        <v>417</v>
      </c>
      <c r="H49" s="163" t="s">
        <v>416</v>
      </c>
      <c r="I49" s="163" t="s">
        <v>415</v>
      </c>
      <c r="J49" s="160" t="s">
        <v>418</v>
      </c>
      <c r="K49" s="162" t="s">
        <v>171</v>
      </c>
      <c r="L49" s="174"/>
      <c r="M49" s="174"/>
      <c r="N49" s="162"/>
      <c r="O49" s="172" t="s">
        <v>419</v>
      </c>
      <c r="P49" s="175">
        <f>MAX(O13,O22,O31)-MIN(O13,O22,O31)</f>
        <v>0</v>
      </c>
      <c r="Q49" s="169">
        <v>8</v>
      </c>
      <c r="R49" s="166">
        <v>1.17</v>
      </c>
      <c r="S49" s="166">
        <v>1.72</v>
      </c>
      <c r="T49" s="166">
        <v>2.08</v>
      </c>
      <c r="U49" s="166">
        <v>2.35</v>
      </c>
      <c r="V49" s="166">
        <v>2.5499999999999998</v>
      </c>
      <c r="W49" s="166">
        <v>2.72</v>
      </c>
      <c r="X49" s="166">
        <v>2.87</v>
      </c>
      <c r="Y49" s="166">
        <v>2.98</v>
      </c>
      <c r="Z49" s="166">
        <v>3.09</v>
      </c>
      <c r="AA49" s="158"/>
    </row>
    <row r="50" spans="1:27" s="549" customFormat="1" x14ac:dyDescent="0.45">
      <c r="A50" s="167">
        <f>O41</f>
        <v>0</v>
      </c>
      <c r="B50" s="163">
        <f>IF(A50=2,I50)+IF(A50=3,I51)+IF(A50=4,I52)+IF(A50=5,I53)</f>
        <v>0</v>
      </c>
      <c r="C50" s="163">
        <f>IF(A50=2,H50)+IF(A50=3,H51)+IF(A50=4,H52)+IF(A50=5,H53)</f>
        <v>0</v>
      </c>
      <c r="D50" s="163">
        <f>IF(A50=2,I50)+IF(A50=3,I51)+IF(A50=4,I52)+IF(A50=5,I53)</f>
        <v>0</v>
      </c>
      <c r="E50" s="163">
        <f>IF(A50=2,J50)+IF(A50=3,J51)+IF(A50=4,J52)+IF(A50=5,J53)</f>
        <v>0</v>
      </c>
      <c r="F50" s="162">
        <v>2</v>
      </c>
      <c r="G50" s="163">
        <v>1.88</v>
      </c>
      <c r="H50" s="163">
        <v>0</v>
      </c>
      <c r="I50" s="163">
        <v>3.2679999999999998</v>
      </c>
      <c r="J50" s="160">
        <v>2.6589999999999998</v>
      </c>
      <c r="K50" s="162">
        <f>R3+R4</f>
        <v>0</v>
      </c>
      <c r="L50" s="172"/>
      <c r="M50" s="161"/>
      <c r="N50" s="162"/>
      <c r="O50" s="172" t="s">
        <v>420</v>
      </c>
      <c r="P50" s="175">
        <f>MAX(C36:L36)-MIN(C36:L36)</f>
        <v>0</v>
      </c>
      <c r="Q50" s="169">
        <v>9</v>
      </c>
      <c r="R50" s="166">
        <v>1.1599999999999999</v>
      </c>
      <c r="S50" s="166">
        <v>1.72</v>
      </c>
      <c r="T50" s="166">
        <v>2.08</v>
      </c>
      <c r="U50" s="166">
        <v>2.34</v>
      </c>
      <c r="V50" s="166">
        <v>2.5499999999999998</v>
      </c>
      <c r="W50" s="166">
        <v>2.72</v>
      </c>
      <c r="X50" s="166">
        <v>2.86</v>
      </c>
      <c r="Y50" s="166">
        <v>2.98</v>
      </c>
      <c r="Z50" s="166">
        <v>3.09</v>
      </c>
      <c r="AA50" s="158"/>
    </row>
    <row r="51" spans="1:27" s="549" customFormat="1" x14ac:dyDescent="0.45">
      <c r="A51" s="162"/>
      <c r="B51" s="162"/>
      <c r="C51" s="162"/>
      <c r="D51" s="162"/>
      <c r="E51" s="162"/>
      <c r="F51" s="162">
        <v>3</v>
      </c>
      <c r="G51" s="163">
        <v>1.0229999999999999</v>
      </c>
      <c r="H51" s="163">
        <v>0</v>
      </c>
      <c r="I51" s="163">
        <v>2.5739999999999998</v>
      </c>
      <c r="J51" s="160">
        <v>1.772</v>
      </c>
      <c r="K51" s="162"/>
      <c r="L51" s="162"/>
      <c r="M51" s="162">
        <f>(SUM(C14:L14)+SUM(C22:L22)+SUM(C32:L32))/30</f>
        <v>0</v>
      </c>
      <c r="N51" s="162"/>
      <c r="O51" s="172" t="s">
        <v>421</v>
      </c>
      <c r="P51" s="175" t="e">
        <f>(P49*(5.15/O44))^2</f>
        <v>#DIV/0!</v>
      </c>
      <c r="Q51" s="169">
        <v>10</v>
      </c>
      <c r="R51" s="166">
        <v>1.1599999999999999</v>
      </c>
      <c r="S51" s="166">
        <v>1.72</v>
      </c>
      <c r="T51" s="166">
        <v>2.08</v>
      </c>
      <c r="U51" s="166">
        <v>2.34</v>
      </c>
      <c r="V51" s="166">
        <v>2.5499999999999998</v>
      </c>
      <c r="W51" s="166">
        <v>2.72</v>
      </c>
      <c r="X51" s="166">
        <v>2.86</v>
      </c>
      <c r="Y51" s="166">
        <v>2.98</v>
      </c>
      <c r="Z51" s="166">
        <v>3.09</v>
      </c>
      <c r="AA51" s="158"/>
    </row>
    <row r="52" spans="1:27" s="549" customFormat="1" x14ac:dyDescent="0.45">
      <c r="A52" s="162"/>
      <c r="B52" s="162"/>
      <c r="C52" s="162"/>
      <c r="D52" s="162"/>
      <c r="E52" s="162"/>
      <c r="F52" s="162">
        <v>4</v>
      </c>
      <c r="G52" s="163">
        <v>0.72899999999999998</v>
      </c>
      <c r="H52" s="163">
        <v>0</v>
      </c>
      <c r="I52" s="163">
        <v>2.282</v>
      </c>
      <c r="J52" s="160">
        <v>1.4570000000000001</v>
      </c>
      <c r="K52" s="176"/>
      <c r="L52" s="162"/>
      <c r="M52" s="162"/>
      <c r="N52" s="162"/>
      <c r="O52" s="172" t="s">
        <v>422</v>
      </c>
      <c r="P52" s="175" t="e">
        <f>(V14)^2/(O36*O41)</f>
        <v>#DIV/0!</v>
      </c>
      <c r="Q52" s="169">
        <v>11</v>
      </c>
      <c r="R52" s="166">
        <v>1.1599999999999999</v>
      </c>
      <c r="S52" s="166">
        <v>1.71</v>
      </c>
      <c r="T52" s="166">
        <v>2.08</v>
      </c>
      <c r="U52" s="166">
        <v>2.34</v>
      </c>
      <c r="V52" s="166">
        <v>2.5499999999999998</v>
      </c>
      <c r="W52" s="166">
        <v>2.72</v>
      </c>
      <c r="X52" s="166">
        <v>2.86</v>
      </c>
      <c r="Y52" s="166">
        <v>2.98</v>
      </c>
      <c r="Z52" s="166">
        <v>3.09</v>
      </c>
      <c r="AA52" s="158"/>
    </row>
    <row r="53" spans="1:27" s="549" customFormat="1" x14ac:dyDescent="0.45">
      <c r="A53" s="162"/>
      <c r="B53" s="162"/>
      <c r="C53" s="162"/>
      <c r="D53" s="162"/>
      <c r="E53" s="162"/>
      <c r="F53" s="162">
        <v>5</v>
      </c>
      <c r="G53" s="163">
        <v>0.57699999999999996</v>
      </c>
      <c r="H53" s="163">
        <v>0</v>
      </c>
      <c r="I53" s="163">
        <v>2.1139999999999999</v>
      </c>
      <c r="J53" s="160">
        <v>1.29</v>
      </c>
      <c r="K53" s="176"/>
      <c r="L53" s="162"/>
      <c r="M53" s="162"/>
      <c r="N53" s="162"/>
      <c r="O53" s="162"/>
      <c r="P53" s="162"/>
      <c r="Q53" s="169">
        <v>12</v>
      </c>
      <c r="R53" s="166">
        <v>1.1499999999999999</v>
      </c>
      <c r="S53" s="166">
        <v>1.71</v>
      </c>
      <c r="T53" s="166">
        <v>2.0699999999999998</v>
      </c>
      <c r="U53" s="166">
        <v>2.34</v>
      </c>
      <c r="V53" s="166">
        <v>2.5499999999999998</v>
      </c>
      <c r="W53" s="166">
        <v>2.72</v>
      </c>
      <c r="X53" s="166">
        <v>2.85</v>
      </c>
      <c r="Y53" s="166">
        <v>2.98</v>
      </c>
      <c r="Z53" s="166">
        <v>3.09</v>
      </c>
      <c r="AA53" s="158"/>
    </row>
    <row r="54" spans="1:27" s="549" customFormat="1" x14ac:dyDescent="0.45">
      <c r="A54" s="162"/>
      <c r="B54" s="162"/>
      <c r="C54" s="162"/>
      <c r="D54" s="172"/>
      <c r="E54" s="175"/>
      <c r="F54" s="162"/>
      <c r="G54" s="162"/>
      <c r="H54" s="162"/>
      <c r="I54" s="175"/>
      <c r="J54" s="162"/>
      <c r="K54" s="176"/>
      <c r="L54" s="172"/>
      <c r="M54" s="175"/>
      <c r="N54" s="162"/>
      <c r="O54" s="162"/>
      <c r="P54" s="164" t="s">
        <v>408</v>
      </c>
      <c r="Q54" s="169">
        <v>13</v>
      </c>
      <c r="R54" s="166">
        <v>1.1499999999999999</v>
      </c>
      <c r="S54" s="166">
        <v>1.71</v>
      </c>
      <c r="T54" s="166">
        <v>2.0699999999999998</v>
      </c>
      <c r="U54" s="166">
        <v>2.34</v>
      </c>
      <c r="V54" s="166">
        <v>2.5499999999999998</v>
      </c>
      <c r="W54" s="166">
        <v>2.71</v>
      </c>
      <c r="X54" s="166">
        <v>2.85</v>
      </c>
      <c r="Y54" s="166">
        <v>2.98</v>
      </c>
      <c r="Z54" s="166">
        <v>3.09</v>
      </c>
      <c r="AA54" s="158"/>
    </row>
    <row r="55" spans="1:27" s="549" customFormat="1" x14ac:dyDescent="0.45">
      <c r="A55" s="162"/>
      <c r="B55" s="162"/>
      <c r="C55" s="162"/>
      <c r="D55" s="172"/>
      <c r="E55" s="175"/>
      <c r="F55" s="162"/>
      <c r="G55" s="162"/>
      <c r="H55" s="162"/>
      <c r="I55" s="175"/>
      <c r="J55" s="162"/>
      <c r="K55" s="176"/>
      <c r="L55" s="172"/>
      <c r="M55" s="175"/>
      <c r="N55" s="162"/>
      <c r="O55" s="162"/>
      <c r="P55" s="162"/>
      <c r="Q55" s="169">
        <v>14</v>
      </c>
      <c r="R55" s="166">
        <v>1.1499999999999999</v>
      </c>
      <c r="S55" s="166">
        <v>1.71</v>
      </c>
      <c r="T55" s="166">
        <v>2.0699999999999998</v>
      </c>
      <c r="U55" s="166">
        <v>2.34</v>
      </c>
      <c r="V55" s="166">
        <v>2.54</v>
      </c>
      <c r="W55" s="166">
        <v>2.71</v>
      </c>
      <c r="X55" s="166">
        <v>2.85</v>
      </c>
      <c r="Y55" s="166">
        <v>2.98</v>
      </c>
      <c r="Z55" s="166">
        <v>3.08</v>
      </c>
      <c r="AA55" s="158"/>
    </row>
    <row r="56" spans="1:27" s="549" customFormat="1" x14ac:dyDescent="0.45">
      <c r="A56" s="162"/>
      <c r="B56" s="162"/>
      <c r="C56" s="162"/>
      <c r="D56" s="172"/>
      <c r="E56" s="175"/>
      <c r="F56" s="162"/>
      <c r="G56" s="162"/>
      <c r="H56" s="162"/>
      <c r="I56" s="175"/>
      <c r="J56" s="162"/>
      <c r="K56" s="176"/>
      <c r="L56" s="172"/>
      <c r="M56" s="175"/>
      <c r="N56" s="162"/>
      <c r="O56" s="162"/>
      <c r="P56" s="162"/>
      <c r="Q56" s="169">
        <v>15</v>
      </c>
      <c r="R56" s="166">
        <v>1.1499999999999999</v>
      </c>
      <c r="S56" s="166">
        <v>1.71</v>
      </c>
      <c r="T56" s="166">
        <v>2.0699999999999998</v>
      </c>
      <c r="U56" s="166">
        <v>2.34</v>
      </c>
      <c r="V56" s="166">
        <v>2.54</v>
      </c>
      <c r="W56" s="166">
        <v>2.71</v>
      </c>
      <c r="X56" s="166">
        <v>2.85</v>
      </c>
      <c r="Y56" s="166">
        <v>2.98</v>
      </c>
      <c r="Z56" s="166">
        <v>3.08</v>
      </c>
      <c r="AA56" s="158"/>
    </row>
    <row r="57" spans="1:27" s="549" customFormat="1" x14ac:dyDescent="0.45">
      <c r="A57" s="162"/>
      <c r="B57" s="162"/>
      <c r="C57" s="162"/>
      <c r="D57" s="172"/>
      <c r="E57" s="175"/>
      <c r="F57" s="162"/>
      <c r="G57" s="162"/>
      <c r="H57" s="162"/>
      <c r="I57" s="175"/>
      <c r="J57" s="162"/>
      <c r="K57" s="176"/>
      <c r="L57" s="172"/>
      <c r="M57" s="175"/>
      <c r="N57" s="162"/>
      <c r="O57" s="162"/>
      <c r="P57" s="162"/>
      <c r="Q57" s="169" t="s">
        <v>423</v>
      </c>
      <c r="R57" s="166">
        <v>1.1279999999999999</v>
      </c>
      <c r="S57" s="166">
        <v>1.6930000000000001</v>
      </c>
      <c r="T57" s="166">
        <v>2.0590000000000002</v>
      </c>
      <c r="U57" s="166">
        <v>2.3260000000000001</v>
      </c>
      <c r="V57" s="166">
        <v>2.5339999999999998</v>
      </c>
      <c r="W57" s="166">
        <v>2.7040000000000002</v>
      </c>
      <c r="X57" s="166">
        <v>2.847</v>
      </c>
      <c r="Y57" s="166">
        <v>2.97</v>
      </c>
      <c r="Z57" s="166">
        <v>3.0779999999999998</v>
      </c>
      <c r="AA57" s="158"/>
    </row>
    <row r="58" spans="1:27" s="549" customFormat="1" x14ac:dyDescent="0.45">
      <c r="A58" s="162"/>
      <c r="B58" s="162"/>
      <c r="C58" s="162"/>
      <c r="D58" s="172"/>
      <c r="E58" s="175"/>
      <c r="F58" s="162"/>
      <c r="G58" s="162"/>
      <c r="H58" s="162"/>
      <c r="I58" s="175"/>
      <c r="J58" s="162"/>
      <c r="K58" s="176"/>
      <c r="L58" s="172"/>
      <c r="M58" s="175"/>
      <c r="N58" s="162"/>
      <c r="O58" s="162"/>
      <c r="P58" s="162"/>
      <c r="Q58" s="169"/>
      <c r="R58" s="162"/>
      <c r="S58" s="162"/>
      <c r="T58" s="162"/>
      <c r="U58" s="162"/>
      <c r="V58" s="162"/>
      <c r="W58" s="162"/>
      <c r="X58" s="162"/>
      <c r="Y58" s="162"/>
      <c r="Z58" s="162"/>
      <c r="AA58" s="158"/>
    </row>
    <row r="59" spans="1:27" s="549" customFormat="1" x14ac:dyDescent="0.45">
      <c r="A59" s="158" t="s">
        <v>424</v>
      </c>
      <c r="B59" s="158"/>
      <c r="C59" s="158"/>
      <c r="D59" s="561"/>
      <c r="E59" s="562"/>
      <c r="F59" s="158"/>
      <c r="G59" s="158"/>
      <c r="H59" s="158"/>
      <c r="I59" s="562"/>
      <c r="J59" s="158"/>
      <c r="K59" s="563"/>
      <c r="L59" s="561"/>
      <c r="M59" s="562"/>
      <c r="N59" s="158"/>
      <c r="O59" s="158"/>
      <c r="P59" s="158"/>
      <c r="Q59" s="564"/>
      <c r="R59" s="158"/>
      <c r="S59" s="158"/>
      <c r="T59" s="158"/>
      <c r="U59" s="158"/>
      <c r="V59" s="158"/>
      <c r="W59" s="158"/>
      <c r="X59" s="158"/>
      <c r="Y59" s="158"/>
      <c r="Z59" s="158"/>
      <c r="AA59" s="158"/>
    </row>
    <row r="60" spans="1:27" s="549" customFormat="1" x14ac:dyDescent="0.45">
      <c r="A60" s="158" t="s">
        <v>425</v>
      </c>
      <c r="B60" s="158"/>
      <c r="C60" s="158"/>
      <c r="D60" s="561"/>
      <c r="E60" s="562"/>
      <c r="F60" s="158"/>
      <c r="G60" s="158"/>
      <c r="H60" s="158"/>
      <c r="I60" s="562"/>
      <c r="J60" s="158"/>
      <c r="K60" s="563"/>
      <c r="L60" s="561"/>
      <c r="M60" s="562"/>
      <c r="N60" s="158"/>
      <c r="O60" s="158"/>
      <c r="P60" s="158"/>
      <c r="Q60" s="564"/>
      <c r="R60" s="158"/>
      <c r="S60" s="158"/>
      <c r="T60" s="158"/>
      <c r="U60" s="158"/>
      <c r="V60" s="158"/>
      <c r="W60" s="158"/>
      <c r="X60" s="158"/>
      <c r="Y60" s="158"/>
      <c r="Z60" s="158"/>
      <c r="AA60" s="158"/>
    </row>
  </sheetData>
  <sheetProtection selectLockedCells="1"/>
  <mergeCells count="34">
    <mergeCell ref="R11:Y11"/>
    <mergeCell ref="P4:Q4"/>
    <mergeCell ref="P3:Q3"/>
    <mergeCell ref="O31:P31"/>
    <mergeCell ref="O32:P32"/>
    <mergeCell ref="X13:Z14"/>
    <mergeCell ref="W16:Z17"/>
    <mergeCell ref="W18:Z20"/>
    <mergeCell ref="W21:Z22"/>
    <mergeCell ref="W15:Z15"/>
    <mergeCell ref="A1:Z1"/>
    <mergeCell ref="D4:H4"/>
    <mergeCell ref="L4:O4"/>
    <mergeCell ref="O23:P23"/>
    <mergeCell ref="O22:P22"/>
    <mergeCell ref="O14:P14"/>
    <mergeCell ref="O13:P13"/>
    <mergeCell ref="D2:H2"/>
    <mergeCell ref="L2:O2"/>
    <mergeCell ref="D3:H3"/>
    <mergeCell ref="L3:O3"/>
    <mergeCell ref="W2:Z2"/>
    <mergeCell ref="A2:C2"/>
    <mergeCell ref="A4:C4"/>
    <mergeCell ref="A3:C3"/>
    <mergeCell ref="I4:K4"/>
    <mergeCell ref="I3:K3"/>
    <mergeCell ref="T2:V2"/>
    <mergeCell ref="T3:V4"/>
    <mergeCell ref="W3:Z4"/>
    <mergeCell ref="R2:S2"/>
    <mergeCell ref="R3:S3"/>
    <mergeCell ref="R4:S4"/>
    <mergeCell ref="P2:Q2"/>
  </mergeCells>
  <conditionalFormatting sqref="W14">
    <cfRule type="cellIs" dxfId="13" priority="5" operator="equal">
      <formula>5</formula>
    </cfRule>
    <cfRule type="cellIs" dxfId="12" priority="6" operator="lessThan">
      <formula>5</formula>
    </cfRule>
    <cfRule type="cellIs" dxfId="11" priority="7" operator="greaterThan">
      <formula>5</formula>
    </cfRule>
    <cfRule type="cellIs" dxfId="10" priority="8" operator="equal">
      <formula>""""""</formula>
    </cfRule>
  </conditionalFormatting>
  <conditionalFormatting sqref="V29">
    <cfRule type="cellIs" dxfId="9" priority="1" operator="greaterThan">
      <formula>20</formula>
    </cfRule>
    <cfRule type="cellIs" dxfId="8" priority="2" operator="between">
      <formula>10</formula>
      <formula>20</formula>
    </cfRule>
    <cfRule type="cellIs" dxfId="7" priority="3" operator="lessThan">
      <formula>10</formula>
    </cfRule>
  </conditionalFormatting>
  <printOptions horizontalCentered="1"/>
  <pageMargins left="0.7" right="0.7" top="0.75" bottom="0.75" header="0.3" footer="0.3"/>
  <pageSetup scale="46"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pageSetUpPr fitToPage="1"/>
  </sheetPr>
  <dimension ref="A1:Y114"/>
  <sheetViews>
    <sheetView windowProtection="1" showGridLines="0" showRowColHeaders="0" showRuler="0" zoomScaleNormal="100" workbookViewId="0">
      <selection activeCell="A13" sqref="A13"/>
    </sheetView>
  </sheetViews>
  <sheetFormatPr defaultColWidth="9.1328125" defaultRowHeight="14.25" x14ac:dyDescent="0.45"/>
  <cols>
    <col min="1" max="1" width="9.3984375" style="43" customWidth="1"/>
    <col min="2" max="10" width="9.1328125" style="43"/>
    <col min="11" max="12" width="12.73046875" style="43" customWidth="1"/>
    <col min="13" max="16384" width="9.1328125" style="43"/>
  </cols>
  <sheetData>
    <row r="1" spans="1:25" ht="14.45" customHeight="1" x14ac:dyDescent="0.45">
      <c r="A1" s="1653" t="s">
        <v>295</v>
      </c>
      <c r="B1" s="1653"/>
      <c r="C1" s="1653"/>
      <c r="D1" s="1653"/>
      <c r="E1" s="1653"/>
      <c r="F1" s="1653"/>
      <c r="G1" s="1653"/>
      <c r="H1" s="1653"/>
      <c r="I1" s="1653"/>
      <c r="J1" s="1653"/>
      <c r="K1" s="1653"/>
      <c r="L1" s="1653"/>
      <c r="M1" s="1653"/>
    </row>
    <row r="2" spans="1:25" ht="14.45" customHeight="1" x14ac:dyDescent="0.45">
      <c r="A2" s="718" t="s">
        <v>110</v>
      </c>
      <c r="B2" s="719"/>
      <c r="C2" s="719"/>
      <c r="D2" s="720"/>
      <c r="E2" s="721" t="s">
        <v>426</v>
      </c>
      <c r="F2" s="719"/>
      <c r="G2" s="720"/>
      <c r="H2" s="721" t="s">
        <v>427</v>
      </c>
      <c r="I2" s="719"/>
      <c r="J2" s="720"/>
      <c r="K2" s="721" t="s">
        <v>428</v>
      </c>
      <c r="L2" s="719"/>
      <c r="M2" s="722"/>
      <c r="N2" s="177"/>
      <c r="O2" s="177"/>
      <c r="P2" s="177"/>
      <c r="Q2" s="177"/>
      <c r="R2" s="177"/>
      <c r="S2" s="177"/>
      <c r="T2" s="177"/>
      <c r="U2" s="177"/>
      <c r="V2" s="177"/>
      <c r="W2" s="177"/>
      <c r="X2" s="177"/>
      <c r="Y2" s="177"/>
    </row>
    <row r="3" spans="1:25" ht="14.45" customHeight="1" x14ac:dyDescent="0.45">
      <c r="A3" s="1647" t="str">
        <f>IF(ISBLANK(Information!D19),"",Information!D19)</f>
        <v/>
      </c>
      <c r="B3" s="1637"/>
      <c r="C3" s="1637"/>
      <c r="D3" s="1638"/>
      <c r="E3" s="1636"/>
      <c r="F3" s="1637"/>
      <c r="G3" s="1638"/>
      <c r="H3" s="1639"/>
      <c r="I3" s="1640"/>
      <c r="J3" s="1641"/>
      <c r="K3" s="1636"/>
      <c r="L3" s="1637"/>
      <c r="M3" s="1645"/>
      <c r="N3" s="178"/>
      <c r="O3" s="178"/>
      <c r="P3" s="178"/>
      <c r="Q3" s="178"/>
      <c r="R3" s="178"/>
      <c r="S3" s="178"/>
      <c r="T3" s="178"/>
      <c r="U3" s="178"/>
      <c r="V3" s="178"/>
      <c r="W3" s="178"/>
      <c r="X3" s="178"/>
      <c r="Y3" s="178"/>
    </row>
    <row r="4" spans="1:25" ht="14.45" customHeight="1" x14ac:dyDescent="0.45">
      <c r="A4" s="718" t="s">
        <v>29</v>
      </c>
      <c r="B4" s="719"/>
      <c r="C4" s="719"/>
      <c r="D4" s="720"/>
      <c r="E4" s="721" t="s">
        <v>429</v>
      </c>
      <c r="F4" s="719"/>
      <c r="G4" s="720"/>
      <c r="H4" s="721" t="s">
        <v>430</v>
      </c>
      <c r="I4" s="723"/>
      <c r="J4" s="723"/>
      <c r="K4" s="721" t="s">
        <v>431</v>
      </c>
      <c r="L4" s="719"/>
      <c r="M4" s="722"/>
      <c r="N4" s="177"/>
      <c r="O4" s="177"/>
      <c r="P4" s="177"/>
      <c r="Q4" s="177"/>
      <c r="R4" s="177"/>
      <c r="S4" s="177"/>
      <c r="T4" s="177"/>
      <c r="U4" s="177"/>
      <c r="V4" s="177"/>
      <c r="W4" s="177"/>
      <c r="X4" s="177"/>
      <c r="Y4" s="177"/>
    </row>
    <row r="5" spans="1:25" ht="14.45" customHeight="1" x14ac:dyDescent="0.45">
      <c r="A5" s="1647" t="str">
        <f>IF(ISBLANK(Information!D18),"",Information!D18)</f>
        <v/>
      </c>
      <c r="B5" s="1637"/>
      <c r="C5" s="1637"/>
      <c r="D5" s="1638"/>
      <c r="E5" s="1636"/>
      <c r="F5" s="1637"/>
      <c r="G5" s="1638"/>
      <c r="H5" s="1636"/>
      <c r="I5" s="1637"/>
      <c r="J5" s="1638"/>
      <c r="K5" s="1636"/>
      <c r="L5" s="1637"/>
      <c r="M5" s="1645"/>
      <c r="N5" s="178"/>
      <c r="O5" s="178"/>
      <c r="P5" s="178"/>
      <c r="Q5" s="178"/>
      <c r="R5" s="178"/>
      <c r="S5" s="178"/>
      <c r="T5" s="178"/>
      <c r="U5" s="178"/>
      <c r="V5" s="178"/>
      <c r="W5" s="178"/>
      <c r="X5" s="178"/>
      <c r="Y5" s="178"/>
    </row>
    <row r="6" spans="1:25" ht="14.45" customHeight="1" x14ac:dyDescent="0.45">
      <c r="A6" s="718" t="s">
        <v>432</v>
      </c>
      <c r="B6" s="719"/>
      <c r="C6" s="719"/>
      <c r="D6" s="719"/>
      <c r="E6" s="721" t="s">
        <v>621</v>
      </c>
      <c r="F6" s="719"/>
      <c r="G6" s="720"/>
      <c r="H6" s="721" t="s">
        <v>622</v>
      </c>
      <c r="I6" s="719"/>
      <c r="J6" s="720"/>
      <c r="K6" s="719" t="s">
        <v>433</v>
      </c>
      <c r="L6" s="719"/>
      <c r="M6" s="722"/>
      <c r="N6" s="177"/>
      <c r="O6" s="177"/>
      <c r="P6" s="177"/>
      <c r="Q6" s="177"/>
      <c r="R6" s="177"/>
      <c r="S6" s="177"/>
      <c r="T6" s="177"/>
      <c r="U6" s="177"/>
      <c r="V6" s="177"/>
      <c r="W6" s="177"/>
      <c r="X6" s="177"/>
      <c r="Y6" s="177"/>
    </row>
    <row r="7" spans="1:25" ht="14.45" customHeight="1" thickBot="1" x14ac:dyDescent="0.5">
      <c r="A7" s="1648"/>
      <c r="B7" s="1643"/>
      <c r="C7" s="1643"/>
      <c r="D7" s="1646"/>
      <c r="E7" s="1642"/>
      <c r="F7" s="1643"/>
      <c r="G7" s="1646"/>
      <c r="H7" s="1642"/>
      <c r="I7" s="1643"/>
      <c r="J7" s="1646"/>
      <c r="K7" s="1642"/>
      <c r="L7" s="1643"/>
      <c r="M7" s="1644"/>
      <c r="N7" s="178"/>
      <c r="O7" s="178"/>
      <c r="P7" s="178"/>
      <c r="Q7" s="178"/>
      <c r="R7" s="178"/>
      <c r="S7" s="178"/>
      <c r="T7" s="178"/>
      <c r="U7" s="178"/>
      <c r="V7" s="178"/>
      <c r="W7" s="178"/>
      <c r="X7" s="178"/>
      <c r="Y7" s="178"/>
    </row>
    <row r="8" spans="1:25" ht="14.45" customHeight="1" x14ac:dyDescent="0.45">
      <c r="A8" s="724"/>
      <c r="B8" s="724"/>
      <c r="C8" s="724"/>
      <c r="D8" s="724"/>
      <c r="E8" s="725"/>
      <c r="F8" s="725"/>
      <c r="G8" s="725"/>
      <c r="H8" s="725"/>
      <c r="I8" s="725"/>
      <c r="J8" s="725"/>
      <c r="K8" s="724"/>
      <c r="L8" s="724"/>
      <c r="M8" s="724"/>
      <c r="N8" s="178"/>
      <c r="O8" s="178"/>
      <c r="P8" s="178"/>
      <c r="Q8" s="178"/>
      <c r="R8" s="178"/>
      <c r="S8" s="178"/>
      <c r="T8" s="178"/>
      <c r="U8" s="178"/>
      <c r="V8" s="178"/>
      <c r="W8" s="178"/>
      <c r="X8" s="178"/>
      <c r="Y8" s="178"/>
    </row>
    <row r="9" spans="1:25" ht="14.45" customHeight="1" x14ac:dyDescent="0.45">
      <c r="A9" s="1673" t="s">
        <v>434</v>
      </c>
      <c r="B9" s="1673"/>
      <c r="C9" s="1673"/>
      <c r="D9" s="1673"/>
      <c r="E9" s="1673"/>
      <c r="F9" s="1673"/>
      <c r="G9" s="1673"/>
      <c r="H9" s="1673"/>
      <c r="I9" s="1673"/>
      <c r="J9" s="1673"/>
      <c r="K9" s="1673"/>
      <c r="L9" s="1673"/>
      <c r="M9" s="1673"/>
      <c r="N9" s="177"/>
      <c r="O9" s="180" t="s">
        <v>435</v>
      </c>
      <c r="P9" s="181"/>
      <c r="Q9" s="181"/>
      <c r="R9" s="177"/>
      <c r="S9" s="180" t="s">
        <v>436</v>
      </c>
      <c r="T9" s="181"/>
      <c r="U9" s="181"/>
      <c r="V9" s="177"/>
      <c r="W9" s="180" t="s">
        <v>437</v>
      </c>
      <c r="X9" s="181"/>
      <c r="Y9" s="181"/>
    </row>
    <row r="10" spans="1:25" ht="28.9" customHeight="1" x14ac:dyDescent="0.45">
      <c r="A10" s="726" t="s">
        <v>438</v>
      </c>
      <c r="B10" s="726" t="s">
        <v>439</v>
      </c>
      <c r="C10" s="726" t="s">
        <v>440</v>
      </c>
      <c r="D10" s="726" t="s">
        <v>441</v>
      </c>
      <c r="E10" s="726" t="s">
        <v>442</v>
      </c>
      <c r="F10" s="726" t="s">
        <v>443</v>
      </c>
      <c r="G10" s="726" t="s">
        <v>444</v>
      </c>
      <c r="H10" s="726" t="s">
        <v>445</v>
      </c>
      <c r="I10" s="726" t="s">
        <v>446</v>
      </c>
      <c r="J10" s="726" t="s">
        <v>447</v>
      </c>
      <c r="K10" s="752" t="s">
        <v>448</v>
      </c>
      <c r="L10" s="727" t="s">
        <v>449</v>
      </c>
      <c r="M10" s="752" t="s">
        <v>450</v>
      </c>
      <c r="N10" s="177"/>
      <c r="O10" s="181">
        <v>1</v>
      </c>
      <c r="P10" s="181">
        <v>2</v>
      </c>
      <c r="Q10" s="181">
        <v>3</v>
      </c>
      <c r="R10" s="177"/>
      <c r="S10" s="181">
        <v>1</v>
      </c>
      <c r="T10" s="181">
        <v>2</v>
      </c>
      <c r="U10" s="181">
        <v>3</v>
      </c>
      <c r="V10" s="177"/>
      <c r="W10" s="181">
        <v>1</v>
      </c>
      <c r="X10" s="181">
        <v>2</v>
      </c>
      <c r="Y10" s="181">
        <v>3</v>
      </c>
    </row>
    <row r="11" spans="1:25" ht="14.45" customHeight="1" x14ac:dyDescent="0.45">
      <c r="A11" s="726">
        <v>1</v>
      </c>
      <c r="B11" s="728"/>
      <c r="C11" s="728"/>
      <c r="D11" s="728"/>
      <c r="E11" s="728"/>
      <c r="F11" s="728"/>
      <c r="G11" s="728"/>
      <c r="H11" s="728"/>
      <c r="I11" s="728"/>
      <c r="J11" s="728"/>
      <c r="K11" s="753" t="str">
        <f t="shared" ref="K11:K58" si="0">IF(L11&lt;&gt;"",IF(OR(L11&lt;$H$7,L11&gt;$E$7),0,1),"")</f>
        <v/>
      </c>
      <c r="L11" s="728"/>
      <c r="M11" s="753" t="str">
        <f t="shared" ref="M11:M58" si="1">IF(B11&lt;&gt;"",IF(SUM(B11:J11)=9,"+",IF(SUM(B11:J11)=0,"-","x")),"")</f>
        <v/>
      </c>
      <c r="N11" s="182"/>
      <c r="O11" s="183" t="str">
        <f t="shared" ref="O11:Q50" si="2">IF(B11&lt;&gt;"",IF(AND(B11=0,E11=0),"a",IF(AND(B11=1,E11=0),"b",IF(AND(B11=0,E11=1),"c","d"))),"")</f>
        <v/>
      </c>
      <c r="P11" s="183" t="str">
        <f t="shared" si="2"/>
        <v/>
      </c>
      <c r="Q11" s="183" t="str">
        <f t="shared" si="2"/>
        <v/>
      </c>
      <c r="R11" s="182"/>
      <c r="S11" s="183" t="str">
        <f t="shared" ref="S11:U50" si="3">IF(E11&lt;&gt;"",IF(AND(E11=0,H11=0),"a",IF(AND(E11=1,H11=0),"b",IF(AND(E11=0,H11=1),"c","d"))),"")</f>
        <v/>
      </c>
      <c r="T11" s="183" t="str">
        <f t="shared" si="3"/>
        <v/>
      </c>
      <c r="U11" s="183" t="str">
        <f t="shared" si="3"/>
        <v/>
      </c>
      <c r="V11" s="182"/>
      <c r="W11" s="183" t="str">
        <f t="shared" ref="W11:Y50" si="4">IF(B11&lt;&gt;"",IF(AND(B11=0,H11=0),"a",IF(AND(B11=1,H11=0),"b",IF(AND(B11=0,H11=1),"c","d"))),"")</f>
        <v/>
      </c>
      <c r="X11" s="183" t="str">
        <f t="shared" si="4"/>
        <v/>
      </c>
      <c r="Y11" s="183" t="str">
        <f t="shared" si="4"/>
        <v/>
      </c>
    </row>
    <row r="12" spans="1:25" ht="14.45" customHeight="1" x14ac:dyDescent="0.45">
      <c r="A12" s="726">
        <f t="shared" ref="A12:A50" si="5">A11+1</f>
        <v>2</v>
      </c>
      <c r="B12" s="728"/>
      <c r="C12" s="728"/>
      <c r="D12" s="728"/>
      <c r="E12" s="728"/>
      <c r="F12" s="728"/>
      <c r="G12" s="728"/>
      <c r="H12" s="728"/>
      <c r="I12" s="728"/>
      <c r="J12" s="728"/>
      <c r="K12" s="753" t="str">
        <f t="shared" si="0"/>
        <v/>
      </c>
      <c r="L12" s="728"/>
      <c r="M12" s="753" t="str">
        <f t="shared" si="1"/>
        <v/>
      </c>
      <c r="N12" s="182"/>
      <c r="O12" s="183" t="str">
        <f t="shared" si="2"/>
        <v/>
      </c>
      <c r="P12" s="183" t="str">
        <f t="shared" si="2"/>
        <v/>
      </c>
      <c r="Q12" s="183" t="str">
        <f t="shared" si="2"/>
        <v/>
      </c>
      <c r="R12" s="182"/>
      <c r="S12" s="183" t="str">
        <f t="shared" si="3"/>
        <v/>
      </c>
      <c r="T12" s="183" t="str">
        <f t="shared" si="3"/>
        <v/>
      </c>
      <c r="U12" s="183" t="str">
        <f t="shared" si="3"/>
        <v/>
      </c>
      <c r="V12" s="182"/>
      <c r="W12" s="183" t="str">
        <f t="shared" si="4"/>
        <v/>
      </c>
      <c r="X12" s="183" t="str">
        <f t="shared" si="4"/>
        <v/>
      </c>
      <c r="Y12" s="183" t="str">
        <f t="shared" si="4"/>
        <v/>
      </c>
    </row>
    <row r="13" spans="1:25" ht="14.45" customHeight="1" x14ac:dyDescent="0.45">
      <c r="A13" s="726">
        <f t="shared" si="5"/>
        <v>3</v>
      </c>
      <c r="B13" s="728"/>
      <c r="C13" s="728"/>
      <c r="D13" s="728"/>
      <c r="E13" s="728"/>
      <c r="F13" s="728"/>
      <c r="G13" s="728"/>
      <c r="H13" s="728"/>
      <c r="I13" s="728"/>
      <c r="J13" s="728"/>
      <c r="K13" s="753" t="str">
        <f t="shared" si="0"/>
        <v/>
      </c>
      <c r="L13" s="728"/>
      <c r="M13" s="753" t="str">
        <f t="shared" si="1"/>
        <v/>
      </c>
      <c r="N13" s="182"/>
      <c r="O13" s="183" t="str">
        <f t="shared" si="2"/>
        <v/>
      </c>
      <c r="P13" s="183" t="str">
        <f t="shared" si="2"/>
        <v/>
      </c>
      <c r="Q13" s="183" t="str">
        <f t="shared" si="2"/>
        <v/>
      </c>
      <c r="R13" s="182"/>
      <c r="S13" s="183" t="str">
        <f t="shared" si="3"/>
        <v/>
      </c>
      <c r="T13" s="183" t="str">
        <f t="shared" si="3"/>
        <v/>
      </c>
      <c r="U13" s="183" t="str">
        <f t="shared" si="3"/>
        <v/>
      </c>
      <c r="V13" s="182"/>
      <c r="W13" s="183" t="str">
        <f t="shared" si="4"/>
        <v/>
      </c>
      <c r="X13" s="183" t="str">
        <f t="shared" si="4"/>
        <v/>
      </c>
      <c r="Y13" s="183" t="str">
        <f t="shared" si="4"/>
        <v/>
      </c>
    </row>
    <row r="14" spans="1:25" ht="14.45" customHeight="1" x14ac:dyDescent="0.45">
      <c r="A14" s="726">
        <f t="shared" si="5"/>
        <v>4</v>
      </c>
      <c r="B14" s="728"/>
      <c r="C14" s="728"/>
      <c r="D14" s="728"/>
      <c r="E14" s="728"/>
      <c r="F14" s="728"/>
      <c r="G14" s="728"/>
      <c r="H14" s="728"/>
      <c r="I14" s="728"/>
      <c r="J14" s="728"/>
      <c r="K14" s="753" t="str">
        <f t="shared" si="0"/>
        <v/>
      </c>
      <c r="L14" s="728"/>
      <c r="M14" s="753" t="str">
        <f t="shared" si="1"/>
        <v/>
      </c>
      <c r="N14" s="182"/>
      <c r="O14" s="183" t="str">
        <f t="shared" si="2"/>
        <v/>
      </c>
      <c r="P14" s="183" t="str">
        <f t="shared" si="2"/>
        <v/>
      </c>
      <c r="Q14" s="183" t="str">
        <f t="shared" si="2"/>
        <v/>
      </c>
      <c r="R14" s="182"/>
      <c r="S14" s="183" t="str">
        <f t="shared" si="3"/>
        <v/>
      </c>
      <c r="T14" s="183" t="str">
        <f t="shared" si="3"/>
        <v/>
      </c>
      <c r="U14" s="183" t="str">
        <f t="shared" si="3"/>
        <v/>
      </c>
      <c r="V14" s="182"/>
      <c r="W14" s="183" t="str">
        <f t="shared" si="4"/>
        <v/>
      </c>
      <c r="X14" s="183" t="str">
        <f t="shared" si="4"/>
        <v/>
      </c>
      <c r="Y14" s="183" t="str">
        <f t="shared" si="4"/>
        <v/>
      </c>
    </row>
    <row r="15" spans="1:25" ht="14.45" customHeight="1" x14ac:dyDescent="0.45">
      <c r="A15" s="726">
        <f t="shared" si="5"/>
        <v>5</v>
      </c>
      <c r="B15" s="728"/>
      <c r="C15" s="728"/>
      <c r="D15" s="728"/>
      <c r="E15" s="728"/>
      <c r="F15" s="728"/>
      <c r="G15" s="728"/>
      <c r="H15" s="728"/>
      <c r="I15" s="728"/>
      <c r="J15" s="728"/>
      <c r="K15" s="753" t="str">
        <f t="shared" si="0"/>
        <v/>
      </c>
      <c r="L15" s="728"/>
      <c r="M15" s="753" t="str">
        <f t="shared" si="1"/>
        <v/>
      </c>
      <c r="N15" s="182"/>
      <c r="O15" s="183" t="str">
        <f t="shared" si="2"/>
        <v/>
      </c>
      <c r="P15" s="183" t="str">
        <f t="shared" si="2"/>
        <v/>
      </c>
      <c r="Q15" s="183" t="str">
        <f t="shared" si="2"/>
        <v/>
      </c>
      <c r="R15" s="182"/>
      <c r="S15" s="183" t="str">
        <f t="shared" si="3"/>
        <v/>
      </c>
      <c r="T15" s="183" t="str">
        <f t="shared" si="3"/>
        <v/>
      </c>
      <c r="U15" s="183" t="str">
        <f t="shared" si="3"/>
        <v/>
      </c>
      <c r="V15" s="182"/>
      <c r="W15" s="183" t="str">
        <f t="shared" si="4"/>
        <v/>
      </c>
      <c r="X15" s="183" t="str">
        <f t="shared" si="4"/>
        <v/>
      </c>
      <c r="Y15" s="183" t="str">
        <f t="shared" si="4"/>
        <v/>
      </c>
    </row>
    <row r="16" spans="1:25" ht="14.45" customHeight="1" x14ac:dyDescent="0.45">
      <c r="A16" s="726">
        <f t="shared" si="5"/>
        <v>6</v>
      </c>
      <c r="B16" s="728"/>
      <c r="C16" s="728"/>
      <c r="D16" s="728"/>
      <c r="E16" s="728"/>
      <c r="F16" s="728"/>
      <c r="G16" s="728"/>
      <c r="H16" s="728"/>
      <c r="I16" s="728"/>
      <c r="J16" s="728"/>
      <c r="K16" s="753" t="str">
        <f t="shared" si="0"/>
        <v/>
      </c>
      <c r="L16" s="728"/>
      <c r="M16" s="753" t="str">
        <f t="shared" si="1"/>
        <v/>
      </c>
      <c r="N16" s="182"/>
      <c r="O16" s="183" t="str">
        <f t="shared" si="2"/>
        <v/>
      </c>
      <c r="P16" s="183" t="str">
        <f t="shared" si="2"/>
        <v/>
      </c>
      <c r="Q16" s="183" t="str">
        <f t="shared" si="2"/>
        <v/>
      </c>
      <c r="R16" s="182"/>
      <c r="S16" s="183" t="str">
        <f t="shared" si="3"/>
        <v/>
      </c>
      <c r="T16" s="183" t="str">
        <f t="shared" si="3"/>
        <v/>
      </c>
      <c r="U16" s="183" t="str">
        <f t="shared" si="3"/>
        <v/>
      </c>
      <c r="V16" s="182"/>
      <c r="W16" s="183" t="str">
        <f t="shared" si="4"/>
        <v/>
      </c>
      <c r="X16" s="183" t="str">
        <f t="shared" si="4"/>
        <v/>
      </c>
      <c r="Y16" s="183" t="str">
        <f t="shared" si="4"/>
        <v/>
      </c>
    </row>
    <row r="17" spans="1:25" ht="14.45" customHeight="1" x14ac:dyDescent="0.45">
      <c r="A17" s="726">
        <f t="shared" si="5"/>
        <v>7</v>
      </c>
      <c r="B17" s="728"/>
      <c r="C17" s="728"/>
      <c r="D17" s="728"/>
      <c r="E17" s="728"/>
      <c r="F17" s="728"/>
      <c r="G17" s="728"/>
      <c r="H17" s="728"/>
      <c r="I17" s="728"/>
      <c r="J17" s="728"/>
      <c r="K17" s="753" t="str">
        <f t="shared" si="0"/>
        <v/>
      </c>
      <c r="L17" s="728"/>
      <c r="M17" s="753" t="str">
        <f t="shared" si="1"/>
        <v/>
      </c>
      <c r="N17" s="182"/>
      <c r="O17" s="183" t="str">
        <f t="shared" si="2"/>
        <v/>
      </c>
      <c r="P17" s="183" t="str">
        <f t="shared" si="2"/>
        <v/>
      </c>
      <c r="Q17" s="183" t="str">
        <f t="shared" si="2"/>
        <v/>
      </c>
      <c r="R17" s="182"/>
      <c r="S17" s="183" t="str">
        <f t="shared" si="3"/>
        <v/>
      </c>
      <c r="T17" s="183" t="str">
        <f t="shared" si="3"/>
        <v/>
      </c>
      <c r="U17" s="183" t="str">
        <f t="shared" si="3"/>
        <v/>
      </c>
      <c r="V17" s="182"/>
      <c r="W17" s="183" t="str">
        <f t="shared" si="4"/>
        <v/>
      </c>
      <c r="X17" s="183" t="str">
        <f t="shared" si="4"/>
        <v/>
      </c>
      <c r="Y17" s="183" t="str">
        <f t="shared" si="4"/>
        <v/>
      </c>
    </row>
    <row r="18" spans="1:25" ht="14.45" customHeight="1" x14ac:dyDescent="0.45">
      <c r="A18" s="726">
        <f t="shared" si="5"/>
        <v>8</v>
      </c>
      <c r="B18" s="728"/>
      <c r="C18" s="728"/>
      <c r="D18" s="728"/>
      <c r="E18" s="728"/>
      <c r="F18" s="728"/>
      <c r="G18" s="728"/>
      <c r="H18" s="728"/>
      <c r="I18" s="728"/>
      <c r="J18" s="728"/>
      <c r="K18" s="753" t="str">
        <f t="shared" si="0"/>
        <v/>
      </c>
      <c r="L18" s="728"/>
      <c r="M18" s="753" t="str">
        <f t="shared" si="1"/>
        <v/>
      </c>
      <c r="N18" s="182"/>
      <c r="O18" s="183" t="str">
        <f t="shared" si="2"/>
        <v/>
      </c>
      <c r="P18" s="183" t="str">
        <f t="shared" si="2"/>
        <v/>
      </c>
      <c r="Q18" s="183" t="str">
        <f t="shared" si="2"/>
        <v/>
      </c>
      <c r="R18" s="182"/>
      <c r="S18" s="183" t="str">
        <f t="shared" si="3"/>
        <v/>
      </c>
      <c r="T18" s="183" t="str">
        <f t="shared" si="3"/>
        <v/>
      </c>
      <c r="U18" s="183" t="str">
        <f t="shared" si="3"/>
        <v/>
      </c>
      <c r="V18" s="182"/>
      <c r="W18" s="183" t="str">
        <f t="shared" si="4"/>
        <v/>
      </c>
      <c r="X18" s="183" t="str">
        <f t="shared" si="4"/>
        <v/>
      </c>
      <c r="Y18" s="183" t="str">
        <f t="shared" si="4"/>
        <v/>
      </c>
    </row>
    <row r="19" spans="1:25" ht="14.45" customHeight="1" x14ac:dyDescent="0.45">
      <c r="A19" s="726">
        <f t="shared" si="5"/>
        <v>9</v>
      </c>
      <c r="B19" s="728"/>
      <c r="C19" s="728"/>
      <c r="D19" s="728"/>
      <c r="E19" s="728"/>
      <c r="F19" s="728"/>
      <c r="G19" s="728"/>
      <c r="H19" s="728"/>
      <c r="I19" s="728"/>
      <c r="J19" s="728"/>
      <c r="K19" s="753" t="str">
        <f t="shared" si="0"/>
        <v/>
      </c>
      <c r="L19" s="728"/>
      <c r="M19" s="753" t="str">
        <f t="shared" si="1"/>
        <v/>
      </c>
      <c r="N19" s="182"/>
      <c r="O19" s="183" t="str">
        <f t="shared" si="2"/>
        <v/>
      </c>
      <c r="P19" s="183" t="str">
        <f t="shared" si="2"/>
        <v/>
      </c>
      <c r="Q19" s="183" t="str">
        <f t="shared" si="2"/>
        <v/>
      </c>
      <c r="R19" s="182"/>
      <c r="S19" s="183" t="str">
        <f t="shared" si="3"/>
        <v/>
      </c>
      <c r="T19" s="183" t="str">
        <f t="shared" si="3"/>
        <v/>
      </c>
      <c r="U19" s="183" t="str">
        <f t="shared" si="3"/>
        <v/>
      </c>
      <c r="V19" s="182"/>
      <c r="W19" s="183" t="str">
        <f t="shared" si="4"/>
        <v/>
      </c>
      <c r="X19" s="183" t="str">
        <f t="shared" si="4"/>
        <v/>
      </c>
      <c r="Y19" s="183" t="str">
        <f t="shared" si="4"/>
        <v/>
      </c>
    </row>
    <row r="20" spans="1:25" ht="14.45" customHeight="1" x14ac:dyDescent="0.45">
      <c r="A20" s="726">
        <f t="shared" si="5"/>
        <v>10</v>
      </c>
      <c r="B20" s="728"/>
      <c r="C20" s="728"/>
      <c r="D20" s="728"/>
      <c r="E20" s="728"/>
      <c r="F20" s="728"/>
      <c r="G20" s="728"/>
      <c r="H20" s="728"/>
      <c r="I20" s="728"/>
      <c r="J20" s="728"/>
      <c r="K20" s="753" t="str">
        <f t="shared" si="0"/>
        <v/>
      </c>
      <c r="L20" s="728"/>
      <c r="M20" s="753" t="str">
        <f t="shared" si="1"/>
        <v/>
      </c>
      <c r="N20" s="182"/>
      <c r="O20" s="183" t="str">
        <f t="shared" si="2"/>
        <v/>
      </c>
      <c r="P20" s="183" t="str">
        <f t="shared" si="2"/>
        <v/>
      </c>
      <c r="Q20" s="183" t="str">
        <f t="shared" si="2"/>
        <v/>
      </c>
      <c r="R20" s="182"/>
      <c r="S20" s="183" t="str">
        <f t="shared" si="3"/>
        <v/>
      </c>
      <c r="T20" s="183" t="str">
        <f t="shared" si="3"/>
        <v/>
      </c>
      <c r="U20" s="183" t="str">
        <f t="shared" si="3"/>
        <v/>
      </c>
      <c r="V20" s="182"/>
      <c r="W20" s="183" t="str">
        <f t="shared" si="4"/>
        <v/>
      </c>
      <c r="X20" s="183" t="str">
        <f t="shared" si="4"/>
        <v/>
      </c>
      <c r="Y20" s="183" t="str">
        <f t="shared" si="4"/>
        <v/>
      </c>
    </row>
    <row r="21" spans="1:25" ht="14.45" customHeight="1" x14ac:dyDescent="0.45">
      <c r="A21" s="726">
        <f t="shared" si="5"/>
        <v>11</v>
      </c>
      <c r="B21" s="728"/>
      <c r="C21" s="728"/>
      <c r="D21" s="728"/>
      <c r="E21" s="728"/>
      <c r="F21" s="728"/>
      <c r="G21" s="728"/>
      <c r="H21" s="728"/>
      <c r="I21" s="728"/>
      <c r="J21" s="728"/>
      <c r="K21" s="753" t="str">
        <f t="shared" si="0"/>
        <v/>
      </c>
      <c r="L21" s="728"/>
      <c r="M21" s="753" t="str">
        <f t="shared" si="1"/>
        <v/>
      </c>
      <c r="N21" s="182"/>
      <c r="O21" s="183" t="str">
        <f t="shared" si="2"/>
        <v/>
      </c>
      <c r="P21" s="183" t="str">
        <f t="shared" si="2"/>
        <v/>
      </c>
      <c r="Q21" s="183" t="str">
        <f t="shared" si="2"/>
        <v/>
      </c>
      <c r="R21" s="182"/>
      <c r="S21" s="183" t="str">
        <f t="shared" si="3"/>
        <v/>
      </c>
      <c r="T21" s="183" t="str">
        <f t="shared" si="3"/>
        <v/>
      </c>
      <c r="U21" s="183" t="str">
        <f t="shared" si="3"/>
        <v/>
      </c>
      <c r="V21" s="182"/>
      <c r="W21" s="183" t="str">
        <f t="shared" si="4"/>
        <v/>
      </c>
      <c r="X21" s="183" t="str">
        <f t="shared" si="4"/>
        <v/>
      </c>
      <c r="Y21" s="183" t="str">
        <f t="shared" si="4"/>
        <v/>
      </c>
    </row>
    <row r="22" spans="1:25" ht="14.45" customHeight="1" x14ac:dyDescent="0.45">
      <c r="A22" s="726">
        <f t="shared" si="5"/>
        <v>12</v>
      </c>
      <c r="B22" s="728"/>
      <c r="C22" s="728"/>
      <c r="D22" s="728"/>
      <c r="E22" s="728"/>
      <c r="F22" s="728"/>
      <c r="G22" s="728"/>
      <c r="H22" s="728"/>
      <c r="I22" s="728"/>
      <c r="J22" s="728"/>
      <c r="K22" s="753" t="str">
        <f t="shared" si="0"/>
        <v/>
      </c>
      <c r="L22" s="728"/>
      <c r="M22" s="753" t="str">
        <f t="shared" si="1"/>
        <v/>
      </c>
      <c r="N22" s="182"/>
      <c r="O22" s="183" t="str">
        <f t="shared" si="2"/>
        <v/>
      </c>
      <c r="P22" s="183" t="str">
        <f t="shared" si="2"/>
        <v/>
      </c>
      <c r="Q22" s="183" t="str">
        <f t="shared" si="2"/>
        <v/>
      </c>
      <c r="R22" s="182"/>
      <c r="S22" s="183" t="str">
        <f t="shared" si="3"/>
        <v/>
      </c>
      <c r="T22" s="183" t="str">
        <f t="shared" si="3"/>
        <v/>
      </c>
      <c r="U22" s="183" t="str">
        <f t="shared" si="3"/>
        <v/>
      </c>
      <c r="V22" s="182"/>
      <c r="W22" s="183" t="str">
        <f t="shared" si="4"/>
        <v/>
      </c>
      <c r="X22" s="183" t="str">
        <f t="shared" si="4"/>
        <v/>
      </c>
      <c r="Y22" s="183" t="str">
        <f t="shared" si="4"/>
        <v/>
      </c>
    </row>
    <row r="23" spans="1:25" ht="14.45" customHeight="1" x14ac:dyDescent="0.45">
      <c r="A23" s="726">
        <f t="shared" si="5"/>
        <v>13</v>
      </c>
      <c r="B23" s="728"/>
      <c r="C23" s="728"/>
      <c r="D23" s="728"/>
      <c r="E23" s="728"/>
      <c r="F23" s="728"/>
      <c r="G23" s="728"/>
      <c r="H23" s="728"/>
      <c r="I23" s="728"/>
      <c r="J23" s="728"/>
      <c r="K23" s="753" t="str">
        <f t="shared" si="0"/>
        <v/>
      </c>
      <c r="L23" s="728"/>
      <c r="M23" s="753" t="str">
        <f t="shared" si="1"/>
        <v/>
      </c>
      <c r="N23" s="182"/>
      <c r="O23" s="183" t="str">
        <f t="shared" si="2"/>
        <v/>
      </c>
      <c r="P23" s="183" t="str">
        <f t="shared" si="2"/>
        <v/>
      </c>
      <c r="Q23" s="183" t="str">
        <f t="shared" si="2"/>
        <v/>
      </c>
      <c r="R23" s="182"/>
      <c r="S23" s="183" t="str">
        <f t="shared" si="3"/>
        <v/>
      </c>
      <c r="T23" s="183" t="str">
        <f t="shared" si="3"/>
        <v/>
      </c>
      <c r="U23" s="183" t="str">
        <f t="shared" si="3"/>
        <v/>
      </c>
      <c r="V23" s="182"/>
      <c r="W23" s="183" t="str">
        <f t="shared" si="4"/>
        <v/>
      </c>
      <c r="X23" s="183" t="str">
        <f t="shared" si="4"/>
        <v/>
      </c>
      <c r="Y23" s="183" t="str">
        <f t="shared" si="4"/>
        <v/>
      </c>
    </row>
    <row r="24" spans="1:25" ht="14.45" customHeight="1" x14ac:dyDescent="0.45">
      <c r="A24" s="726">
        <f t="shared" si="5"/>
        <v>14</v>
      </c>
      <c r="B24" s="728"/>
      <c r="C24" s="728"/>
      <c r="D24" s="728"/>
      <c r="E24" s="728"/>
      <c r="F24" s="728"/>
      <c r="G24" s="728"/>
      <c r="H24" s="728"/>
      <c r="I24" s="728"/>
      <c r="J24" s="728"/>
      <c r="K24" s="753" t="str">
        <f t="shared" si="0"/>
        <v/>
      </c>
      <c r="L24" s="728"/>
      <c r="M24" s="753" t="str">
        <f t="shared" si="1"/>
        <v/>
      </c>
      <c r="N24" s="182"/>
      <c r="O24" s="183" t="str">
        <f t="shared" si="2"/>
        <v/>
      </c>
      <c r="P24" s="183" t="str">
        <f t="shared" si="2"/>
        <v/>
      </c>
      <c r="Q24" s="183" t="str">
        <f t="shared" si="2"/>
        <v/>
      </c>
      <c r="R24" s="182"/>
      <c r="S24" s="183" t="str">
        <f t="shared" si="3"/>
        <v/>
      </c>
      <c r="T24" s="183" t="str">
        <f t="shared" si="3"/>
        <v/>
      </c>
      <c r="U24" s="183" t="str">
        <f t="shared" si="3"/>
        <v/>
      </c>
      <c r="V24" s="182"/>
      <c r="W24" s="183" t="str">
        <f t="shared" si="4"/>
        <v/>
      </c>
      <c r="X24" s="183" t="str">
        <f t="shared" si="4"/>
        <v/>
      </c>
      <c r="Y24" s="183" t="str">
        <f t="shared" si="4"/>
        <v/>
      </c>
    </row>
    <row r="25" spans="1:25" ht="14.45" customHeight="1" x14ac:dyDescent="0.45">
      <c r="A25" s="726">
        <f t="shared" si="5"/>
        <v>15</v>
      </c>
      <c r="B25" s="728"/>
      <c r="C25" s="728"/>
      <c r="D25" s="728"/>
      <c r="E25" s="728"/>
      <c r="F25" s="728"/>
      <c r="G25" s="728"/>
      <c r="H25" s="728"/>
      <c r="I25" s="728"/>
      <c r="J25" s="728"/>
      <c r="K25" s="753" t="str">
        <f t="shared" si="0"/>
        <v/>
      </c>
      <c r="L25" s="728"/>
      <c r="M25" s="753" t="str">
        <f t="shared" si="1"/>
        <v/>
      </c>
      <c r="N25" s="182"/>
      <c r="O25" s="183" t="str">
        <f t="shared" si="2"/>
        <v/>
      </c>
      <c r="P25" s="183" t="str">
        <f t="shared" si="2"/>
        <v/>
      </c>
      <c r="Q25" s="183" t="str">
        <f t="shared" si="2"/>
        <v/>
      </c>
      <c r="R25" s="182"/>
      <c r="S25" s="183" t="str">
        <f t="shared" si="3"/>
        <v/>
      </c>
      <c r="T25" s="183" t="str">
        <f t="shared" si="3"/>
        <v/>
      </c>
      <c r="U25" s="183" t="str">
        <f t="shared" si="3"/>
        <v/>
      </c>
      <c r="V25" s="182"/>
      <c r="W25" s="183" t="str">
        <f t="shared" si="4"/>
        <v/>
      </c>
      <c r="X25" s="183" t="str">
        <f t="shared" si="4"/>
        <v/>
      </c>
      <c r="Y25" s="183" t="str">
        <f t="shared" si="4"/>
        <v/>
      </c>
    </row>
    <row r="26" spans="1:25" ht="14.45" customHeight="1" x14ac:dyDescent="0.45">
      <c r="A26" s="726">
        <f t="shared" si="5"/>
        <v>16</v>
      </c>
      <c r="B26" s="728"/>
      <c r="C26" s="728"/>
      <c r="D26" s="728"/>
      <c r="E26" s="728"/>
      <c r="F26" s="728"/>
      <c r="G26" s="728"/>
      <c r="H26" s="728"/>
      <c r="I26" s="728"/>
      <c r="J26" s="728"/>
      <c r="K26" s="753" t="str">
        <f t="shared" si="0"/>
        <v/>
      </c>
      <c r="L26" s="728"/>
      <c r="M26" s="753" t="str">
        <f t="shared" si="1"/>
        <v/>
      </c>
      <c r="N26" s="182"/>
      <c r="O26" s="183" t="str">
        <f t="shared" si="2"/>
        <v/>
      </c>
      <c r="P26" s="183" t="str">
        <f t="shared" si="2"/>
        <v/>
      </c>
      <c r="Q26" s="183" t="str">
        <f t="shared" si="2"/>
        <v/>
      </c>
      <c r="R26" s="182"/>
      <c r="S26" s="183" t="str">
        <f t="shared" si="3"/>
        <v/>
      </c>
      <c r="T26" s="183" t="str">
        <f t="shared" si="3"/>
        <v/>
      </c>
      <c r="U26" s="183" t="str">
        <f t="shared" si="3"/>
        <v/>
      </c>
      <c r="V26" s="182"/>
      <c r="W26" s="183" t="str">
        <f t="shared" si="4"/>
        <v/>
      </c>
      <c r="X26" s="183" t="str">
        <f t="shared" si="4"/>
        <v/>
      </c>
      <c r="Y26" s="183" t="str">
        <f t="shared" si="4"/>
        <v/>
      </c>
    </row>
    <row r="27" spans="1:25" ht="14.45" customHeight="1" x14ac:dyDescent="0.45">
      <c r="A27" s="726">
        <f t="shared" si="5"/>
        <v>17</v>
      </c>
      <c r="B27" s="728"/>
      <c r="C27" s="728"/>
      <c r="D27" s="728"/>
      <c r="E27" s="728"/>
      <c r="F27" s="728"/>
      <c r="G27" s="728"/>
      <c r="H27" s="728"/>
      <c r="I27" s="728"/>
      <c r="J27" s="728"/>
      <c r="K27" s="753" t="str">
        <f t="shared" si="0"/>
        <v/>
      </c>
      <c r="L27" s="728"/>
      <c r="M27" s="753" t="str">
        <f t="shared" si="1"/>
        <v/>
      </c>
      <c r="N27" s="182"/>
      <c r="O27" s="183" t="str">
        <f t="shared" si="2"/>
        <v/>
      </c>
      <c r="P27" s="183" t="str">
        <f t="shared" si="2"/>
        <v/>
      </c>
      <c r="Q27" s="183" t="str">
        <f t="shared" si="2"/>
        <v/>
      </c>
      <c r="R27" s="182"/>
      <c r="S27" s="183" t="str">
        <f t="shared" si="3"/>
        <v/>
      </c>
      <c r="T27" s="183" t="str">
        <f t="shared" si="3"/>
        <v/>
      </c>
      <c r="U27" s="183" t="str">
        <f t="shared" si="3"/>
        <v/>
      </c>
      <c r="V27" s="182"/>
      <c r="W27" s="183" t="str">
        <f t="shared" si="4"/>
        <v/>
      </c>
      <c r="X27" s="183" t="str">
        <f t="shared" si="4"/>
        <v/>
      </c>
      <c r="Y27" s="183" t="str">
        <f t="shared" si="4"/>
        <v/>
      </c>
    </row>
    <row r="28" spans="1:25" ht="14.45" customHeight="1" x14ac:dyDescent="0.45">
      <c r="A28" s="726">
        <f t="shared" si="5"/>
        <v>18</v>
      </c>
      <c r="B28" s="728"/>
      <c r="C28" s="728"/>
      <c r="D28" s="728"/>
      <c r="E28" s="728"/>
      <c r="F28" s="728"/>
      <c r="G28" s="728"/>
      <c r="H28" s="728"/>
      <c r="I28" s="728"/>
      <c r="J28" s="728"/>
      <c r="K28" s="753" t="str">
        <f t="shared" si="0"/>
        <v/>
      </c>
      <c r="L28" s="728"/>
      <c r="M28" s="753" t="str">
        <f t="shared" si="1"/>
        <v/>
      </c>
      <c r="N28" s="182"/>
      <c r="O28" s="183" t="str">
        <f t="shared" si="2"/>
        <v/>
      </c>
      <c r="P28" s="183" t="str">
        <f t="shared" si="2"/>
        <v/>
      </c>
      <c r="Q28" s="183" t="str">
        <f t="shared" si="2"/>
        <v/>
      </c>
      <c r="R28" s="182"/>
      <c r="S28" s="183" t="str">
        <f t="shared" si="3"/>
        <v/>
      </c>
      <c r="T28" s="183" t="str">
        <f t="shared" si="3"/>
        <v/>
      </c>
      <c r="U28" s="183" t="str">
        <f t="shared" si="3"/>
        <v/>
      </c>
      <c r="V28" s="182"/>
      <c r="W28" s="183" t="str">
        <f t="shared" si="4"/>
        <v/>
      </c>
      <c r="X28" s="183" t="str">
        <f t="shared" si="4"/>
        <v/>
      </c>
      <c r="Y28" s="183" t="str">
        <f t="shared" si="4"/>
        <v/>
      </c>
    </row>
    <row r="29" spans="1:25" ht="14.45" customHeight="1" x14ac:dyDescent="0.45">
      <c r="A29" s="726">
        <f t="shared" si="5"/>
        <v>19</v>
      </c>
      <c r="B29" s="728"/>
      <c r="C29" s="728"/>
      <c r="D29" s="728"/>
      <c r="E29" s="728"/>
      <c r="F29" s="728"/>
      <c r="G29" s="728"/>
      <c r="H29" s="728"/>
      <c r="I29" s="728"/>
      <c r="J29" s="728"/>
      <c r="K29" s="753" t="str">
        <f t="shared" si="0"/>
        <v/>
      </c>
      <c r="L29" s="728"/>
      <c r="M29" s="753" t="str">
        <f t="shared" si="1"/>
        <v/>
      </c>
      <c r="N29" s="182"/>
      <c r="O29" s="183" t="str">
        <f t="shared" si="2"/>
        <v/>
      </c>
      <c r="P29" s="183" t="str">
        <f t="shared" si="2"/>
        <v/>
      </c>
      <c r="Q29" s="183" t="str">
        <f t="shared" si="2"/>
        <v/>
      </c>
      <c r="R29" s="182"/>
      <c r="S29" s="183" t="str">
        <f t="shared" si="3"/>
        <v/>
      </c>
      <c r="T29" s="183" t="str">
        <f t="shared" si="3"/>
        <v/>
      </c>
      <c r="U29" s="183" t="str">
        <f t="shared" si="3"/>
        <v/>
      </c>
      <c r="V29" s="182"/>
      <c r="W29" s="183" t="str">
        <f t="shared" si="4"/>
        <v/>
      </c>
      <c r="X29" s="183" t="str">
        <f t="shared" si="4"/>
        <v/>
      </c>
      <c r="Y29" s="183" t="str">
        <f t="shared" si="4"/>
        <v/>
      </c>
    </row>
    <row r="30" spans="1:25" ht="14.45" customHeight="1" x14ac:dyDescent="0.45">
      <c r="A30" s="726">
        <f t="shared" si="5"/>
        <v>20</v>
      </c>
      <c r="B30" s="728"/>
      <c r="C30" s="728"/>
      <c r="D30" s="728"/>
      <c r="E30" s="728"/>
      <c r="F30" s="728"/>
      <c r="G30" s="728"/>
      <c r="H30" s="728"/>
      <c r="I30" s="728"/>
      <c r="J30" s="728"/>
      <c r="K30" s="753" t="str">
        <f t="shared" si="0"/>
        <v/>
      </c>
      <c r="L30" s="728"/>
      <c r="M30" s="753" t="str">
        <f t="shared" si="1"/>
        <v/>
      </c>
      <c r="N30" s="182"/>
      <c r="O30" s="183" t="str">
        <f t="shared" si="2"/>
        <v/>
      </c>
      <c r="P30" s="183" t="str">
        <f t="shared" si="2"/>
        <v/>
      </c>
      <c r="Q30" s="183" t="str">
        <f t="shared" si="2"/>
        <v/>
      </c>
      <c r="R30" s="182"/>
      <c r="S30" s="183" t="str">
        <f t="shared" si="3"/>
        <v/>
      </c>
      <c r="T30" s="183" t="str">
        <f t="shared" si="3"/>
        <v/>
      </c>
      <c r="U30" s="183" t="str">
        <f t="shared" si="3"/>
        <v/>
      </c>
      <c r="V30" s="182"/>
      <c r="W30" s="183" t="str">
        <f t="shared" si="4"/>
        <v/>
      </c>
      <c r="X30" s="183" t="str">
        <f t="shared" si="4"/>
        <v/>
      </c>
      <c r="Y30" s="183" t="str">
        <f t="shared" si="4"/>
        <v/>
      </c>
    </row>
    <row r="31" spans="1:25" ht="14.45" customHeight="1" x14ac:dyDescent="0.45">
      <c r="A31" s="726">
        <f t="shared" si="5"/>
        <v>21</v>
      </c>
      <c r="B31" s="728"/>
      <c r="C31" s="728"/>
      <c r="D31" s="728"/>
      <c r="E31" s="728"/>
      <c r="F31" s="728"/>
      <c r="G31" s="728"/>
      <c r="H31" s="728"/>
      <c r="I31" s="728"/>
      <c r="J31" s="728"/>
      <c r="K31" s="753" t="str">
        <f t="shared" si="0"/>
        <v/>
      </c>
      <c r="L31" s="728"/>
      <c r="M31" s="753" t="str">
        <f t="shared" si="1"/>
        <v/>
      </c>
      <c r="N31" s="182"/>
      <c r="O31" s="183" t="str">
        <f t="shared" si="2"/>
        <v/>
      </c>
      <c r="P31" s="183" t="str">
        <f t="shared" si="2"/>
        <v/>
      </c>
      <c r="Q31" s="183" t="str">
        <f t="shared" si="2"/>
        <v/>
      </c>
      <c r="R31" s="182"/>
      <c r="S31" s="183" t="str">
        <f t="shared" si="3"/>
        <v/>
      </c>
      <c r="T31" s="183" t="str">
        <f t="shared" si="3"/>
        <v/>
      </c>
      <c r="U31" s="183" t="str">
        <f t="shared" si="3"/>
        <v/>
      </c>
      <c r="V31" s="182"/>
      <c r="W31" s="183" t="str">
        <f t="shared" si="4"/>
        <v/>
      </c>
      <c r="X31" s="183" t="str">
        <f t="shared" si="4"/>
        <v/>
      </c>
      <c r="Y31" s="183" t="str">
        <f t="shared" si="4"/>
        <v/>
      </c>
    </row>
    <row r="32" spans="1:25" ht="14.45" customHeight="1" x14ac:dyDescent="0.45">
      <c r="A32" s="726">
        <f t="shared" si="5"/>
        <v>22</v>
      </c>
      <c r="B32" s="728"/>
      <c r="C32" s="728"/>
      <c r="D32" s="728"/>
      <c r="E32" s="728"/>
      <c r="F32" s="728"/>
      <c r="G32" s="728"/>
      <c r="H32" s="728"/>
      <c r="I32" s="728"/>
      <c r="J32" s="728"/>
      <c r="K32" s="753" t="str">
        <f t="shared" si="0"/>
        <v/>
      </c>
      <c r="L32" s="728"/>
      <c r="M32" s="753" t="str">
        <f t="shared" si="1"/>
        <v/>
      </c>
      <c r="N32" s="182"/>
      <c r="O32" s="183" t="str">
        <f t="shared" si="2"/>
        <v/>
      </c>
      <c r="P32" s="183" t="str">
        <f t="shared" si="2"/>
        <v/>
      </c>
      <c r="Q32" s="183" t="str">
        <f t="shared" si="2"/>
        <v/>
      </c>
      <c r="R32" s="182"/>
      <c r="S32" s="183" t="str">
        <f t="shared" si="3"/>
        <v/>
      </c>
      <c r="T32" s="183" t="str">
        <f t="shared" si="3"/>
        <v/>
      </c>
      <c r="U32" s="183" t="str">
        <f t="shared" si="3"/>
        <v/>
      </c>
      <c r="V32" s="182"/>
      <c r="W32" s="183" t="str">
        <f t="shared" si="4"/>
        <v/>
      </c>
      <c r="X32" s="183" t="str">
        <f t="shared" si="4"/>
        <v/>
      </c>
      <c r="Y32" s="183" t="str">
        <f t="shared" si="4"/>
        <v/>
      </c>
    </row>
    <row r="33" spans="1:25" ht="14.45" customHeight="1" x14ac:dyDescent="0.45">
      <c r="A33" s="726">
        <f t="shared" si="5"/>
        <v>23</v>
      </c>
      <c r="B33" s="728"/>
      <c r="C33" s="728"/>
      <c r="D33" s="728"/>
      <c r="E33" s="728"/>
      <c r="F33" s="728"/>
      <c r="G33" s="728"/>
      <c r="H33" s="728"/>
      <c r="I33" s="728"/>
      <c r="J33" s="728"/>
      <c r="K33" s="753" t="str">
        <f t="shared" si="0"/>
        <v/>
      </c>
      <c r="L33" s="728"/>
      <c r="M33" s="753" t="str">
        <f t="shared" si="1"/>
        <v/>
      </c>
      <c r="N33" s="182"/>
      <c r="O33" s="183" t="str">
        <f t="shared" si="2"/>
        <v/>
      </c>
      <c r="P33" s="183" t="str">
        <f t="shared" si="2"/>
        <v/>
      </c>
      <c r="Q33" s="183" t="str">
        <f t="shared" si="2"/>
        <v/>
      </c>
      <c r="R33" s="182"/>
      <c r="S33" s="183" t="str">
        <f t="shared" si="3"/>
        <v/>
      </c>
      <c r="T33" s="183" t="str">
        <f t="shared" si="3"/>
        <v/>
      </c>
      <c r="U33" s="183" t="str">
        <f t="shared" si="3"/>
        <v/>
      </c>
      <c r="V33" s="182"/>
      <c r="W33" s="183" t="str">
        <f t="shared" si="4"/>
        <v/>
      </c>
      <c r="X33" s="183" t="str">
        <f t="shared" si="4"/>
        <v/>
      </c>
      <c r="Y33" s="183" t="str">
        <f t="shared" si="4"/>
        <v/>
      </c>
    </row>
    <row r="34" spans="1:25" ht="14.45" customHeight="1" x14ac:dyDescent="0.45">
      <c r="A34" s="726">
        <f t="shared" si="5"/>
        <v>24</v>
      </c>
      <c r="B34" s="728"/>
      <c r="C34" s="728"/>
      <c r="D34" s="728"/>
      <c r="E34" s="728"/>
      <c r="F34" s="728"/>
      <c r="G34" s="728"/>
      <c r="H34" s="728"/>
      <c r="I34" s="728"/>
      <c r="J34" s="728"/>
      <c r="K34" s="753" t="str">
        <f t="shared" si="0"/>
        <v/>
      </c>
      <c r="L34" s="728"/>
      <c r="M34" s="753" t="str">
        <f t="shared" si="1"/>
        <v/>
      </c>
      <c r="N34" s="182"/>
      <c r="O34" s="183" t="str">
        <f t="shared" si="2"/>
        <v/>
      </c>
      <c r="P34" s="183" t="str">
        <f t="shared" si="2"/>
        <v/>
      </c>
      <c r="Q34" s="183" t="str">
        <f t="shared" si="2"/>
        <v/>
      </c>
      <c r="R34" s="182"/>
      <c r="S34" s="183" t="str">
        <f t="shared" si="3"/>
        <v/>
      </c>
      <c r="T34" s="183" t="str">
        <f t="shared" si="3"/>
        <v/>
      </c>
      <c r="U34" s="183" t="str">
        <f t="shared" si="3"/>
        <v/>
      </c>
      <c r="V34" s="182"/>
      <c r="W34" s="183" t="str">
        <f t="shared" si="4"/>
        <v/>
      </c>
      <c r="X34" s="183" t="str">
        <f t="shared" si="4"/>
        <v/>
      </c>
      <c r="Y34" s="183" t="str">
        <f t="shared" si="4"/>
        <v/>
      </c>
    </row>
    <row r="35" spans="1:25" ht="14.45" customHeight="1" x14ac:dyDescent="0.45">
      <c r="A35" s="726">
        <f t="shared" si="5"/>
        <v>25</v>
      </c>
      <c r="B35" s="728"/>
      <c r="C35" s="728"/>
      <c r="D35" s="728"/>
      <c r="E35" s="728"/>
      <c r="F35" s="728"/>
      <c r="G35" s="728"/>
      <c r="H35" s="728"/>
      <c r="I35" s="728"/>
      <c r="J35" s="728"/>
      <c r="K35" s="753" t="str">
        <f t="shared" si="0"/>
        <v/>
      </c>
      <c r="L35" s="728"/>
      <c r="M35" s="753" t="str">
        <f t="shared" si="1"/>
        <v/>
      </c>
      <c r="N35" s="182"/>
      <c r="O35" s="183" t="str">
        <f t="shared" si="2"/>
        <v/>
      </c>
      <c r="P35" s="183" t="str">
        <f t="shared" si="2"/>
        <v/>
      </c>
      <c r="Q35" s="183" t="str">
        <f t="shared" si="2"/>
        <v/>
      </c>
      <c r="R35" s="182"/>
      <c r="S35" s="183" t="str">
        <f t="shared" si="3"/>
        <v/>
      </c>
      <c r="T35" s="183" t="str">
        <f t="shared" si="3"/>
        <v/>
      </c>
      <c r="U35" s="183" t="str">
        <f t="shared" si="3"/>
        <v/>
      </c>
      <c r="V35" s="182"/>
      <c r="W35" s="183" t="str">
        <f t="shared" si="4"/>
        <v/>
      </c>
      <c r="X35" s="183" t="str">
        <f t="shared" si="4"/>
        <v/>
      </c>
      <c r="Y35" s="183" t="str">
        <f t="shared" si="4"/>
        <v/>
      </c>
    </row>
    <row r="36" spans="1:25" ht="14.45" customHeight="1" x14ac:dyDescent="0.45">
      <c r="A36" s="726">
        <f t="shared" si="5"/>
        <v>26</v>
      </c>
      <c r="B36" s="728"/>
      <c r="C36" s="728"/>
      <c r="D36" s="728"/>
      <c r="E36" s="728"/>
      <c r="F36" s="728"/>
      <c r="G36" s="728"/>
      <c r="H36" s="728"/>
      <c r="I36" s="728"/>
      <c r="J36" s="728"/>
      <c r="K36" s="753" t="str">
        <f t="shared" si="0"/>
        <v/>
      </c>
      <c r="L36" s="728"/>
      <c r="M36" s="753" t="str">
        <f t="shared" si="1"/>
        <v/>
      </c>
      <c r="N36" s="182"/>
      <c r="O36" s="183" t="str">
        <f t="shared" si="2"/>
        <v/>
      </c>
      <c r="P36" s="183" t="str">
        <f t="shared" si="2"/>
        <v/>
      </c>
      <c r="Q36" s="183" t="str">
        <f t="shared" si="2"/>
        <v/>
      </c>
      <c r="R36" s="182"/>
      <c r="S36" s="183" t="str">
        <f t="shared" si="3"/>
        <v/>
      </c>
      <c r="T36" s="183" t="str">
        <f t="shared" si="3"/>
        <v/>
      </c>
      <c r="U36" s="183" t="str">
        <f t="shared" si="3"/>
        <v/>
      </c>
      <c r="V36" s="182"/>
      <c r="W36" s="183" t="str">
        <f t="shared" si="4"/>
        <v/>
      </c>
      <c r="X36" s="183" t="str">
        <f t="shared" si="4"/>
        <v/>
      </c>
      <c r="Y36" s="183" t="str">
        <f t="shared" si="4"/>
        <v/>
      </c>
    </row>
    <row r="37" spans="1:25" ht="14.45" customHeight="1" x14ac:dyDescent="0.45">
      <c r="A37" s="726">
        <f t="shared" si="5"/>
        <v>27</v>
      </c>
      <c r="B37" s="728"/>
      <c r="C37" s="728"/>
      <c r="D37" s="728"/>
      <c r="E37" s="728"/>
      <c r="F37" s="728"/>
      <c r="G37" s="728"/>
      <c r="H37" s="728"/>
      <c r="I37" s="728"/>
      <c r="J37" s="728"/>
      <c r="K37" s="753" t="str">
        <f t="shared" si="0"/>
        <v/>
      </c>
      <c r="L37" s="728"/>
      <c r="M37" s="753" t="str">
        <f t="shared" si="1"/>
        <v/>
      </c>
      <c r="N37" s="182"/>
      <c r="O37" s="183" t="str">
        <f t="shared" si="2"/>
        <v/>
      </c>
      <c r="P37" s="183" t="str">
        <f t="shared" si="2"/>
        <v/>
      </c>
      <c r="Q37" s="183" t="str">
        <f t="shared" si="2"/>
        <v/>
      </c>
      <c r="R37" s="182"/>
      <c r="S37" s="183" t="str">
        <f t="shared" si="3"/>
        <v/>
      </c>
      <c r="T37" s="183" t="str">
        <f t="shared" si="3"/>
        <v/>
      </c>
      <c r="U37" s="183" t="str">
        <f t="shared" si="3"/>
        <v/>
      </c>
      <c r="V37" s="182"/>
      <c r="W37" s="183" t="str">
        <f t="shared" si="4"/>
        <v/>
      </c>
      <c r="X37" s="183" t="str">
        <f t="shared" si="4"/>
        <v/>
      </c>
      <c r="Y37" s="183" t="str">
        <f t="shared" si="4"/>
        <v/>
      </c>
    </row>
    <row r="38" spans="1:25" ht="14.45" customHeight="1" x14ac:dyDescent="0.45">
      <c r="A38" s="726">
        <f t="shared" si="5"/>
        <v>28</v>
      </c>
      <c r="B38" s="728"/>
      <c r="C38" s="728"/>
      <c r="D38" s="728"/>
      <c r="E38" s="728"/>
      <c r="F38" s="728"/>
      <c r="G38" s="728"/>
      <c r="H38" s="728"/>
      <c r="I38" s="728"/>
      <c r="J38" s="728"/>
      <c r="K38" s="753" t="str">
        <f t="shared" si="0"/>
        <v/>
      </c>
      <c r="L38" s="728"/>
      <c r="M38" s="753" t="str">
        <f t="shared" si="1"/>
        <v/>
      </c>
      <c r="N38" s="182"/>
      <c r="O38" s="183" t="str">
        <f t="shared" si="2"/>
        <v/>
      </c>
      <c r="P38" s="183" t="str">
        <f t="shared" si="2"/>
        <v/>
      </c>
      <c r="Q38" s="183" t="str">
        <f t="shared" si="2"/>
        <v/>
      </c>
      <c r="R38" s="182"/>
      <c r="S38" s="183" t="str">
        <f t="shared" si="3"/>
        <v/>
      </c>
      <c r="T38" s="183" t="str">
        <f t="shared" si="3"/>
        <v/>
      </c>
      <c r="U38" s="183" t="str">
        <f t="shared" si="3"/>
        <v/>
      </c>
      <c r="V38" s="182"/>
      <c r="W38" s="183" t="str">
        <f t="shared" si="4"/>
        <v/>
      </c>
      <c r="X38" s="183" t="str">
        <f t="shared" si="4"/>
        <v/>
      </c>
      <c r="Y38" s="183" t="str">
        <f t="shared" si="4"/>
        <v/>
      </c>
    </row>
    <row r="39" spans="1:25" ht="14.45" customHeight="1" x14ac:dyDescent="0.45">
      <c r="A39" s="726">
        <f t="shared" si="5"/>
        <v>29</v>
      </c>
      <c r="B39" s="728"/>
      <c r="C39" s="728"/>
      <c r="D39" s="728"/>
      <c r="E39" s="728"/>
      <c r="F39" s="728"/>
      <c r="G39" s="728"/>
      <c r="H39" s="728"/>
      <c r="I39" s="728"/>
      <c r="J39" s="728"/>
      <c r="K39" s="753" t="str">
        <f t="shared" si="0"/>
        <v/>
      </c>
      <c r="L39" s="728"/>
      <c r="M39" s="753" t="str">
        <f t="shared" si="1"/>
        <v/>
      </c>
      <c r="N39" s="182"/>
      <c r="O39" s="183" t="str">
        <f t="shared" si="2"/>
        <v/>
      </c>
      <c r="P39" s="183" t="str">
        <f t="shared" si="2"/>
        <v/>
      </c>
      <c r="Q39" s="183" t="str">
        <f t="shared" si="2"/>
        <v/>
      </c>
      <c r="R39" s="182"/>
      <c r="S39" s="183" t="str">
        <f t="shared" si="3"/>
        <v/>
      </c>
      <c r="T39" s="183" t="str">
        <f t="shared" si="3"/>
        <v/>
      </c>
      <c r="U39" s="183" t="str">
        <f t="shared" si="3"/>
        <v/>
      </c>
      <c r="V39" s="182"/>
      <c r="W39" s="183" t="str">
        <f t="shared" si="4"/>
        <v/>
      </c>
      <c r="X39" s="183" t="str">
        <f t="shared" si="4"/>
        <v/>
      </c>
      <c r="Y39" s="183" t="str">
        <f t="shared" si="4"/>
        <v/>
      </c>
    </row>
    <row r="40" spans="1:25" ht="14.45" customHeight="1" x14ac:dyDescent="0.45">
      <c r="A40" s="726">
        <f t="shared" si="5"/>
        <v>30</v>
      </c>
      <c r="B40" s="728"/>
      <c r="C40" s="728"/>
      <c r="D40" s="728"/>
      <c r="E40" s="728"/>
      <c r="F40" s="728"/>
      <c r="G40" s="728"/>
      <c r="H40" s="728"/>
      <c r="I40" s="728"/>
      <c r="J40" s="728"/>
      <c r="K40" s="753" t="str">
        <f t="shared" si="0"/>
        <v/>
      </c>
      <c r="L40" s="728"/>
      <c r="M40" s="753" t="str">
        <f t="shared" si="1"/>
        <v/>
      </c>
      <c r="N40" s="182"/>
      <c r="O40" s="183" t="str">
        <f t="shared" si="2"/>
        <v/>
      </c>
      <c r="P40" s="183" t="str">
        <f t="shared" si="2"/>
        <v/>
      </c>
      <c r="Q40" s="183" t="str">
        <f t="shared" si="2"/>
        <v/>
      </c>
      <c r="R40" s="182"/>
      <c r="S40" s="183" t="str">
        <f t="shared" si="3"/>
        <v/>
      </c>
      <c r="T40" s="183" t="str">
        <f t="shared" si="3"/>
        <v/>
      </c>
      <c r="U40" s="183" t="str">
        <f t="shared" si="3"/>
        <v/>
      </c>
      <c r="V40" s="182"/>
      <c r="W40" s="183" t="str">
        <f t="shared" si="4"/>
        <v/>
      </c>
      <c r="X40" s="183" t="str">
        <f t="shared" si="4"/>
        <v/>
      </c>
      <c r="Y40" s="183" t="str">
        <f t="shared" si="4"/>
        <v/>
      </c>
    </row>
    <row r="41" spans="1:25" ht="14.45" customHeight="1" x14ac:dyDescent="0.45">
      <c r="A41" s="726">
        <f t="shared" si="5"/>
        <v>31</v>
      </c>
      <c r="B41" s="728"/>
      <c r="C41" s="728"/>
      <c r="D41" s="728"/>
      <c r="E41" s="728"/>
      <c r="F41" s="728"/>
      <c r="G41" s="728"/>
      <c r="H41" s="728"/>
      <c r="I41" s="728"/>
      <c r="J41" s="728"/>
      <c r="K41" s="753" t="str">
        <f t="shared" si="0"/>
        <v/>
      </c>
      <c r="L41" s="728"/>
      <c r="M41" s="753" t="str">
        <f t="shared" si="1"/>
        <v/>
      </c>
      <c r="N41" s="182"/>
      <c r="O41" s="183" t="str">
        <f t="shared" si="2"/>
        <v/>
      </c>
      <c r="P41" s="183" t="str">
        <f t="shared" si="2"/>
        <v/>
      </c>
      <c r="Q41" s="183" t="str">
        <f t="shared" si="2"/>
        <v/>
      </c>
      <c r="R41" s="182"/>
      <c r="S41" s="183" t="str">
        <f t="shared" si="3"/>
        <v/>
      </c>
      <c r="T41" s="183" t="str">
        <f t="shared" si="3"/>
        <v/>
      </c>
      <c r="U41" s="183" t="str">
        <f t="shared" si="3"/>
        <v/>
      </c>
      <c r="V41" s="182"/>
      <c r="W41" s="183" t="str">
        <f t="shared" si="4"/>
        <v/>
      </c>
      <c r="X41" s="183" t="str">
        <f t="shared" si="4"/>
        <v/>
      </c>
      <c r="Y41" s="183" t="str">
        <f t="shared" si="4"/>
        <v/>
      </c>
    </row>
    <row r="42" spans="1:25" ht="14.45" customHeight="1" x14ac:dyDescent="0.45">
      <c r="A42" s="726">
        <f t="shared" si="5"/>
        <v>32</v>
      </c>
      <c r="B42" s="728"/>
      <c r="C42" s="728"/>
      <c r="D42" s="728"/>
      <c r="E42" s="728"/>
      <c r="F42" s="728"/>
      <c r="G42" s="728"/>
      <c r="H42" s="728"/>
      <c r="I42" s="728"/>
      <c r="J42" s="728"/>
      <c r="K42" s="753" t="str">
        <f t="shared" si="0"/>
        <v/>
      </c>
      <c r="L42" s="728"/>
      <c r="M42" s="753" t="str">
        <f t="shared" si="1"/>
        <v/>
      </c>
      <c r="N42" s="182"/>
      <c r="O42" s="183" t="str">
        <f t="shared" si="2"/>
        <v/>
      </c>
      <c r="P42" s="183" t="str">
        <f t="shared" si="2"/>
        <v/>
      </c>
      <c r="Q42" s="183" t="str">
        <f t="shared" si="2"/>
        <v/>
      </c>
      <c r="R42" s="182"/>
      <c r="S42" s="183" t="str">
        <f t="shared" si="3"/>
        <v/>
      </c>
      <c r="T42" s="183" t="str">
        <f t="shared" si="3"/>
        <v/>
      </c>
      <c r="U42" s="183" t="str">
        <f t="shared" si="3"/>
        <v/>
      </c>
      <c r="V42" s="182"/>
      <c r="W42" s="183" t="str">
        <f t="shared" si="4"/>
        <v/>
      </c>
      <c r="X42" s="183" t="str">
        <f t="shared" si="4"/>
        <v/>
      </c>
      <c r="Y42" s="183" t="str">
        <f t="shared" si="4"/>
        <v/>
      </c>
    </row>
    <row r="43" spans="1:25" ht="14.45" customHeight="1" x14ac:dyDescent="0.45">
      <c r="A43" s="726">
        <f t="shared" si="5"/>
        <v>33</v>
      </c>
      <c r="B43" s="728"/>
      <c r="C43" s="728"/>
      <c r="D43" s="728"/>
      <c r="E43" s="728"/>
      <c r="F43" s="728"/>
      <c r="G43" s="728"/>
      <c r="H43" s="728"/>
      <c r="I43" s="728"/>
      <c r="J43" s="728"/>
      <c r="K43" s="753" t="str">
        <f t="shared" si="0"/>
        <v/>
      </c>
      <c r="L43" s="728"/>
      <c r="M43" s="753" t="str">
        <f t="shared" si="1"/>
        <v/>
      </c>
      <c r="N43" s="182"/>
      <c r="O43" s="183" t="str">
        <f t="shared" si="2"/>
        <v/>
      </c>
      <c r="P43" s="183" t="str">
        <f t="shared" si="2"/>
        <v/>
      </c>
      <c r="Q43" s="183" t="str">
        <f t="shared" si="2"/>
        <v/>
      </c>
      <c r="R43" s="182"/>
      <c r="S43" s="183" t="str">
        <f t="shared" si="3"/>
        <v/>
      </c>
      <c r="T43" s="183" t="str">
        <f t="shared" si="3"/>
        <v/>
      </c>
      <c r="U43" s="183" t="str">
        <f t="shared" si="3"/>
        <v/>
      </c>
      <c r="V43" s="182"/>
      <c r="W43" s="183" t="str">
        <f t="shared" si="4"/>
        <v/>
      </c>
      <c r="X43" s="183" t="str">
        <f t="shared" si="4"/>
        <v/>
      </c>
      <c r="Y43" s="183" t="str">
        <f t="shared" si="4"/>
        <v/>
      </c>
    </row>
    <row r="44" spans="1:25" ht="14.45" customHeight="1" x14ac:dyDescent="0.45">
      <c r="A44" s="726">
        <f t="shared" si="5"/>
        <v>34</v>
      </c>
      <c r="B44" s="728"/>
      <c r="C44" s="728"/>
      <c r="D44" s="728"/>
      <c r="E44" s="728"/>
      <c r="F44" s="728"/>
      <c r="G44" s="728"/>
      <c r="H44" s="728"/>
      <c r="I44" s="728"/>
      <c r="J44" s="728"/>
      <c r="K44" s="753" t="str">
        <f t="shared" si="0"/>
        <v/>
      </c>
      <c r="L44" s="728"/>
      <c r="M44" s="753" t="str">
        <f t="shared" si="1"/>
        <v/>
      </c>
      <c r="N44" s="182"/>
      <c r="O44" s="183" t="str">
        <f t="shared" si="2"/>
        <v/>
      </c>
      <c r="P44" s="183" t="str">
        <f t="shared" si="2"/>
        <v/>
      </c>
      <c r="Q44" s="183" t="str">
        <f t="shared" si="2"/>
        <v/>
      </c>
      <c r="R44" s="182"/>
      <c r="S44" s="183" t="str">
        <f t="shared" si="3"/>
        <v/>
      </c>
      <c r="T44" s="183" t="str">
        <f t="shared" si="3"/>
        <v/>
      </c>
      <c r="U44" s="183" t="str">
        <f t="shared" si="3"/>
        <v/>
      </c>
      <c r="V44" s="182"/>
      <c r="W44" s="183" t="str">
        <f t="shared" si="4"/>
        <v/>
      </c>
      <c r="X44" s="183" t="str">
        <f t="shared" si="4"/>
        <v/>
      </c>
      <c r="Y44" s="183" t="str">
        <f t="shared" si="4"/>
        <v/>
      </c>
    </row>
    <row r="45" spans="1:25" ht="14.45" customHeight="1" x14ac:dyDescent="0.45">
      <c r="A45" s="726">
        <f t="shared" si="5"/>
        <v>35</v>
      </c>
      <c r="B45" s="728"/>
      <c r="C45" s="728"/>
      <c r="D45" s="728"/>
      <c r="E45" s="728"/>
      <c r="F45" s="728"/>
      <c r="G45" s="728"/>
      <c r="H45" s="728"/>
      <c r="I45" s="728"/>
      <c r="J45" s="728"/>
      <c r="K45" s="753" t="str">
        <f t="shared" si="0"/>
        <v/>
      </c>
      <c r="L45" s="728"/>
      <c r="M45" s="753" t="str">
        <f t="shared" si="1"/>
        <v/>
      </c>
      <c r="N45" s="182"/>
      <c r="O45" s="183" t="str">
        <f t="shared" si="2"/>
        <v/>
      </c>
      <c r="P45" s="183" t="str">
        <f t="shared" si="2"/>
        <v/>
      </c>
      <c r="Q45" s="183" t="str">
        <f t="shared" si="2"/>
        <v/>
      </c>
      <c r="R45" s="182"/>
      <c r="S45" s="183" t="str">
        <f t="shared" si="3"/>
        <v/>
      </c>
      <c r="T45" s="183" t="str">
        <f t="shared" si="3"/>
        <v/>
      </c>
      <c r="U45" s="183" t="str">
        <f t="shared" si="3"/>
        <v/>
      </c>
      <c r="V45" s="182"/>
      <c r="W45" s="183" t="str">
        <f t="shared" si="4"/>
        <v/>
      </c>
      <c r="X45" s="183" t="str">
        <f t="shared" si="4"/>
        <v/>
      </c>
      <c r="Y45" s="183" t="str">
        <f t="shared" si="4"/>
        <v/>
      </c>
    </row>
    <row r="46" spans="1:25" ht="14.45" customHeight="1" x14ac:dyDescent="0.45">
      <c r="A46" s="726">
        <f t="shared" si="5"/>
        <v>36</v>
      </c>
      <c r="B46" s="728"/>
      <c r="C46" s="728"/>
      <c r="D46" s="728"/>
      <c r="E46" s="728"/>
      <c r="F46" s="728"/>
      <c r="G46" s="728"/>
      <c r="H46" s="728"/>
      <c r="I46" s="728"/>
      <c r="J46" s="728"/>
      <c r="K46" s="753" t="str">
        <f t="shared" si="0"/>
        <v/>
      </c>
      <c r="L46" s="728"/>
      <c r="M46" s="753" t="str">
        <f t="shared" si="1"/>
        <v/>
      </c>
      <c r="N46" s="182"/>
      <c r="O46" s="183" t="str">
        <f t="shared" si="2"/>
        <v/>
      </c>
      <c r="P46" s="183" t="str">
        <f t="shared" si="2"/>
        <v/>
      </c>
      <c r="Q46" s="183" t="str">
        <f t="shared" si="2"/>
        <v/>
      </c>
      <c r="R46" s="182"/>
      <c r="S46" s="183" t="str">
        <f t="shared" si="3"/>
        <v/>
      </c>
      <c r="T46" s="183" t="str">
        <f t="shared" si="3"/>
        <v/>
      </c>
      <c r="U46" s="183" t="str">
        <f t="shared" si="3"/>
        <v/>
      </c>
      <c r="V46" s="182"/>
      <c r="W46" s="183" t="str">
        <f t="shared" si="4"/>
        <v/>
      </c>
      <c r="X46" s="183" t="str">
        <f t="shared" si="4"/>
        <v/>
      </c>
      <c r="Y46" s="183" t="str">
        <f t="shared" si="4"/>
        <v/>
      </c>
    </row>
    <row r="47" spans="1:25" ht="14.45" customHeight="1" x14ac:dyDescent="0.45">
      <c r="A47" s="726">
        <f t="shared" si="5"/>
        <v>37</v>
      </c>
      <c r="B47" s="728"/>
      <c r="C47" s="728"/>
      <c r="D47" s="728"/>
      <c r="E47" s="728"/>
      <c r="F47" s="728"/>
      <c r="G47" s="728"/>
      <c r="H47" s="728"/>
      <c r="I47" s="728"/>
      <c r="J47" s="728"/>
      <c r="K47" s="753" t="str">
        <f t="shared" si="0"/>
        <v/>
      </c>
      <c r="L47" s="728"/>
      <c r="M47" s="753" t="str">
        <f t="shared" si="1"/>
        <v/>
      </c>
      <c r="N47" s="182"/>
      <c r="O47" s="183" t="str">
        <f t="shared" si="2"/>
        <v/>
      </c>
      <c r="P47" s="183" t="str">
        <f t="shared" si="2"/>
        <v/>
      </c>
      <c r="Q47" s="183" t="str">
        <f t="shared" si="2"/>
        <v/>
      </c>
      <c r="R47" s="182"/>
      <c r="S47" s="183" t="str">
        <f t="shared" si="3"/>
        <v/>
      </c>
      <c r="T47" s="183" t="str">
        <f t="shared" si="3"/>
        <v/>
      </c>
      <c r="U47" s="183" t="str">
        <f t="shared" si="3"/>
        <v/>
      </c>
      <c r="V47" s="182"/>
      <c r="W47" s="183" t="str">
        <f t="shared" si="4"/>
        <v/>
      </c>
      <c r="X47" s="183" t="str">
        <f t="shared" si="4"/>
        <v/>
      </c>
      <c r="Y47" s="183" t="str">
        <f t="shared" si="4"/>
        <v/>
      </c>
    </row>
    <row r="48" spans="1:25" ht="14.45" customHeight="1" x14ac:dyDescent="0.45">
      <c r="A48" s="726">
        <f t="shared" si="5"/>
        <v>38</v>
      </c>
      <c r="B48" s="728"/>
      <c r="C48" s="728"/>
      <c r="D48" s="728"/>
      <c r="E48" s="728"/>
      <c r="F48" s="728"/>
      <c r="G48" s="728"/>
      <c r="H48" s="728"/>
      <c r="I48" s="728"/>
      <c r="J48" s="728"/>
      <c r="K48" s="753" t="str">
        <f t="shared" si="0"/>
        <v/>
      </c>
      <c r="L48" s="728"/>
      <c r="M48" s="753" t="str">
        <f t="shared" si="1"/>
        <v/>
      </c>
      <c r="N48" s="182"/>
      <c r="O48" s="183" t="str">
        <f t="shared" si="2"/>
        <v/>
      </c>
      <c r="P48" s="183" t="str">
        <f t="shared" si="2"/>
        <v/>
      </c>
      <c r="Q48" s="183" t="str">
        <f t="shared" si="2"/>
        <v/>
      </c>
      <c r="R48" s="182"/>
      <c r="S48" s="183" t="str">
        <f t="shared" si="3"/>
        <v/>
      </c>
      <c r="T48" s="183" t="str">
        <f t="shared" si="3"/>
        <v/>
      </c>
      <c r="U48" s="183" t="str">
        <f t="shared" si="3"/>
        <v/>
      </c>
      <c r="V48" s="182"/>
      <c r="W48" s="183" t="str">
        <f t="shared" si="4"/>
        <v/>
      </c>
      <c r="X48" s="183" t="str">
        <f t="shared" si="4"/>
        <v/>
      </c>
      <c r="Y48" s="183" t="str">
        <f t="shared" si="4"/>
        <v/>
      </c>
    </row>
    <row r="49" spans="1:25" ht="14.45" customHeight="1" x14ac:dyDescent="0.45">
      <c r="A49" s="726">
        <f t="shared" si="5"/>
        <v>39</v>
      </c>
      <c r="B49" s="728"/>
      <c r="C49" s="728"/>
      <c r="D49" s="728"/>
      <c r="E49" s="728"/>
      <c r="F49" s="728"/>
      <c r="G49" s="728"/>
      <c r="H49" s="728"/>
      <c r="I49" s="728"/>
      <c r="J49" s="728"/>
      <c r="K49" s="753" t="str">
        <f t="shared" si="0"/>
        <v/>
      </c>
      <c r="L49" s="728"/>
      <c r="M49" s="753" t="str">
        <f t="shared" si="1"/>
        <v/>
      </c>
      <c r="N49" s="182"/>
      <c r="O49" s="183" t="str">
        <f t="shared" si="2"/>
        <v/>
      </c>
      <c r="P49" s="183" t="str">
        <f t="shared" si="2"/>
        <v/>
      </c>
      <c r="Q49" s="183" t="str">
        <f t="shared" si="2"/>
        <v/>
      </c>
      <c r="R49" s="182"/>
      <c r="S49" s="183" t="str">
        <f t="shared" si="3"/>
        <v/>
      </c>
      <c r="T49" s="183" t="str">
        <f t="shared" si="3"/>
        <v/>
      </c>
      <c r="U49" s="183" t="str">
        <f t="shared" si="3"/>
        <v/>
      </c>
      <c r="V49" s="182"/>
      <c r="W49" s="183" t="str">
        <f t="shared" si="4"/>
        <v/>
      </c>
      <c r="X49" s="183" t="str">
        <f t="shared" si="4"/>
        <v/>
      </c>
      <c r="Y49" s="183" t="str">
        <f t="shared" si="4"/>
        <v/>
      </c>
    </row>
    <row r="50" spans="1:25" ht="14.45" customHeight="1" x14ac:dyDescent="0.45">
      <c r="A50" s="726">
        <f t="shared" si="5"/>
        <v>40</v>
      </c>
      <c r="B50" s="728"/>
      <c r="C50" s="728"/>
      <c r="D50" s="728"/>
      <c r="E50" s="728"/>
      <c r="F50" s="728"/>
      <c r="G50" s="728"/>
      <c r="H50" s="728"/>
      <c r="I50" s="728"/>
      <c r="J50" s="728"/>
      <c r="K50" s="753" t="str">
        <f t="shared" si="0"/>
        <v/>
      </c>
      <c r="L50" s="728"/>
      <c r="M50" s="753" t="str">
        <f t="shared" si="1"/>
        <v/>
      </c>
      <c r="N50" s="182"/>
      <c r="O50" s="183" t="str">
        <f t="shared" si="2"/>
        <v/>
      </c>
      <c r="P50" s="183" t="str">
        <f t="shared" si="2"/>
        <v/>
      </c>
      <c r="Q50" s="183" t="str">
        <f t="shared" si="2"/>
        <v/>
      </c>
      <c r="R50" s="182"/>
      <c r="S50" s="183" t="str">
        <f t="shared" si="3"/>
        <v/>
      </c>
      <c r="T50" s="183" t="str">
        <f t="shared" si="3"/>
        <v/>
      </c>
      <c r="U50" s="183" t="str">
        <f t="shared" si="3"/>
        <v/>
      </c>
      <c r="V50" s="182"/>
      <c r="W50" s="183" t="str">
        <f t="shared" si="4"/>
        <v/>
      </c>
      <c r="X50" s="183" t="str">
        <f t="shared" si="4"/>
        <v/>
      </c>
      <c r="Y50" s="183" t="str">
        <f t="shared" si="4"/>
        <v/>
      </c>
    </row>
    <row r="51" spans="1:25" ht="14.45" customHeight="1" x14ac:dyDescent="0.45">
      <c r="A51" s="726">
        <f>A50+1</f>
        <v>41</v>
      </c>
      <c r="B51" s="728"/>
      <c r="C51" s="728"/>
      <c r="D51" s="728"/>
      <c r="E51" s="728"/>
      <c r="F51" s="728"/>
      <c r="G51" s="728"/>
      <c r="H51" s="728"/>
      <c r="I51" s="728"/>
      <c r="J51" s="728"/>
      <c r="K51" s="753" t="str">
        <f t="shared" si="0"/>
        <v/>
      </c>
      <c r="L51" s="728"/>
      <c r="M51" s="753" t="str">
        <f t="shared" si="1"/>
        <v/>
      </c>
      <c r="N51" s="182"/>
      <c r="O51" s="183" t="str">
        <f t="shared" ref="O51:Q58" si="6">IF(B51&lt;&gt;"",IF(AND(B51=0,E51=0),"a",IF(AND(B51=1,E51=0),"b",IF(AND(B51=0,E51=1),"c","d"))),"")</f>
        <v/>
      </c>
      <c r="P51" s="183" t="str">
        <f t="shared" si="6"/>
        <v/>
      </c>
      <c r="Q51" s="183" t="str">
        <f t="shared" si="6"/>
        <v/>
      </c>
      <c r="R51" s="182"/>
      <c r="S51" s="183" t="str">
        <f t="shared" ref="S51:U58" si="7">IF(E51&lt;&gt;"",IF(AND(E51=0,H51=0),"a",IF(AND(E51=1,H51=0),"b",IF(AND(E51=0,H51=1),"c","d"))),"")</f>
        <v/>
      </c>
      <c r="T51" s="183" t="str">
        <f t="shared" si="7"/>
        <v/>
      </c>
      <c r="U51" s="183" t="str">
        <f t="shared" si="7"/>
        <v/>
      </c>
      <c r="V51" s="182"/>
      <c r="W51" s="183" t="str">
        <f t="shared" ref="W51:Y58" si="8">IF(B51&lt;&gt;"",IF(AND(B51=0,H51=0),"a",IF(AND(B51=1,H51=0),"b",IF(AND(B51=0,H51=1),"c","d"))),"")</f>
        <v/>
      </c>
      <c r="X51" s="183" t="str">
        <f t="shared" si="8"/>
        <v/>
      </c>
      <c r="Y51" s="183" t="str">
        <f t="shared" si="8"/>
        <v/>
      </c>
    </row>
    <row r="52" spans="1:25" ht="14.45" customHeight="1" x14ac:dyDescent="0.45">
      <c r="A52" s="726">
        <f t="shared" ref="A52:A58" si="9">A51+1</f>
        <v>42</v>
      </c>
      <c r="B52" s="728"/>
      <c r="C52" s="728"/>
      <c r="D52" s="728"/>
      <c r="E52" s="728"/>
      <c r="F52" s="728"/>
      <c r="G52" s="728"/>
      <c r="H52" s="728"/>
      <c r="I52" s="728"/>
      <c r="J52" s="728"/>
      <c r="K52" s="753" t="str">
        <f t="shared" si="0"/>
        <v/>
      </c>
      <c r="L52" s="728"/>
      <c r="M52" s="753" t="str">
        <f t="shared" si="1"/>
        <v/>
      </c>
      <c r="N52" s="182"/>
      <c r="O52" s="183" t="str">
        <f t="shared" si="6"/>
        <v/>
      </c>
      <c r="P52" s="183" t="str">
        <f t="shared" si="6"/>
        <v/>
      </c>
      <c r="Q52" s="183" t="str">
        <f t="shared" si="6"/>
        <v/>
      </c>
      <c r="R52" s="182"/>
      <c r="S52" s="183" t="str">
        <f t="shared" si="7"/>
        <v/>
      </c>
      <c r="T52" s="183" t="str">
        <f t="shared" si="7"/>
        <v/>
      </c>
      <c r="U52" s="183" t="str">
        <f t="shared" si="7"/>
        <v/>
      </c>
      <c r="V52" s="182"/>
      <c r="W52" s="183" t="str">
        <f t="shared" si="8"/>
        <v/>
      </c>
      <c r="X52" s="183" t="str">
        <f t="shared" si="8"/>
        <v/>
      </c>
      <c r="Y52" s="183" t="str">
        <f t="shared" si="8"/>
        <v/>
      </c>
    </row>
    <row r="53" spans="1:25" ht="14.45" customHeight="1" x14ac:dyDescent="0.45">
      <c r="A53" s="726">
        <f t="shared" si="9"/>
        <v>43</v>
      </c>
      <c r="B53" s="728"/>
      <c r="C53" s="728"/>
      <c r="D53" s="728"/>
      <c r="E53" s="728"/>
      <c r="F53" s="728"/>
      <c r="G53" s="728"/>
      <c r="H53" s="728"/>
      <c r="I53" s="728"/>
      <c r="J53" s="728"/>
      <c r="K53" s="753" t="str">
        <f t="shared" si="0"/>
        <v/>
      </c>
      <c r="L53" s="728"/>
      <c r="M53" s="753" t="str">
        <f t="shared" si="1"/>
        <v/>
      </c>
      <c r="N53" s="182"/>
      <c r="O53" s="183" t="str">
        <f t="shared" si="6"/>
        <v/>
      </c>
      <c r="P53" s="183" t="str">
        <f t="shared" si="6"/>
        <v/>
      </c>
      <c r="Q53" s="183" t="str">
        <f t="shared" si="6"/>
        <v/>
      </c>
      <c r="R53" s="182"/>
      <c r="S53" s="183" t="str">
        <f t="shared" si="7"/>
        <v/>
      </c>
      <c r="T53" s="183" t="str">
        <f t="shared" si="7"/>
        <v/>
      </c>
      <c r="U53" s="183" t="str">
        <f t="shared" si="7"/>
        <v/>
      </c>
      <c r="V53" s="182"/>
      <c r="W53" s="183" t="str">
        <f t="shared" si="8"/>
        <v/>
      </c>
      <c r="X53" s="183" t="str">
        <f t="shared" si="8"/>
        <v/>
      </c>
      <c r="Y53" s="183" t="str">
        <f t="shared" si="8"/>
        <v/>
      </c>
    </row>
    <row r="54" spans="1:25" ht="14.45" customHeight="1" x14ac:dyDescent="0.45">
      <c r="A54" s="726">
        <f t="shared" si="9"/>
        <v>44</v>
      </c>
      <c r="B54" s="728"/>
      <c r="C54" s="728"/>
      <c r="D54" s="728"/>
      <c r="E54" s="728"/>
      <c r="F54" s="728"/>
      <c r="G54" s="728"/>
      <c r="H54" s="728"/>
      <c r="I54" s="728"/>
      <c r="J54" s="728"/>
      <c r="K54" s="753" t="str">
        <f t="shared" si="0"/>
        <v/>
      </c>
      <c r="L54" s="728"/>
      <c r="M54" s="753" t="str">
        <f t="shared" si="1"/>
        <v/>
      </c>
      <c r="N54" s="182"/>
      <c r="O54" s="183" t="str">
        <f t="shared" si="6"/>
        <v/>
      </c>
      <c r="P54" s="183" t="str">
        <f t="shared" si="6"/>
        <v/>
      </c>
      <c r="Q54" s="183" t="str">
        <f t="shared" si="6"/>
        <v/>
      </c>
      <c r="R54" s="182"/>
      <c r="S54" s="183" t="str">
        <f t="shared" si="7"/>
        <v/>
      </c>
      <c r="T54" s="183" t="str">
        <f t="shared" si="7"/>
        <v/>
      </c>
      <c r="U54" s="183" t="str">
        <f t="shared" si="7"/>
        <v/>
      </c>
      <c r="V54" s="182"/>
      <c r="W54" s="183" t="str">
        <f t="shared" si="8"/>
        <v/>
      </c>
      <c r="X54" s="183" t="str">
        <f t="shared" si="8"/>
        <v/>
      </c>
      <c r="Y54" s="183" t="str">
        <f t="shared" si="8"/>
        <v/>
      </c>
    </row>
    <row r="55" spans="1:25" ht="14.45" customHeight="1" x14ac:dyDescent="0.45">
      <c r="A55" s="726">
        <f t="shared" si="9"/>
        <v>45</v>
      </c>
      <c r="B55" s="728"/>
      <c r="C55" s="728"/>
      <c r="D55" s="728"/>
      <c r="E55" s="728"/>
      <c r="F55" s="728"/>
      <c r="G55" s="728"/>
      <c r="H55" s="728"/>
      <c r="I55" s="728"/>
      <c r="J55" s="728"/>
      <c r="K55" s="753" t="str">
        <f t="shared" si="0"/>
        <v/>
      </c>
      <c r="L55" s="728"/>
      <c r="M55" s="753" t="str">
        <f t="shared" si="1"/>
        <v/>
      </c>
      <c r="N55" s="182"/>
      <c r="O55" s="183" t="str">
        <f t="shared" si="6"/>
        <v/>
      </c>
      <c r="P55" s="183" t="str">
        <f t="shared" si="6"/>
        <v/>
      </c>
      <c r="Q55" s="183" t="str">
        <f t="shared" si="6"/>
        <v/>
      </c>
      <c r="R55" s="182"/>
      <c r="S55" s="183" t="str">
        <f t="shared" si="7"/>
        <v/>
      </c>
      <c r="T55" s="183" t="str">
        <f t="shared" si="7"/>
        <v/>
      </c>
      <c r="U55" s="183" t="str">
        <f t="shared" si="7"/>
        <v/>
      </c>
      <c r="V55" s="182"/>
      <c r="W55" s="183" t="str">
        <f t="shared" si="8"/>
        <v/>
      </c>
      <c r="X55" s="183" t="str">
        <f t="shared" si="8"/>
        <v/>
      </c>
      <c r="Y55" s="183" t="str">
        <f t="shared" si="8"/>
        <v/>
      </c>
    </row>
    <row r="56" spans="1:25" ht="14.45" customHeight="1" x14ac:dyDescent="0.45">
      <c r="A56" s="726">
        <f t="shared" si="9"/>
        <v>46</v>
      </c>
      <c r="B56" s="728"/>
      <c r="C56" s="728"/>
      <c r="D56" s="728"/>
      <c r="E56" s="728"/>
      <c r="F56" s="728"/>
      <c r="G56" s="728"/>
      <c r="H56" s="728"/>
      <c r="I56" s="728"/>
      <c r="J56" s="728"/>
      <c r="K56" s="753" t="str">
        <f t="shared" si="0"/>
        <v/>
      </c>
      <c r="L56" s="728"/>
      <c r="M56" s="753" t="str">
        <f t="shared" si="1"/>
        <v/>
      </c>
      <c r="N56" s="182"/>
      <c r="O56" s="183" t="str">
        <f t="shared" si="6"/>
        <v/>
      </c>
      <c r="P56" s="183" t="str">
        <f t="shared" si="6"/>
        <v/>
      </c>
      <c r="Q56" s="183" t="str">
        <f t="shared" si="6"/>
        <v/>
      </c>
      <c r="R56" s="182"/>
      <c r="S56" s="183" t="str">
        <f t="shared" si="7"/>
        <v/>
      </c>
      <c r="T56" s="183" t="str">
        <f t="shared" si="7"/>
        <v/>
      </c>
      <c r="U56" s="183" t="str">
        <f t="shared" si="7"/>
        <v/>
      </c>
      <c r="V56" s="182"/>
      <c r="W56" s="183" t="str">
        <f t="shared" si="8"/>
        <v/>
      </c>
      <c r="X56" s="183" t="str">
        <f t="shared" si="8"/>
        <v/>
      </c>
      <c r="Y56" s="183" t="str">
        <f t="shared" si="8"/>
        <v/>
      </c>
    </row>
    <row r="57" spans="1:25" ht="14.45" customHeight="1" x14ac:dyDescent="0.45">
      <c r="A57" s="726">
        <f t="shared" si="9"/>
        <v>47</v>
      </c>
      <c r="B57" s="728"/>
      <c r="C57" s="728"/>
      <c r="D57" s="728"/>
      <c r="E57" s="728"/>
      <c r="F57" s="728"/>
      <c r="G57" s="728"/>
      <c r="H57" s="728"/>
      <c r="I57" s="728"/>
      <c r="J57" s="728"/>
      <c r="K57" s="753" t="str">
        <f t="shared" si="0"/>
        <v/>
      </c>
      <c r="L57" s="728"/>
      <c r="M57" s="753" t="str">
        <f t="shared" si="1"/>
        <v/>
      </c>
      <c r="N57" s="182"/>
      <c r="O57" s="183" t="str">
        <f t="shared" si="6"/>
        <v/>
      </c>
      <c r="P57" s="183" t="str">
        <f t="shared" si="6"/>
        <v/>
      </c>
      <c r="Q57" s="183" t="str">
        <f t="shared" si="6"/>
        <v/>
      </c>
      <c r="R57" s="182"/>
      <c r="S57" s="183" t="str">
        <f t="shared" si="7"/>
        <v/>
      </c>
      <c r="T57" s="183" t="str">
        <f t="shared" si="7"/>
        <v/>
      </c>
      <c r="U57" s="183" t="str">
        <f t="shared" si="7"/>
        <v/>
      </c>
      <c r="V57" s="182"/>
      <c r="W57" s="183" t="str">
        <f t="shared" si="8"/>
        <v/>
      </c>
      <c r="X57" s="183" t="str">
        <f t="shared" si="8"/>
        <v/>
      </c>
      <c r="Y57" s="183" t="str">
        <f t="shared" si="8"/>
        <v/>
      </c>
    </row>
    <row r="58" spans="1:25" ht="14.45" customHeight="1" x14ac:dyDescent="0.45">
      <c r="A58" s="726">
        <f t="shared" si="9"/>
        <v>48</v>
      </c>
      <c r="B58" s="728"/>
      <c r="C58" s="728"/>
      <c r="D58" s="728"/>
      <c r="E58" s="728"/>
      <c r="F58" s="728"/>
      <c r="G58" s="728"/>
      <c r="H58" s="728"/>
      <c r="I58" s="728"/>
      <c r="J58" s="728"/>
      <c r="K58" s="753" t="str">
        <f t="shared" si="0"/>
        <v/>
      </c>
      <c r="L58" s="728"/>
      <c r="M58" s="753" t="str">
        <f t="shared" si="1"/>
        <v/>
      </c>
      <c r="N58" s="182"/>
      <c r="O58" s="183" t="str">
        <f t="shared" si="6"/>
        <v/>
      </c>
      <c r="P58" s="183" t="str">
        <f t="shared" si="6"/>
        <v/>
      </c>
      <c r="Q58" s="183" t="str">
        <f t="shared" si="6"/>
        <v/>
      </c>
      <c r="R58" s="182"/>
      <c r="S58" s="183" t="str">
        <f t="shared" si="7"/>
        <v/>
      </c>
      <c r="T58" s="183" t="str">
        <f t="shared" si="7"/>
        <v/>
      </c>
      <c r="U58" s="183" t="str">
        <f t="shared" si="7"/>
        <v/>
      </c>
      <c r="V58" s="182"/>
      <c r="W58" s="183" t="str">
        <f t="shared" si="8"/>
        <v/>
      </c>
      <c r="X58" s="183" t="str">
        <f t="shared" si="8"/>
        <v/>
      </c>
      <c r="Y58" s="183" t="str">
        <f t="shared" si="8"/>
        <v/>
      </c>
    </row>
    <row r="59" spans="1:25" ht="14.45" customHeight="1" x14ac:dyDescent="0.45">
      <c r="A59" s="729"/>
      <c r="B59" s="729"/>
      <c r="C59" s="729"/>
      <c r="D59" s="729"/>
      <c r="E59" s="729"/>
      <c r="F59" s="729"/>
      <c r="G59" s="729"/>
      <c r="H59" s="729"/>
      <c r="I59" s="729"/>
      <c r="J59" s="729"/>
      <c r="K59" s="729"/>
      <c r="L59" s="729"/>
      <c r="M59" s="729"/>
      <c r="N59" s="177"/>
      <c r="O59" s="181"/>
      <c r="P59" s="181"/>
      <c r="Q59" s="181"/>
      <c r="R59" s="177"/>
      <c r="S59" s="177"/>
      <c r="T59" s="177"/>
      <c r="U59" s="177"/>
      <c r="V59" s="177"/>
      <c r="W59" s="177"/>
      <c r="X59" s="177"/>
      <c r="Y59" s="177"/>
    </row>
    <row r="60" spans="1:25" ht="19.899999999999999" customHeight="1" x14ac:dyDescent="0.45">
      <c r="A60" s="729"/>
      <c r="B60" s="730" t="s">
        <v>451</v>
      </c>
      <c r="C60" s="729"/>
      <c r="D60" s="729"/>
      <c r="E60" s="729"/>
      <c r="F60" s="729"/>
      <c r="G60" s="729"/>
      <c r="H60" s="729"/>
      <c r="I60" s="729"/>
      <c r="J60" s="729"/>
      <c r="K60" s="729"/>
      <c r="L60" s="729"/>
      <c r="M60" s="729"/>
      <c r="N60" s="177"/>
      <c r="O60" s="181"/>
      <c r="P60" s="181"/>
      <c r="Q60" s="181"/>
      <c r="R60" s="177"/>
      <c r="S60" s="177"/>
      <c r="T60" s="177"/>
      <c r="U60" s="177"/>
      <c r="V60" s="177"/>
      <c r="W60" s="177"/>
      <c r="X60" s="177"/>
      <c r="Y60" s="177"/>
    </row>
    <row r="61" spans="1:25" ht="14.45" customHeight="1" x14ac:dyDescent="0.45">
      <c r="A61" s="729"/>
      <c r="B61" s="729"/>
      <c r="C61" s="729"/>
      <c r="D61" s="729"/>
      <c r="E61" s="729"/>
      <c r="F61" s="729"/>
      <c r="G61" s="729"/>
      <c r="H61" s="729"/>
      <c r="I61" s="729"/>
      <c r="J61" s="729"/>
      <c r="K61" s="729"/>
      <c r="L61" s="729"/>
      <c r="M61" s="729"/>
      <c r="N61" s="177"/>
      <c r="O61" s="181"/>
      <c r="P61" s="181"/>
      <c r="Q61" s="181"/>
      <c r="R61" s="177"/>
      <c r="S61" s="177"/>
      <c r="T61" s="177"/>
      <c r="U61" s="177"/>
      <c r="V61" s="177"/>
      <c r="W61" s="177"/>
      <c r="X61" s="177"/>
      <c r="Y61" s="177"/>
    </row>
    <row r="62" spans="1:25" ht="14.45" customHeight="1" x14ac:dyDescent="0.45">
      <c r="A62" s="729"/>
      <c r="B62" s="1670" t="s">
        <v>452</v>
      </c>
      <c r="C62" s="1670"/>
      <c r="D62" s="1670"/>
      <c r="E62" s="1670"/>
      <c r="F62" s="1670"/>
      <c r="G62" s="1670"/>
      <c r="H62" s="1670"/>
      <c r="I62" s="1670"/>
      <c r="J62" s="1670"/>
      <c r="K62" s="1670"/>
      <c r="L62" s="729"/>
      <c r="M62" s="729"/>
      <c r="N62" s="177"/>
      <c r="O62" s="181"/>
      <c r="P62" s="181"/>
      <c r="Q62" s="181"/>
      <c r="R62" s="177"/>
      <c r="S62" s="177"/>
      <c r="T62" s="177"/>
      <c r="U62" s="177"/>
      <c r="V62" s="177"/>
      <c r="W62" s="177"/>
      <c r="X62" s="177"/>
      <c r="Y62" s="177"/>
    </row>
    <row r="63" spans="1:25" ht="14.45" customHeight="1" x14ac:dyDescent="0.45">
      <c r="A63" s="731"/>
      <c r="B63" s="732"/>
      <c r="C63" s="732"/>
      <c r="D63" s="732"/>
      <c r="E63" s="732"/>
      <c r="F63" s="732"/>
      <c r="G63" s="732"/>
      <c r="H63" s="732"/>
      <c r="I63" s="732"/>
      <c r="J63" s="732"/>
      <c r="K63" s="732"/>
      <c r="L63" s="731"/>
      <c r="M63" s="731"/>
      <c r="N63" s="177"/>
      <c r="O63" s="181"/>
      <c r="P63" s="181"/>
      <c r="Q63" s="181"/>
      <c r="R63" s="177"/>
      <c r="S63" s="177"/>
      <c r="T63" s="177"/>
      <c r="U63" s="177"/>
      <c r="V63" s="177"/>
      <c r="W63" s="177"/>
      <c r="X63" s="177"/>
      <c r="Y63" s="177"/>
    </row>
    <row r="64" spans="1:25" ht="14.45" customHeight="1" x14ac:dyDescent="0.45">
      <c r="A64" s="729"/>
      <c r="B64" s="729"/>
      <c r="C64" s="729"/>
      <c r="D64" s="729"/>
      <c r="E64" s="729"/>
      <c r="F64" s="729"/>
      <c r="G64" s="1649" t="s">
        <v>453</v>
      </c>
      <c r="H64" s="1649"/>
      <c r="I64" s="1649"/>
      <c r="J64" s="1649"/>
      <c r="K64" s="1671" t="s">
        <v>454</v>
      </c>
      <c r="L64" s="733"/>
      <c r="M64" s="729"/>
      <c r="N64" s="184"/>
      <c r="O64" s="181"/>
      <c r="P64" s="181"/>
      <c r="Q64" s="177"/>
      <c r="R64" s="181"/>
      <c r="S64" s="181"/>
      <c r="T64" s="181"/>
      <c r="U64" s="177"/>
      <c r="V64" s="177"/>
      <c r="W64" s="181"/>
      <c r="X64" s="181"/>
      <c r="Y64" s="177"/>
    </row>
    <row r="65" spans="1:25" ht="14.45" customHeight="1" x14ac:dyDescent="0.45">
      <c r="A65" s="729"/>
      <c r="B65" s="729"/>
      <c r="C65" s="729"/>
      <c r="D65" s="729"/>
      <c r="E65" s="729"/>
      <c r="F65" s="729"/>
      <c r="G65" s="1649">
        <v>0</v>
      </c>
      <c r="H65" s="1649"/>
      <c r="I65" s="1649">
        <v>1</v>
      </c>
      <c r="J65" s="1649"/>
      <c r="K65" s="1672"/>
      <c r="L65" s="733"/>
      <c r="M65" s="729"/>
      <c r="N65" s="184"/>
      <c r="O65" s="181"/>
      <c r="P65" s="181"/>
      <c r="Q65" s="177"/>
      <c r="R65" s="181"/>
      <c r="S65" s="181"/>
      <c r="T65" s="181"/>
      <c r="U65" s="177"/>
      <c r="V65" s="177"/>
      <c r="W65" s="181"/>
      <c r="X65" s="181"/>
      <c r="Y65" s="177"/>
    </row>
    <row r="66" spans="1:25" ht="14.45" customHeight="1" x14ac:dyDescent="0.45">
      <c r="A66" s="729"/>
      <c r="B66" s="1669" t="s">
        <v>455</v>
      </c>
      <c r="C66" s="734">
        <v>0</v>
      </c>
      <c r="D66" s="735" t="s">
        <v>456</v>
      </c>
      <c r="E66" s="736"/>
      <c r="F66" s="737"/>
      <c r="G66" s="1667">
        <f>COUNTIF($O$11:$Q$58,"=a")</f>
        <v>0</v>
      </c>
      <c r="H66" s="1668"/>
      <c r="I66" s="1667">
        <f>COUNTIF($O$11:$Q$58,"=c")</f>
        <v>0</v>
      </c>
      <c r="J66" s="1668"/>
      <c r="K66" s="738">
        <f>SUM(G66:J66)</f>
        <v>0</v>
      </c>
      <c r="L66" s="739"/>
      <c r="M66" s="729"/>
      <c r="N66" s="184"/>
      <c r="O66" s="181"/>
      <c r="P66" s="181"/>
      <c r="Q66" s="177"/>
      <c r="R66" s="181"/>
      <c r="S66" s="181"/>
      <c r="T66" s="181"/>
      <c r="U66" s="177"/>
      <c r="V66" s="177"/>
      <c r="W66" s="181"/>
      <c r="X66" s="181"/>
      <c r="Y66" s="177"/>
    </row>
    <row r="67" spans="1:25" ht="14.45" customHeight="1" x14ac:dyDescent="0.45">
      <c r="A67" s="729"/>
      <c r="B67" s="1669"/>
      <c r="C67" s="740"/>
      <c r="D67" s="741" t="s">
        <v>457</v>
      </c>
      <c r="E67" s="742"/>
      <c r="F67" s="743"/>
      <c r="G67" s="1661" t="str">
        <f>IF(K70&lt;&gt;0,K66/K70*G70,"")</f>
        <v/>
      </c>
      <c r="H67" s="1662"/>
      <c r="I67" s="1661" t="str">
        <f>IF(K70&lt;&gt;0,K66/K70*I70,"")</f>
        <v/>
      </c>
      <c r="J67" s="1662"/>
      <c r="K67" s="744" t="str">
        <f>IF(G67&lt;&gt;"",G67+I67,"")</f>
        <v/>
      </c>
      <c r="L67" s="745"/>
      <c r="M67" s="729"/>
      <c r="N67" s="184"/>
      <c r="O67" s="181"/>
      <c r="P67" s="181"/>
      <c r="Q67" s="177"/>
      <c r="R67" s="181"/>
      <c r="S67" s="181"/>
      <c r="T67" s="181"/>
      <c r="U67" s="177"/>
      <c r="V67" s="177"/>
      <c r="W67" s="181"/>
      <c r="X67" s="181"/>
      <c r="Y67" s="177"/>
    </row>
    <row r="68" spans="1:25" ht="14.45" customHeight="1" x14ac:dyDescent="0.45">
      <c r="A68" s="729"/>
      <c r="B68" s="1669"/>
      <c r="C68" s="734">
        <v>1</v>
      </c>
      <c r="D68" s="735" t="s">
        <v>456</v>
      </c>
      <c r="E68" s="736"/>
      <c r="F68" s="737"/>
      <c r="G68" s="1667">
        <f>COUNTIF($O$11:$Q$58,"=b")</f>
        <v>0</v>
      </c>
      <c r="H68" s="1668"/>
      <c r="I68" s="1667">
        <f>COUNTIF($O$11:$Q$58,"=d")</f>
        <v>0</v>
      </c>
      <c r="J68" s="1668"/>
      <c r="K68" s="738">
        <f>SUM(G68:J68)</f>
        <v>0</v>
      </c>
      <c r="L68" s="739"/>
      <c r="M68" s="729"/>
      <c r="N68" s="184"/>
      <c r="O68" s="181"/>
      <c r="P68" s="181"/>
      <c r="Q68" s="177"/>
      <c r="R68" s="181"/>
      <c r="S68" s="181"/>
      <c r="T68" s="181"/>
      <c r="U68" s="177"/>
      <c r="V68" s="177"/>
      <c r="W68" s="181"/>
      <c r="X68" s="181"/>
      <c r="Y68" s="177"/>
    </row>
    <row r="69" spans="1:25" ht="14.45" customHeight="1" x14ac:dyDescent="0.45">
      <c r="A69" s="729"/>
      <c r="B69" s="1669"/>
      <c r="C69" s="740"/>
      <c r="D69" s="741" t="s">
        <v>457</v>
      </c>
      <c r="E69" s="742"/>
      <c r="F69" s="743"/>
      <c r="G69" s="1661" t="str">
        <f>IF(K70&lt;&gt;0,K68/K70*G70,"")</f>
        <v/>
      </c>
      <c r="H69" s="1662"/>
      <c r="I69" s="1661" t="str">
        <f>IF(K70&lt;&gt;0,K68/K70*I70,"")</f>
        <v/>
      </c>
      <c r="J69" s="1662"/>
      <c r="K69" s="744" t="str">
        <f>IF(G69&lt;&gt;"",G69+I69,"")</f>
        <v/>
      </c>
      <c r="L69" s="745"/>
      <c r="M69" s="729"/>
      <c r="N69" s="184"/>
      <c r="O69" s="181"/>
      <c r="P69" s="181"/>
      <c r="Q69" s="177"/>
      <c r="R69" s="181"/>
      <c r="S69" s="181"/>
      <c r="T69" s="181"/>
      <c r="U69" s="177"/>
      <c r="V69" s="177"/>
      <c r="W69" s="181"/>
      <c r="X69" s="181"/>
      <c r="Y69" s="177"/>
    </row>
    <row r="70" spans="1:25" ht="14.45" customHeight="1" x14ac:dyDescent="0.45">
      <c r="A70" s="729"/>
      <c r="B70" s="1663" t="s">
        <v>454</v>
      </c>
      <c r="C70" s="1664"/>
      <c r="D70" s="735" t="s">
        <v>456</v>
      </c>
      <c r="E70" s="736"/>
      <c r="F70" s="737"/>
      <c r="G70" s="1667">
        <f>G66+G68</f>
        <v>0</v>
      </c>
      <c r="H70" s="1668"/>
      <c r="I70" s="1667">
        <f>I66+I68</f>
        <v>0</v>
      </c>
      <c r="J70" s="1668"/>
      <c r="K70" s="738">
        <f>K66+K68</f>
        <v>0</v>
      </c>
      <c r="L70" s="739"/>
      <c r="M70" s="729"/>
      <c r="N70" s="185"/>
      <c r="O70" s="177"/>
      <c r="P70" s="181"/>
      <c r="Q70" s="181"/>
      <c r="R70" s="181"/>
      <c r="S70" s="177"/>
      <c r="T70" s="177"/>
      <c r="U70" s="177"/>
      <c r="V70" s="177"/>
      <c r="W70" s="177"/>
      <c r="X70" s="177"/>
      <c r="Y70" s="177"/>
    </row>
    <row r="71" spans="1:25" ht="14.45" customHeight="1" x14ac:dyDescent="0.45">
      <c r="A71" s="729"/>
      <c r="B71" s="1665"/>
      <c r="C71" s="1666"/>
      <c r="D71" s="741" t="s">
        <v>457</v>
      </c>
      <c r="E71" s="742"/>
      <c r="F71" s="743"/>
      <c r="G71" s="1661" t="str">
        <f>IF(G67&lt;&gt;"",G67+G69,"")</f>
        <v/>
      </c>
      <c r="H71" s="1662"/>
      <c r="I71" s="1661" t="str">
        <f>IF(I67&lt;&gt;"",I67+I69,"")</f>
        <v/>
      </c>
      <c r="J71" s="1662"/>
      <c r="K71" s="744" t="str">
        <f>IF(K67&lt;&gt;"",K67+K69,"")</f>
        <v/>
      </c>
      <c r="L71" s="745"/>
      <c r="M71" s="729"/>
      <c r="N71" s="184"/>
      <c r="O71" s="177"/>
      <c r="P71" s="181"/>
      <c r="Q71" s="181"/>
      <c r="R71" s="181"/>
      <c r="S71" s="177"/>
      <c r="T71" s="177"/>
      <c r="U71" s="177"/>
      <c r="V71" s="177"/>
      <c r="W71" s="177"/>
      <c r="X71" s="177"/>
      <c r="Y71" s="177"/>
    </row>
    <row r="72" spans="1:25" ht="14.45" customHeight="1" x14ac:dyDescent="0.45">
      <c r="A72" s="729"/>
      <c r="B72" s="729"/>
      <c r="C72" s="729"/>
      <c r="D72" s="729"/>
      <c r="E72" s="729"/>
      <c r="F72" s="729"/>
      <c r="G72" s="729"/>
      <c r="H72" s="729"/>
      <c r="I72" s="729"/>
      <c r="J72" s="729"/>
      <c r="K72" s="729"/>
      <c r="L72" s="729"/>
      <c r="M72" s="729"/>
      <c r="N72" s="177"/>
      <c r="O72" s="181"/>
      <c r="P72" s="181"/>
      <c r="Q72" s="181"/>
      <c r="R72" s="177"/>
      <c r="S72" s="177"/>
      <c r="T72" s="177"/>
      <c r="U72" s="177"/>
      <c r="V72" s="177"/>
      <c r="W72" s="177"/>
      <c r="X72" s="177"/>
      <c r="Y72" s="177"/>
    </row>
    <row r="73" spans="1:25" ht="14.45" customHeight="1" x14ac:dyDescent="0.45">
      <c r="A73" s="729"/>
      <c r="B73" s="729"/>
      <c r="C73" s="729"/>
      <c r="D73" s="729"/>
      <c r="E73" s="729"/>
      <c r="F73" s="729"/>
      <c r="G73" s="729"/>
      <c r="H73" s="729"/>
      <c r="I73" s="729"/>
      <c r="J73" s="729"/>
      <c r="K73" s="729"/>
      <c r="L73" s="729"/>
      <c r="M73" s="729"/>
      <c r="N73" s="177"/>
      <c r="O73" s="181"/>
      <c r="P73" s="181"/>
      <c r="Q73" s="181"/>
      <c r="R73" s="177"/>
      <c r="S73" s="177"/>
      <c r="T73" s="177"/>
      <c r="U73" s="177"/>
      <c r="V73" s="177"/>
      <c r="W73" s="177"/>
      <c r="X73" s="177"/>
      <c r="Y73" s="177"/>
    </row>
    <row r="74" spans="1:25" ht="14.45" customHeight="1" x14ac:dyDescent="0.45">
      <c r="A74" s="729"/>
      <c r="B74" s="1670" t="s">
        <v>458</v>
      </c>
      <c r="C74" s="1670"/>
      <c r="D74" s="1670"/>
      <c r="E74" s="1670"/>
      <c r="F74" s="1670"/>
      <c r="G74" s="1670"/>
      <c r="H74" s="1670"/>
      <c r="I74" s="1670"/>
      <c r="J74" s="1670"/>
      <c r="K74" s="1670"/>
      <c r="L74" s="729"/>
      <c r="M74" s="729"/>
      <c r="N74" s="177"/>
      <c r="O74" s="181"/>
      <c r="P74" s="181"/>
      <c r="Q74" s="181"/>
      <c r="R74" s="177"/>
      <c r="S74" s="177"/>
      <c r="T74" s="177"/>
      <c r="U74" s="177"/>
      <c r="V74" s="177"/>
      <c r="W74" s="177"/>
      <c r="X74" s="177"/>
      <c r="Y74" s="177"/>
    </row>
    <row r="75" spans="1:25" ht="14.45" customHeight="1" x14ac:dyDescent="0.45">
      <c r="A75" s="729"/>
      <c r="B75" s="732"/>
      <c r="C75" s="732"/>
      <c r="D75" s="732"/>
      <c r="E75" s="732"/>
      <c r="F75" s="732"/>
      <c r="G75" s="732"/>
      <c r="H75" s="732"/>
      <c r="I75" s="732"/>
      <c r="J75" s="732"/>
      <c r="K75" s="732"/>
      <c r="L75" s="739"/>
      <c r="M75" s="729"/>
      <c r="N75" s="177"/>
      <c r="O75" s="181"/>
      <c r="P75" s="181"/>
      <c r="Q75" s="181"/>
      <c r="R75" s="177"/>
      <c r="S75" s="177"/>
      <c r="T75" s="177"/>
      <c r="U75" s="177"/>
      <c r="V75" s="177"/>
      <c r="W75" s="177"/>
      <c r="X75" s="177"/>
      <c r="Y75" s="177"/>
    </row>
    <row r="76" spans="1:25" ht="14.45" customHeight="1" x14ac:dyDescent="0.45">
      <c r="A76" s="729"/>
      <c r="B76" s="729"/>
      <c r="C76" s="729"/>
      <c r="D76" s="729"/>
      <c r="E76" s="729"/>
      <c r="F76" s="729"/>
      <c r="G76" s="1649" t="s">
        <v>459</v>
      </c>
      <c r="H76" s="1649"/>
      <c r="I76" s="1649"/>
      <c r="J76" s="1649"/>
      <c r="K76" s="1671" t="s">
        <v>454</v>
      </c>
      <c r="L76" s="733"/>
      <c r="M76" s="729"/>
      <c r="N76" s="184"/>
      <c r="O76" s="177"/>
      <c r="P76" s="181"/>
      <c r="Q76" s="181"/>
      <c r="R76" s="181"/>
      <c r="S76" s="177"/>
      <c r="T76" s="177"/>
      <c r="U76" s="177"/>
      <c r="V76" s="177"/>
      <c r="W76" s="177"/>
      <c r="X76" s="177"/>
      <c r="Y76" s="177"/>
    </row>
    <row r="77" spans="1:25" ht="14.45" customHeight="1" x14ac:dyDescent="0.45">
      <c r="A77" s="729"/>
      <c r="B77" s="729"/>
      <c r="C77" s="729"/>
      <c r="D77" s="729"/>
      <c r="E77" s="729"/>
      <c r="F77" s="729"/>
      <c r="G77" s="1649">
        <v>0</v>
      </c>
      <c r="H77" s="1649"/>
      <c r="I77" s="1649">
        <v>1</v>
      </c>
      <c r="J77" s="1649"/>
      <c r="K77" s="1672"/>
      <c r="L77" s="733"/>
      <c r="M77" s="729"/>
      <c r="N77" s="184"/>
      <c r="O77" s="177"/>
      <c r="P77" s="181"/>
      <c r="Q77" s="181"/>
      <c r="R77" s="181"/>
      <c r="S77" s="177"/>
      <c r="T77" s="177"/>
      <c r="U77" s="177"/>
      <c r="V77" s="177"/>
      <c r="W77" s="177"/>
      <c r="X77" s="177"/>
      <c r="Y77" s="177"/>
    </row>
    <row r="78" spans="1:25" ht="14.45" customHeight="1" x14ac:dyDescent="0.45">
      <c r="A78" s="729"/>
      <c r="B78" s="1669" t="s">
        <v>453</v>
      </c>
      <c r="C78" s="734">
        <v>0</v>
      </c>
      <c r="D78" s="735" t="s">
        <v>456</v>
      </c>
      <c r="E78" s="736"/>
      <c r="F78" s="737"/>
      <c r="G78" s="1659">
        <f>COUNTIF($S$11:$U$58,"=a")</f>
        <v>0</v>
      </c>
      <c r="H78" s="1660"/>
      <c r="I78" s="1659">
        <f>COUNTIF($S$11:$U$58,"=c")</f>
        <v>0</v>
      </c>
      <c r="J78" s="1660"/>
      <c r="K78" s="738">
        <f>SUM(G78:J78)</f>
        <v>0</v>
      </c>
      <c r="L78" s="739"/>
      <c r="M78" s="729"/>
      <c r="N78" s="184"/>
      <c r="O78" s="177"/>
      <c r="P78" s="181"/>
      <c r="Q78" s="181"/>
      <c r="R78" s="181"/>
      <c r="S78" s="177"/>
      <c r="T78" s="177"/>
      <c r="U78" s="177"/>
      <c r="V78" s="177"/>
      <c r="W78" s="177"/>
      <c r="X78" s="177"/>
      <c r="Y78" s="177"/>
    </row>
    <row r="79" spans="1:25" ht="14.45" customHeight="1" x14ac:dyDescent="0.45">
      <c r="A79" s="729"/>
      <c r="B79" s="1669"/>
      <c r="C79" s="740"/>
      <c r="D79" s="741" t="s">
        <v>457</v>
      </c>
      <c r="E79" s="742"/>
      <c r="F79" s="743"/>
      <c r="G79" s="1661" t="str">
        <f>IF(K82&lt;&gt;0,K78/K82*G82,"")</f>
        <v/>
      </c>
      <c r="H79" s="1662"/>
      <c r="I79" s="1661" t="str">
        <f>IF(K82&lt;&gt;0,K78/K82*I82,"")</f>
        <v/>
      </c>
      <c r="J79" s="1662"/>
      <c r="K79" s="744" t="str">
        <f>IF(G79&lt;&gt;"",G79+I79,"")</f>
        <v/>
      </c>
      <c r="L79" s="745"/>
      <c r="M79" s="729"/>
      <c r="N79" s="184"/>
      <c r="O79" s="177"/>
      <c r="P79" s="181"/>
      <c r="Q79" s="181"/>
      <c r="R79" s="181"/>
      <c r="S79" s="177"/>
      <c r="T79" s="177"/>
      <c r="U79" s="177"/>
      <c r="V79" s="177"/>
      <c r="W79" s="177"/>
      <c r="X79" s="177"/>
      <c r="Y79" s="177"/>
    </row>
    <row r="80" spans="1:25" ht="14.45" customHeight="1" x14ac:dyDescent="0.45">
      <c r="A80" s="729"/>
      <c r="B80" s="1669"/>
      <c r="C80" s="734">
        <v>1</v>
      </c>
      <c r="D80" s="735" t="s">
        <v>456</v>
      </c>
      <c r="E80" s="736"/>
      <c r="F80" s="737"/>
      <c r="G80" s="1659">
        <f>COUNTIF($S$11:$U$58,"=b")</f>
        <v>0</v>
      </c>
      <c r="H80" s="1660"/>
      <c r="I80" s="1659">
        <f>COUNTIF($S$11:$U$58,"=d")</f>
        <v>0</v>
      </c>
      <c r="J80" s="1660"/>
      <c r="K80" s="738">
        <f>SUM(G80:J80)</f>
        <v>0</v>
      </c>
      <c r="L80" s="739"/>
      <c r="M80" s="729"/>
      <c r="N80" s="184"/>
      <c r="O80" s="177"/>
      <c r="P80" s="181"/>
      <c r="Q80" s="181"/>
      <c r="R80" s="181"/>
      <c r="S80" s="177"/>
      <c r="T80" s="177"/>
      <c r="U80" s="177"/>
      <c r="V80" s="177"/>
      <c r="W80" s="177"/>
      <c r="X80" s="177"/>
      <c r="Y80" s="177"/>
    </row>
    <row r="81" spans="1:25" ht="14.45" customHeight="1" x14ac:dyDescent="0.45">
      <c r="A81" s="729"/>
      <c r="B81" s="1669"/>
      <c r="C81" s="740"/>
      <c r="D81" s="741" t="s">
        <v>457</v>
      </c>
      <c r="E81" s="742"/>
      <c r="F81" s="743"/>
      <c r="G81" s="1661" t="str">
        <f>IF(K82&lt;&gt;0,K80/K82*G82,"")</f>
        <v/>
      </c>
      <c r="H81" s="1662"/>
      <c r="I81" s="1661" t="str">
        <f>IF(K82&lt;&gt;0,K80/K82*I82,"")</f>
        <v/>
      </c>
      <c r="J81" s="1662"/>
      <c r="K81" s="744" t="str">
        <f>IF(G81&lt;&gt;"",G81+I81,"")</f>
        <v/>
      </c>
      <c r="L81" s="745"/>
      <c r="M81" s="729"/>
      <c r="N81" s="184"/>
      <c r="O81" s="177"/>
      <c r="P81" s="181"/>
      <c r="Q81" s="181"/>
      <c r="R81" s="181"/>
      <c r="S81" s="177"/>
      <c r="T81" s="177"/>
      <c r="U81" s="177"/>
      <c r="V81" s="177"/>
      <c r="W81" s="177"/>
      <c r="X81" s="177"/>
      <c r="Y81" s="177"/>
    </row>
    <row r="82" spans="1:25" ht="14.45" customHeight="1" x14ac:dyDescent="0.45">
      <c r="A82" s="729"/>
      <c r="B82" s="1663" t="s">
        <v>454</v>
      </c>
      <c r="C82" s="1664"/>
      <c r="D82" s="735" t="s">
        <v>456</v>
      </c>
      <c r="E82" s="736"/>
      <c r="F82" s="737"/>
      <c r="G82" s="1667">
        <f>G78+G80</f>
        <v>0</v>
      </c>
      <c r="H82" s="1668"/>
      <c r="I82" s="1667">
        <f>I78+I80</f>
        <v>0</v>
      </c>
      <c r="J82" s="1668"/>
      <c r="K82" s="738">
        <f>K78+K80</f>
        <v>0</v>
      </c>
      <c r="L82" s="739"/>
      <c r="M82" s="729"/>
      <c r="N82" s="184"/>
      <c r="O82" s="177"/>
      <c r="P82" s="181"/>
      <c r="Q82" s="181"/>
      <c r="R82" s="181"/>
      <c r="S82" s="177"/>
      <c r="T82" s="177"/>
      <c r="U82" s="177"/>
      <c r="V82" s="177"/>
      <c r="W82" s="177"/>
      <c r="X82" s="177"/>
      <c r="Y82" s="177"/>
    </row>
    <row r="83" spans="1:25" ht="14.45" customHeight="1" x14ac:dyDescent="0.45">
      <c r="A83" s="729"/>
      <c r="B83" s="1665"/>
      <c r="C83" s="1666"/>
      <c r="D83" s="741" t="s">
        <v>457</v>
      </c>
      <c r="E83" s="742"/>
      <c r="F83" s="743"/>
      <c r="G83" s="1661" t="str">
        <f>IF(G79&lt;&gt;"",G79+G81,"")</f>
        <v/>
      </c>
      <c r="H83" s="1662"/>
      <c r="I83" s="1661" t="str">
        <f>IF(I79&lt;&gt;"",I79+I81,"")</f>
        <v/>
      </c>
      <c r="J83" s="1662"/>
      <c r="K83" s="744" t="str">
        <f>IF(K79&lt;&gt;"",K79+K81,"")</f>
        <v/>
      </c>
      <c r="L83" s="745"/>
      <c r="M83" s="729"/>
      <c r="N83" s="184"/>
      <c r="O83" s="177"/>
      <c r="P83" s="181"/>
      <c r="Q83" s="181"/>
      <c r="R83" s="181"/>
      <c r="S83" s="177"/>
      <c r="T83" s="177"/>
      <c r="U83" s="177"/>
      <c r="V83" s="177"/>
      <c r="W83" s="177"/>
      <c r="X83" s="177"/>
      <c r="Y83" s="177"/>
    </row>
    <row r="84" spans="1:25" ht="14.45" customHeight="1" x14ac:dyDescent="0.45">
      <c r="A84" s="729"/>
      <c r="B84" s="729"/>
      <c r="C84" s="729"/>
      <c r="D84" s="729"/>
      <c r="E84" s="729"/>
      <c r="F84" s="729"/>
      <c r="G84" s="729"/>
      <c r="H84" s="729"/>
      <c r="I84" s="729"/>
      <c r="J84" s="729"/>
      <c r="K84" s="729"/>
      <c r="L84" s="739"/>
      <c r="M84" s="729"/>
      <c r="N84" s="177"/>
      <c r="O84" s="181"/>
      <c r="P84" s="181"/>
      <c r="Q84" s="181"/>
      <c r="R84" s="177"/>
      <c r="S84" s="177"/>
      <c r="T84" s="177"/>
      <c r="U84" s="177"/>
      <c r="V84" s="177"/>
      <c r="W84" s="177"/>
      <c r="X84" s="177"/>
      <c r="Y84" s="177"/>
    </row>
    <row r="85" spans="1:25" ht="14.45" customHeight="1" x14ac:dyDescent="0.45">
      <c r="A85" s="729"/>
      <c r="B85" s="729"/>
      <c r="C85" s="729"/>
      <c r="D85" s="729"/>
      <c r="E85" s="729"/>
      <c r="F85" s="729"/>
      <c r="G85" s="729"/>
      <c r="H85" s="729"/>
      <c r="I85" s="729"/>
      <c r="J85" s="729"/>
      <c r="K85" s="729"/>
      <c r="L85" s="739"/>
      <c r="M85" s="729"/>
      <c r="N85" s="177"/>
      <c r="O85" s="181"/>
      <c r="P85" s="181"/>
      <c r="Q85" s="181"/>
      <c r="R85" s="177"/>
      <c r="S85" s="177"/>
      <c r="T85" s="177"/>
      <c r="U85" s="177"/>
      <c r="V85" s="177"/>
      <c r="W85" s="177"/>
      <c r="X85" s="177"/>
      <c r="Y85" s="177"/>
    </row>
    <row r="86" spans="1:25" ht="14.45" customHeight="1" x14ac:dyDescent="0.45">
      <c r="A86" s="729"/>
      <c r="B86" s="1670" t="s">
        <v>460</v>
      </c>
      <c r="C86" s="1670"/>
      <c r="D86" s="1670"/>
      <c r="E86" s="1670"/>
      <c r="F86" s="1670"/>
      <c r="G86" s="1670"/>
      <c r="H86" s="1670"/>
      <c r="I86" s="1670"/>
      <c r="J86" s="1670"/>
      <c r="K86" s="1670"/>
      <c r="L86" s="739"/>
      <c r="M86" s="729"/>
      <c r="N86" s="177"/>
      <c r="O86" s="181"/>
      <c r="P86" s="181"/>
      <c r="Q86" s="181"/>
      <c r="R86" s="177"/>
      <c r="S86" s="177"/>
      <c r="T86" s="177"/>
      <c r="U86" s="177"/>
      <c r="V86" s="177"/>
      <c r="W86" s="177"/>
      <c r="X86" s="177"/>
      <c r="Y86" s="177"/>
    </row>
    <row r="87" spans="1:25" ht="14.45" customHeight="1" x14ac:dyDescent="0.45">
      <c r="A87" s="729"/>
      <c r="B87" s="732"/>
      <c r="C87" s="732"/>
      <c r="D87" s="732"/>
      <c r="E87" s="732"/>
      <c r="F87" s="732"/>
      <c r="G87" s="732"/>
      <c r="H87" s="732"/>
      <c r="I87" s="732"/>
      <c r="J87" s="732"/>
      <c r="K87" s="732"/>
      <c r="L87" s="739"/>
      <c r="M87" s="729"/>
      <c r="N87" s="177"/>
      <c r="O87" s="181"/>
      <c r="P87" s="181"/>
      <c r="Q87" s="181"/>
      <c r="R87" s="177"/>
      <c r="S87" s="177"/>
      <c r="T87" s="177"/>
      <c r="U87" s="177"/>
      <c r="V87" s="177"/>
      <c r="W87" s="177"/>
      <c r="X87" s="177"/>
      <c r="Y87" s="177"/>
    </row>
    <row r="88" spans="1:25" ht="14.45" customHeight="1" x14ac:dyDescent="0.45">
      <c r="A88" s="729"/>
      <c r="B88" s="729"/>
      <c r="C88" s="729"/>
      <c r="D88" s="729"/>
      <c r="E88" s="729"/>
      <c r="F88" s="729"/>
      <c r="G88" s="1649" t="s">
        <v>459</v>
      </c>
      <c r="H88" s="1649"/>
      <c r="I88" s="1649"/>
      <c r="J88" s="1649"/>
      <c r="K88" s="1671" t="s">
        <v>454</v>
      </c>
      <c r="L88" s="733"/>
      <c r="M88" s="729"/>
      <c r="N88" s="184"/>
      <c r="O88" s="177"/>
      <c r="P88" s="181"/>
      <c r="Q88" s="181"/>
      <c r="R88" s="181"/>
      <c r="S88" s="177"/>
      <c r="T88" s="177"/>
      <c r="U88" s="177"/>
      <c r="V88" s="177"/>
      <c r="W88" s="177"/>
      <c r="X88" s="177"/>
      <c r="Y88" s="177"/>
    </row>
    <row r="89" spans="1:25" ht="14.45" customHeight="1" x14ac:dyDescent="0.45">
      <c r="A89" s="729"/>
      <c r="B89" s="729"/>
      <c r="C89" s="729"/>
      <c r="D89" s="729"/>
      <c r="E89" s="729"/>
      <c r="F89" s="729"/>
      <c r="G89" s="1649">
        <v>0</v>
      </c>
      <c r="H89" s="1649"/>
      <c r="I89" s="1649">
        <v>1</v>
      </c>
      <c r="J89" s="1649"/>
      <c r="K89" s="1672"/>
      <c r="L89" s="733"/>
      <c r="M89" s="729"/>
      <c r="N89" s="184"/>
      <c r="O89" s="177"/>
      <c r="P89" s="181"/>
      <c r="Q89" s="181"/>
      <c r="R89" s="181"/>
      <c r="S89" s="177"/>
      <c r="T89" s="177"/>
      <c r="U89" s="177"/>
      <c r="V89" s="177"/>
      <c r="W89" s="177"/>
      <c r="X89" s="177"/>
      <c r="Y89" s="177"/>
    </row>
    <row r="90" spans="1:25" ht="14.45" customHeight="1" x14ac:dyDescent="0.45">
      <c r="A90" s="729"/>
      <c r="B90" s="1669" t="s">
        <v>455</v>
      </c>
      <c r="C90" s="734">
        <v>0</v>
      </c>
      <c r="D90" s="735" t="s">
        <v>456</v>
      </c>
      <c r="E90" s="736"/>
      <c r="F90" s="737"/>
      <c r="G90" s="1659">
        <f>COUNTIF($W$11:$Y$58,"=a")</f>
        <v>0</v>
      </c>
      <c r="H90" s="1660"/>
      <c r="I90" s="1659">
        <f>COUNTIF($W$11:$Y$58,"=c")</f>
        <v>0</v>
      </c>
      <c r="J90" s="1660"/>
      <c r="K90" s="738">
        <f>SUM(G90:J90)</f>
        <v>0</v>
      </c>
      <c r="L90" s="739"/>
      <c r="M90" s="729"/>
      <c r="N90" s="184"/>
      <c r="O90" s="177"/>
      <c r="P90" s="181"/>
      <c r="Q90" s="181"/>
      <c r="R90" s="181"/>
      <c r="S90" s="177"/>
      <c r="T90" s="177"/>
      <c r="U90" s="177"/>
      <c r="V90" s="177"/>
      <c r="W90" s="177"/>
      <c r="X90" s="177"/>
      <c r="Y90" s="177"/>
    </row>
    <row r="91" spans="1:25" ht="14.45" customHeight="1" x14ac:dyDescent="0.45">
      <c r="A91" s="729"/>
      <c r="B91" s="1669"/>
      <c r="C91" s="740"/>
      <c r="D91" s="741" t="s">
        <v>457</v>
      </c>
      <c r="E91" s="742"/>
      <c r="F91" s="743"/>
      <c r="G91" s="1661" t="str">
        <f>IF(K94&lt;&gt;0,K90/K94*G94,"")</f>
        <v/>
      </c>
      <c r="H91" s="1662"/>
      <c r="I91" s="1661" t="str">
        <f>IF(K94&lt;&gt;0,K90/K94*I94,"")</f>
        <v/>
      </c>
      <c r="J91" s="1662"/>
      <c r="K91" s="744" t="str">
        <f>IF(G91&lt;&gt;"",G91+I91,"")</f>
        <v/>
      </c>
      <c r="L91" s="745"/>
      <c r="M91" s="729"/>
      <c r="N91" s="184"/>
      <c r="O91" s="177"/>
      <c r="P91" s="181"/>
      <c r="Q91" s="181"/>
      <c r="R91" s="181"/>
      <c r="S91" s="177"/>
      <c r="T91" s="177"/>
      <c r="U91" s="177"/>
      <c r="V91" s="177"/>
      <c r="W91" s="177"/>
      <c r="X91" s="177"/>
      <c r="Y91" s="177"/>
    </row>
    <row r="92" spans="1:25" ht="14.45" customHeight="1" x14ac:dyDescent="0.45">
      <c r="A92" s="729"/>
      <c r="B92" s="1669"/>
      <c r="C92" s="734">
        <v>1</v>
      </c>
      <c r="D92" s="735" t="s">
        <v>456</v>
      </c>
      <c r="E92" s="736"/>
      <c r="F92" s="737"/>
      <c r="G92" s="1659">
        <f>COUNTIF($W$11:$Y$58,"=b")</f>
        <v>0</v>
      </c>
      <c r="H92" s="1660"/>
      <c r="I92" s="1659">
        <f>COUNTIF($W$11:$Y$58,"=d")</f>
        <v>0</v>
      </c>
      <c r="J92" s="1660"/>
      <c r="K92" s="738">
        <f>SUM(G92:J92)</f>
        <v>0</v>
      </c>
      <c r="L92" s="739"/>
      <c r="M92" s="729"/>
      <c r="N92" s="184"/>
      <c r="O92" s="177"/>
      <c r="P92" s="181"/>
      <c r="Q92" s="181"/>
      <c r="R92" s="181"/>
      <c r="S92" s="177"/>
      <c r="T92" s="177"/>
      <c r="U92" s="177"/>
      <c r="V92" s="177"/>
      <c r="W92" s="177"/>
      <c r="X92" s="177"/>
      <c r="Y92" s="177"/>
    </row>
    <row r="93" spans="1:25" ht="14.45" customHeight="1" x14ac:dyDescent="0.45">
      <c r="A93" s="729"/>
      <c r="B93" s="1669"/>
      <c r="C93" s="740"/>
      <c r="D93" s="741" t="s">
        <v>457</v>
      </c>
      <c r="E93" s="742"/>
      <c r="F93" s="743"/>
      <c r="G93" s="1661" t="str">
        <f>IF(K94&lt;&gt;0,K92/K94*G94,"")</f>
        <v/>
      </c>
      <c r="H93" s="1662"/>
      <c r="I93" s="1661" t="str">
        <f>IF(K94&lt;&gt;0,K92/K94*I94,"")</f>
        <v/>
      </c>
      <c r="J93" s="1662"/>
      <c r="K93" s="744" t="str">
        <f>IF(G93&lt;&gt;"",G93+I93,"")</f>
        <v/>
      </c>
      <c r="L93" s="745"/>
      <c r="M93" s="729"/>
      <c r="N93" s="184"/>
      <c r="O93" s="177"/>
      <c r="P93" s="181"/>
      <c r="Q93" s="181"/>
      <c r="R93" s="181"/>
      <c r="S93" s="177"/>
      <c r="T93" s="177"/>
      <c r="U93" s="177"/>
      <c r="V93" s="177"/>
      <c r="W93" s="177"/>
      <c r="X93" s="177"/>
      <c r="Y93" s="177"/>
    </row>
    <row r="94" spans="1:25" ht="14.45" customHeight="1" x14ac:dyDescent="0.45">
      <c r="A94" s="729"/>
      <c r="B94" s="1663" t="s">
        <v>454</v>
      </c>
      <c r="C94" s="1664"/>
      <c r="D94" s="735" t="s">
        <v>456</v>
      </c>
      <c r="E94" s="736"/>
      <c r="F94" s="737"/>
      <c r="G94" s="1667">
        <f>G90+G92</f>
        <v>0</v>
      </c>
      <c r="H94" s="1668"/>
      <c r="I94" s="1667">
        <f>I90+I92</f>
        <v>0</v>
      </c>
      <c r="J94" s="1668"/>
      <c r="K94" s="738">
        <f>K90+K92</f>
        <v>0</v>
      </c>
      <c r="L94" s="739"/>
      <c r="M94" s="729"/>
      <c r="N94" s="184"/>
      <c r="O94" s="177"/>
      <c r="P94" s="181"/>
      <c r="Q94" s="181"/>
      <c r="R94" s="181"/>
      <c r="S94" s="177"/>
      <c r="T94" s="177"/>
      <c r="U94" s="177"/>
      <c r="V94" s="177"/>
      <c r="W94" s="177"/>
      <c r="X94" s="177"/>
      <c r="Y94" s="177"/>
    </row>
    <row r="95" spans="1:25" ht="14.45" customHeight="1" x14ac:dyDescent="0.45">
      <c r="A95" s="729"/>
      <c r="B95" s="1665"/>
      <c r="C95" s="1666"/>
      <c r="D95" s="741" t="s">
        <v>457</v>
      </c>
      <c r="E95" s="742"/>
      <c r="F95" s="743"/>
      <c r="G95" s="1661" t="str">
        <f>IF(G91&lt;&gt;"",G91+G93,"")</f>
        <v/>
      </c>
      <c r="H95" s="1662"/>
      <c r="I95" s="1661" t="str">
        <f>IF(I91&lt;&gt;"",I91+I93,"")</f>
        <v/>
      </c>
      <c r="J95" s="1662"/>
      <c r="K95" s="744" t="str">
        <f>IF(K91&lt;&gt;"",K91+K93,"")</f>
        <v/>
      </c>
      <c r="L95" s="745"/>
      <c r="M95" s="729"/>
      <c r="N95" s="184"/>
      <c r="O95" s="177"/>
      <c r="P95" s="181"/>
      <c r="Q95" s="181"/>
      <c r="R95" s="181"/>
      <c r="S95" s="177"/>
      <c r="T95" s="177"/>
      <c r="U95" s="177"/>
      <c r="V95" s="177"/>
      <c r="W95" s="177"/>
      <c r="X95" s="177"/>
      <c r="Y95" s="177"/>
    </row>
    <row r="96" spans="1:25" ht="14.45" customHeight="1" x14ac:dyDescent="0.45">
      <c r="A96" s="729"/>
      <c r="B96" s="729"/>
      <c r="C96" s="729"/>
      <c r="D96" s="729"/>
      <c r="E96" s="729"/>
      <c r="F96" s="729"/>
      <c r="G96" s="729"/>
      <c r="H96" s="729"/>
      <c r="I96" s="729"/>
      <c r="J96" s="729"/>
      <c r="K96" s="729"/>
      <c r="L96" s="739"/>
      <c r="M96" s="729"/>
      <c r="N96" s="177"/>
      <c r="O96" s="181"/>
      <c r="P96" s="181"/>
      <c r="Q96" s="181"/>
      <c r="R96" s="177"/>
      <c r="S96" s="177"/>
      <c r="T96" s="177"/>
      <c r="U96" s="177"/>
      <c r="V96" s="177"/>
      <c r="W96" s="177"/>
      <c r="X96" s="177"/>
      <c r="Y96" s="177"/>
    </row>
    <row r="97" spans="1:25" ht="14.45" customHeight="1" x14ac:dyDescent="0.45">
      <c r="A97" s="729"/>
      <c r="B97" s="729"/>
      <c r="C97" s="729"/>
      <c r="D97" s="729"/>
      <c r="E97" s="729"/>
      <c r="F97" s="729"/>
      <c r="G97" s="729"/>
      <c r="H97" s="729"/>
      <c r="I97" s="729"/>
      <c r="J97" s="729"/>
      <c r="K97" s="729"/>
      <c r="L97" s="729"/>
      <c r="M97" s="729"/>
      <c r="N97" s="177"/>
      <c r="O97" s="181"/>
      <c r="P97" s="181"/>
      <c r="Q97" s="181"/>
      <c r="R97" s="177"/>
      <c r="S97" s="177"/>
      <c r="T97" s="177"/>
      <c r="U97" s="177"/>
      <c r="V97" s="177"/>
      <c r="W97" s="177"/>
      <c r="X97" s="177"/>
      <c r="Y97" s="177"/>
    </row>
    <row r="98" spans="1:25" ht="14.45" customHeight="1" x14ac:dyDescent="0.45">
      <c r="A98" s="729"/>
      <c r="B98" s="1657" t="s">
        <v>461</v>
      </c>
      <c r="C98" s="1658"/>
      <c r="D98" s="1649" t="s">
        <v>455</v>
      </c>
      <c r="E98" s="1649"/>
      <c r="F98" s="1649" t="s">
        <v>453</v>
      </c>
      <c r="G98" s="1649"/>
      <c r="H98" s="1649" t="s">
        <v>459</v>
      </c>
      <c r="I98" s="1649"/>
      <c r="J98" s="729"/>
      <c r="K98" s="746"/>
      <c r="L98" s="746"/>
      <c r="M98" s="729"/>
      <c r="N98" s="177"/>
      <c r="O98" s="181"/>
      <c r="P98" s="181"/>
      <c r="Q98" s="181"/>
      <c r="R98" s="177"/>
      <c r="S98" s="177"/>
      <c r="T98" s="177"/>
      <c r="U98" s="177"/>
      <c r="V98" s="177"/>
      <c r="W98" s="177"/>
      <c r="X98" s="177"/>
      <c r="Y98" s="177"/>
    </row>
    <row r="99" spans="1:25" ht="14.45" customHeight="1" x14ac:dyDescent="0.45">
      <c r="A99" s="729"/>
      <c r="B99" s="1649" t="s">
        <v>455</v>
      </c>
      <c r="C99" s="1649"/>
      <c r="D99" s="1656" t="s">
        <v>160</v>
      </c>
      <c r="E99" s="1652"/>
      <c r="F99" s="1654" t="str">
        <f>IF(G70&lt;&gt;0,((G66+I68)/K70-(G67+I69)/K71)/(1-(G67+I69)/K71),"")</f>
        <v/>
      </c>
      <c r="G99" s="1655"/>
      <c r="H99" s="1654" t="str">
        <f>IF(G94&lt;&gt;0,((G90+I92)/K94-(G91+I93)/K95)/(1-(G91+I93)/K95),"")</f>
        <v/>
      </c>
      <c r="I99" s="1655"/>
      <c r="J99" s="729"/>
      <c r="K99" s="746"/>
      <c r="L99" s="746"/>
      <c r="M99" s="729"/>
      <c r="N99" s="177"/>
      <c r="O99" s="181"/>
      <c r="P99" s="181"/>
      <c r="Q99" s="181"/>
      <c r="R99" s="177"/>
      <c r="S99" s="177"/>
      <c r="T99" s="177"/>
      <c r="U99" s="177"/>
      <c r="V99" s="177"/>
      <c r="W99" s="177"/>
      <c r="X99" s="177"/>
      <c r="Y99" s="177"/>
    </row>
    <row r="100" spans="1:25" ht="14.45" customHeight="1" x14ac:dyDescent="0.45">
      <c r="A100" s="729"/>
      <c r="B100" s="1649" t="s">
        <v>453</v>
      </c>
      <c r="C100" s="1649"/>
      <c r="D100" s="1654" t="str">
        <f>F99</f>
        <v/>
      </c>
      <c r="E100" s="1655"/>
      <c r="F100" s="1656" t="s">
        <v>160</v>
      </c>
      <c r="G100" s="1652"/>
      <c r="H100" s="1654" t="str">
        <f>IF(G82&lt;&gt;0,((G78+I80)/K82-(G79+I81)/K83)/(1-(G79+I81)/K83),"")</f>
        <v/>
      </c>
      <c r="I100" s="1655"/>
      <c r="J100" s="729"/>
      <c r="K100" s="746"/>
      <c r="L100" s="746"/>
      <c r="M100" s="729"/>
      <c r="N100" s="177"/>
      <c r="O100" s="181"/>
      <c r="P100" s="181"/>
      <c r="Q100" s="181"/>
      <c r="R100" s="177"/>
      <c r="S100" s="177"/>
      <c r="T100" s="177"/>
      <c r="U100" s="177"/>
      <c r="V100" s="177"/>
      <c r="W100" s="177"/>
      <c r="X100" s="177"/>
      <c r="Y100" s="177"/>
    </row>
    <row r="101" spans="1:25" ht="14.45" customHeight="1" x14ac:dyDescent="0.45">
      <c r="A101" s="729"/>
      <c r="B101" s="1649" t="s">
        <v>459</v>
      </c>
      <c r="C101" s="1649"/>
      <c r="D101" s="1654" t="str">
        <f>H99</f>
        <v/>
      </c>
      <c r="E101" s="1655"/>
      <c r="F101" s="1654" t="str">
        <f>H100</f>
        <v/>
      </c>
      <c r="G101" s="1655"/>
      <c r="H101" s="1656" t="s">
        <v>160</v>
      </c>
      <c r="I101" s="1652"/>
      <c r="J101" s="729"/>
      <c r="K101" s="729"/>
      <c r="L101" s="729"/>
      <c r="M101" s="729"/>
      <c r="N101" s="177"/>
      <c r="O101" s="181"/>
      <c r="P101" s="181"/>
      <c r="Q101" s="181"/>
      <c r="R101" s="177"/>
      <c r="S101" s="177"/>
      <c r="T101" s="177"/>
      <c r="U101" s="177"/>
      <c r="V101" s="177"/>
      <c r="W101" s="177"/>
      <c r="X101" s="177"/>
      <c r="Y101" s="177"/>
    </row>
    <row r="102" spans="1:25" ht="14.45" customHeight="1" x14ac:dyDescent="0.45">
      <c r="A102" s="729"/>
      <c r="B102" s="729"/>
      <c r="C102" s="729"/>
      <c r="D102" s="729"/>
      <c r="E102" s="729"/>
      <c r="F102" s="729"/>
      <c r="G102" s="729"/>
      <c r="H102" s="729"/>
      <c r="I102" s="729"/>
      <c r="J102" s="729"/>
      <c r="K102" s="729"/>
      <c r="L102" s="729"/>
      <c r="M102" s="729"/>
      <c r="N102" s="177"/>
      <c r="O102" s="181"/>
      <c r="P102" s="181"/>
      <c r="Q102" s="181"/>
      <c r="R102" s="177"/>
      <c r="S102" s="177"/>
      <c r="T102" s="177"/>
      <c r="U102" s="177"/>
      <c r="V102" s="177"/>
      <c r="W102" s="177"/>
      <c r="X102" s="177"/>
      <c r="Y102" s="177"/>
    </row>
    <row r="103" spans="1:25" ht="14.45" customHeight="1" x14ac:dyDescent="0.45">
      <c r="A103" s="729"/>
      <c r="B103" s="729"/>
      <c r="C103" s="729"/>
      <c r="D103" s="729"/>
      <c r="E103" s="729"/>
      <c r="F103" s="729"/>
      <c r="G103" s="729"/>
      <c r="H103" s="729"/>
      <c r="I103" s="729"/>
      <c r="J103" s="729"/>
      <c r="K103" s="729"/>
      <c r="L103" s="729"/>
      <c r="M103" s="729"/>
      <c r="N103" s="177"/>
      <c r="O103" s="181"/>
      <c r="P103" s="181"/>
      <c r="Q103" s="181"/>
      <c r="R103" s="177"/>
      <c r="S103" s="177"/>
      <c r="T103" s="177"/>
      <c r="U103" s="177"/>
      <c r="V103" s="177"/>
      <c r="W103" s="177"/>
      <c r="X103" s="177"/>
      <c r="Y103" s="177"/>
    </row>
    <row r="104" spans="1:25" ht="14.45" customHeight="1" x14ac:dyDescent="0.45">
      <c r="A104" s="729"/>
      <c r="B104" s="1649" t="s">
        <v>462</v>
      </c>
      <c r="C104" s="1649"/>
      <c r="D104" s="1649"/>
      <c r="E104" s="1649"/>
      <c r="F104" s="747"/>
      <c r="G104" s="747"/>
      <c r="H104" s="747"/>
      <c r="I104" s="747"/>
      <c r="J104" s="747"/>
      <c r="K104" s="747"/>
      <c r="L104" s="747"/>
      <c r="M104" s="729"/>
      <c r="N104" s="177"/>
      <c r="O104" s="181"/>
      <c r="P104" s="181"/>
      <c r="Q104" s="181"/>
      <c r="R104" s="177"/>
      <c r="S104" s="177"/>
      <c r="T104" s="177"/>
      <c r="U104" s="177"/>
      <c r="V104" s="177"/>
      <c r="W104" s="177"/>
      <c r="X104" s="177"/>
      <c r="Y104" s="177"/>
    </row>
    <row r="105" spans="1:25" ht="14.45" customHeight="1" x14ac:dyDescent="0.45">
      <c r="A105" s="729"/>
      <c r="B105" s="748" t="s">
        <v>463</v>
      </c>
      <c r="C105" s="1650" t="str">
        <f>IF(F99&lt;&gt;"",IF(F99&gt;0.7,"Good Agreement",IF(F99&lt;0.4,"Poor Agreement","Some Agreement")),"")</f>
        <v/>
      </c>
      <c r="D105" s="1651"/>
      <c r="E105" s="1652"/>
      <c r="F105" s="729"/>
      <c r="G105" s="729"/>
      <c r="H105" s="729"/>
      <c r="I105" s="729"/>
      <c r="J105" s="729"/>
      <c r="K105" s="729"/>
      <c r="L105" s="729"/>
      <c r="M105" s="729"/>
      <c r="N105" s="177"/>
      <c r="O105" s="181"/>
      <c r="P105" s="181"/>
      <c r="Q105" s="181"/>
      <c r="R105" s="177"/>
      <c r="S105" s="177"/>
      <c r="T105" s="177"/>
      <c r="U105" s="177"/>
      <c r="V105" s="177"/>
      <c r="W105" s="177"/>
      <c r="X105" s="177"/>
      <c r="Y105" s="177"/>
    </row>
    <row r="106" spans="1:25" ht="14.45" customHeight="1" x14ac:dyDescent="0.45">
      <c r="A106" s="729"/>
      <c r="B106" s="748" t="s">
        <v>464</v>
      </c>
      <c r="C106" s="1650" t="str">
        <f>IF(H100&lt;&gt;"",IF(H99&gt;0.7,"Good Agreement",IF(H99&lt;0.4,"Poor Agreement","Some Agreement")),"")</f>
        <v/>
      </c>
      <c r="D106" s="1651"/>
      <c r="E106" s="1652"/>
      <c r="F106" s="729"/>
      <c r="G106" s="729"/>
      <c r="H106" s="729"/>
      <c r="I106" s="729"/>
      <c r="J106" s="729"/>
      <c r="K106" s="729"/>
      <c r="L106" s="729"/>
      <c r="M106" s="729"/>
      <c r="N106" s="177"/>
      <c r="O106" s="181"/>
      <c r="P106" s="181"/>
      <c r="Q106" s="181"/>
      <c r="R106" s="177"/>
      <c r="S106" s="177"/>
      <c r="T106" s="177"/>
      <c r="U106" s="177"/>
      <c r="V106" s="177"/>
      <c r="W106" s="177"/>
      <c r="X106" s="177"/>
      <c r="Y106" s="177"/>
    </row>
    <row r="107" spans="1:25" ht="14.45" customHeight="1" x14ac:dyDescent="0.45">
      <c r="A107" s="729"/>
      <c r="B107" s="748" t="s">
        <v>465</v>
      </c>
      <c r="C107" s="1650" t="str">
        <f>IF(F101&lt;&gt;"",IF(F101&gt;0.7,"Good Agreement",IF(F101&lt;0.4,"Poor Agreement","Some Agreement")),"")</f>
        <v/>
      </c>
      <c r="D107" s="1651"/>
      <c r="E107" s="1652"/>
      <c r="F107" s="729"/>
      <c r="G107" s="729"/>
      <c r="H107" s="729"/>
      <c r="I107" s="729"/>
      <c r="J107" s="729"/>
      <c r="K107" s="729"/>
      <c r="L107" s="729"/>
      <c r="M107" s="729"/>
      <c r="N107" s="177"/>
      <c r="O107" s="181"/>
      <c r="P107" s="181"/>
      <c r="Q107" s="181"/>
      <c r="R107" s="177"/>
      <c r="S107" s="177"/>
      <c r="T107" s="177"/>
      <c r="U107" s="177"/>
      <c r="V107" s="177"/>
      <c r="W107" s="177"/>
      <c r="X107" s="177"/>
      <c r="Y107" s="177"/>
    </row>
    <row r="108" spans="1:25" ht="14.45" customHeight="1" x14ac:dyDescent="0.45">
      <c r="A108" s="729"/>
      <c r="B108" s="729"/>
      <c r="C108" s="729"/>
      <c r="D108" s="729"/>
      <c r="E108" s="729"/>
      <c r="F108" s="729"/>
      <c r="G108" s="729"/>
      <c r="H108" s="729"/>
      <c r="I108" s="729"/>
      <c r="J108" s="729"/>
      <c r="K108" s="729"/>
      <c r="L108" s="729"/>
      <c r="M108" s="729"/>
      <c r="N108" s="177"/>
      <c r="O108" s="181"/>
      <c r="P108" s="181"/>
      <c r="Q108" s="181"/>
      <c r="R108" s="177"/>
      <c r="S108" s="177"/>
      <c r="T108" s="177"/>
      <c r="U108" s="177"/>
      <c r="V108" s="177"/>
      <c r="W108" s="177"/>
      <c r="X108" s="177"/>
      <c r="Y108" s="177"/>
    </row>
    <row r="109" spans="1:25" ht="14.45" customHeight="1" x14ac:dyDescent="0.45">
      <c r="A109" s="729"/>
      <c r="B109" s="729"/>
      <c r="C109" s="729"/>
      <c r="D109" s="729"/>
      <c r="E109" s="729"/>
      <c r="F109" s="729"/>
      <c r="G109" s="729"/>
      <c r="H109" s="729"/>
      <c r="I109" s="729"/>
      <c r="J109" s="729"/>
      <c r="K109" s="729"/>
      <c r="L109" s="729"/>
      <c r="M109" s="729"/>
      <c r="N109" s="177"/>
      <c r="O109" s="181"/>
      <c r="P109" s="181"/>
      <c r="Q109" s="181"/>
      <c r="R109" s="177"/>
      <c r="S109" s="177"/>
      <c r="T109" s="177"/>
      <c r="U109" s="177"/>
      <c r="V109" s="177"/>
      <c r="W109" s="177"/>
      <c r="X109" s="177"/>
      <c r="Y109" s="177"/>
    </row>
    <row r="110" spans="1:25" ht="14.45" customHeight="1" x14ac:dyDescent="0.45">
      <c r="A110" s="729"/>
      <c r="B110" s="729"/>
      <c r="C110" s="729"/>
      <c r="D110" s="729"/>
      <c r="E110" s="729"/>
      <c r="F110" s="729"/>
      <c r="G110" s="729"/>
      <c r="H110" s="749"/>
      <c r="I110" s="749"/>
      <c r="J110" s="749"/>
      <c r="K110" s="749"/>
      <c r="L110" s="749"/>
      <c r="M110" s="729"/>
      <c r="N110" s="177"/>
      <c r="O110" s="181"/>
      <c r="P110" s="181"/>
      <c r="Q110" s="181"/>
      <c r="R110" s="177"/>
      <c r="S110" s="177"/>
      <c r="T110" s="177"/>
      <c r="U110" s="177"/>
      <c r="V110" s="177"/>
      <c r="W110" s="177"/>
      <c r="X110" s="177"/>
      <c r="Y110" s="177"/>
    </row>
    <row r="111" spans="1:25" ht="14.45" customHeight="1" x14ac:dyDescent="0.45">
      <c r="A111" s="729"/>
      <c r="B111" s="729"/>
      <c r="C111" s="729"/>
      <c r="D111" s="729"/>
      <c r="E111" s="729"/>
      <c r="F111" s="729"/>
      <c r="G111" s="729"/>
      <c r="H111" s="750" t="s">
        <v>466</v>
      </c>
      <c r="I111" s="750"/>
      <c r="J111" s="750"/>
      <c r="K111" s="750"/>
      <c r="L111" s="751" t="s">
        <v>54</v>
      </c>
      <c r="M111" s="729"/>
      <c r="N111" s="177"/>
      <c r="O111" s="181"/>
      <c r="P111" s="181"/>
      <c r="Q111" s="181"/>
      <c r="R111" s="177"/>
      <c r="S111" s="177"/>
      <c r="T111" s="177"/>
      <c r="U111" s="177"/>
      <c r="V111" s="177"/>
      <c r="W111" s="177"/>
      <c r="X111" s="177"/>
      <c r="Y111" s="177"/>
    </row>
    <row r="112" spans="1:25" ht="14.45" customHeight="1" x14ac:dyDescent="0.45">
      <c r="A112" s="184"/>
      <c r="B112" s="184"/>
      <c r="C112" s="184"/>
      <c r="D112" s="184"/>
      <c r="E112" s="184"/>
      <c r="F112" s="184"/>
      <c r="G112" s="184"/>
      <c r="H112" s="184"/>
      <c r="I112" s="184"/>
      <c r="J112" s="184"/>
      <c r="K112" s="184"/>
      <c r="L112" s="184"/>
      <c r="M112" s="184"/>
      <c r="N112" s="177"/>
      <c r="O112" s="181"/>
      <c r="P112" s="181"/>
      <c r="Q112" s="181"/>
      <c r="R112" s="177"/>
      <c r="S112" s="177"/>
      <c r="T112" s="177"/>
      <c r="U112" s="177"/>
      <c r="V112" s="177"/>
      <c r="W112" s="177"/>
      <c r="X112" s="177"/>
      <c r="Y112" s="177"/>
    </row>
    <row r="113" spans="1:25" x14ac:dyDescent="0.45">
      <c r="A113" s="184"/>
      <c r="B113" s="184"/>
      <c r="C113" s="184"/>
      <c r="D113" s="184"/>
      <c r="E113" s="184"/>
      <c r="F113" s="184"/>
      <c r="G113" s="184"/>
      <c r="H113" s="184"/>
      <c r="I113" s="184"/>
      <c r="J113" s="184"/>
      <c r="K113" s="184"/>
      <c r="L113" s="184"/>
      <c r="M113" s="184"/>
      <c r="N113" s="177"/>
      <c r="O113" s="181"/>
      <c r="P113" s="181"/>
      <c r="Q113" s="181"/>
      <c r="R113" s="177"/>
      <c r="S113" s="177"/>
      <c r="T113" s="177"/>
      <c r="U113" s="177"/>
      <c r="V113" s="177"/>
      <c r="W113" s="177"/>
      <c r="X113" s="177"/>
      <c r="Y113" s="177"/>
    </row>
    <row r="114" spans="1:25" x14ac:dyDescent="0.45">
      <c r="A114" s="184"/>
      <c r="B114" s="184"/>
      <c r="C114" s="184"/>
      <c r="D114" s="184"/>
      <c r="E114" s="184"/>
      <c r="F114" s="184"/>
      <c r="G114" s="184"/>
      <c r="H114" s="184"/>
      <c r="I114" s="184"/>
      <c r="J114" s="184"/>
      <c r="K114" s="184"/>
      <c r="L114" s="184"/>
      <c r="M114" s="184"/>
      <c r="N114" s="177"/>
      <c r="O114" s="181"/>
      <c r="P114" s="181"/>
      <c r="Q114" s="181"/>
      <c r="R114" s="177"/>
      <c r="S114" s="177"/>
      <c r="T114" s="177"/>
      <c r="U114" s="177"/>
      <c r="V114" s="177"/>
      <c r="W114" s="177"/>
      <c r="X114" s="177"/>
      <c r="Y114" s="177"/>
    </row>
  </sheetData>
  <sheetProtection algorithmName="SHA-512" hashValue="XAGO8ZPXGQqs5TSzaepVLws3jUAZe6ha8VqAcl7S70tW07D6CxUduep3MpNpVsyloOsCHD56c9DXjk/roT1LEg==" saltValue="Gb4NJdDBItf/cnfdSSXC6g==" spinCount="100000" sheet="1" selectLockedCells="1"/>
  <mergeCells count="91">
    <mergeCell ref="A9:M9"/>
    <mergeCell ref="B62:K62"/>
    <mergeCell ref="G64:J64"/>
    <mergeCell ref="K64:K65"/>
    <mergeCell ref="G65:H65"/>
    <mergeCell ref="I65:J65"/>
    <mergeCell ref="B74:K74"/>
    <mergeCell ref="B66:B69"/>
    <mergeCell ref="G66:H66"/>
    <mergeCell ref="I66:J66"/>
    <mergeCell ref="G67:H67"/>
    <mergeCell ref="I67:J67"/>
    <mergeCell ref="G68:H68"/>
    <mergeCell ref="I68:J68"/>
    <mergeCell ref="G69:H69"/>
    <mergeCell ref="I69:J69"/>
    <mergeCell ref="B70:C71"/>
    <mergeCell ref="G70:H70"/>
    <mergeCell ref="I70:J70"/>
    <mergeCell ref="G71:H71"/>
    <mergeCell ref="I71:J71"/>
    <mergeCell ref="G76:J76"/>
    <mergeCell ref="K76:K77"/>
    <mergeCell ref="G77:H77"/>
    <mergeCell ref="I77:J77"/>
    <mergeCell ref="B78:B81"/>
    <mergeCell ref="G78:H78"/>
    <mergeCell ref="I78:J78"/>
    <mergeCell ref="G79:H79"/>
    <mergeCell ref="I79:J79"/>
    <mergeCell ref="G80:H80"/>
    <mergeCell ref="I80:J80"/>
    <mergeCell ref="G81:H81"/>
    <mergeCell ref="I81:J81"/>
    <mergeCell ref="B82:C83"/>
    <mergeCell ref="G82:H82"/>
    <mergeCell ref="I82:J82"/>
    <mergeCell ref="G83:H83"/>
    <mergeCell ref="I83:J83"/>
    <mergeCell ref="B86:K86"/>
    <mergeCell ref="G88:J88"/>
    <mergeCell ref="K88:K89"/>
    <mergeCell ref="G89:H89"/>
    <mergeCell ref="I89:J89"/>
    <mergeCell ref="G92:H92"/>
    <mergeCell ref="I92:J92"/>
    <mergeCell ref="G93:H93"/>
    <mergeCell ref="I93:J93"/>
    <mergeCell ref="B94:C95"/>
    <mergeCell ref="G94:H94"/>
    <mergeCell ref="I94:J94"/>
    <mergeCell ref="G95:H95"/>
    <mergeCell ref="I95:J95"/>
    <mergeCell ref="B90:B93"/>
    <mergeCell ref="G90:H90"/>
    <mergeCell ref="I90:J90"/>
    <mergeCell ref="G91:H91"/>
    <mergeCell ref="I91:J91"/>
    <mergeCell ref="H98:I98"/>
    <mergeCell ref="B99:C99"/>
    <mergeCell ref="D99:E99"/>
    <mergeCell ref="F99:G99"/>
    <mergeCell ref="H99:I99"/>
    <mergeCell ref="B104:E104"/>
    <mergeCell ref="C105:E105"/>
    <mergeCell ref="C106:E106"/>
    <mergeCell ref="C107:E107"/>
    <mergeCell ref="A1:M1"/>
    <mergeCell ref="B100:C100"/>
    <mergeCell ref="D100:E100"/>
    <mergeCell ref="F100:G100"/>
    <mergeCell ref="H100:I100"/>
    <mergeCell ref="B101:C101"/>
    <mergeCell ref="D101:E101"/>
    <mergeCell ref="F101:G101"/>
    <mergeCell ref="H101:I101"/>
    <mergeCell ref="B98:C98"/>
    <mergeCell ref="D98:E98"/>
    <mergeCell ref="F98:G98"/>
    <mergeCell ref="A3:D3"/>
    <mergeCell ref="A5:D5"/>
    <mergeCell ref="A7:D7"/>
    <mergeCell ref="E5:G5"/>
    <mergeCell ref="E3:G3"/>
    <mergeCell ref="E7:G7"/>
    <mergeCell ref="H5:J5"/>
    <mergeCell ref="H3:J3"/>
    <mergeCell ref="K7:M7"/>
    <mergeCell ref="K5:M5"/>
    <mergeCell ref="K3:M3"/>
    <mergeCell ref="H7:J7"/>
  </mergeCells>
  <printOptions horizontalCentered="1"/>
  <pageMargins left="0.7" right="0.7" top="0.75" bottom="0.75" header="0.3" footer="0.3"/>
  <pageSetup scale="72"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A3 A5" unlocked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pageSetUpPr fitToPage="1"/>
  </sheetPr>
  <dimension ref="A1:P47"/>
  <sheetViews>
    <sheetView windowProtection="1" showGridLines="0" showRowColHeaders="0" showRuler="0" zoomScaleNormal="100" workbookViewId="0">
      <selection activeCell="A13" sqref="A13"/>
    </sheetView>
  </sheetViews>
  <sheetFormatPr defaultColWidth="5" defaultRowHeight="14.25" x14ac:dyDescent="0.45"/>
  <cols>
    <col min="1" max="1" width="6.3984375" customWidth="1"/>
    <col min="2" max="2" width="9.73046875" customWidth="1"/>
    <col min="3" max="4" width="3.86328125" customWidth="1"/>
    <col min="5" max="6" width="7" customWidth="1"/>
    <col min="7" max="7" width="8.86328125" customWidth="1"/>
    <col min="8" max="8" width="5.1328125" customWidth="1"/>
    <col min="9" max="9" width="6.3984375" customWidth="1"/>
    <col min="10" max="12" width="6.3984375" style="43" customWidth="1"/>
    <col min="13" max="13" width="6.3984375" customWidth="1"/>
    <col min="14" max="14" width="7.265625" customWidth="1"/>
    <col min="15" max="16" width="5.59765625" customWidth="1"/>
  </cols>
  <sheetData>
    <row r="1" spans="1:16" ht="7.5" customHeight="1" thickBot="1" x14ac:dyDescent="0.5">
      <c r="A1" s="10"/>
      <c r="B1" s="10"/>
      <c r="C1" s="10"/>
      <c r="D1" s="10"/>
      <c r="E1" s="10"/>
      <c r="F1" s="10"/>
      <c r="G1" s="10"/>
      <c r="H1" s="10"/>
      <c r="I1" s="10"/>
      <c r="J1" s="10"/>
      <c r="K1" s="10"/>
      <c r="L1" s="10"/>
      <c r="M1" s="10"/>
      <c r="N1" s="10"/>
      <c r="O1" s="10"/>
      <c r="P1" s="10"/>
    </row>
    <row r="2" spans="1:16" x14ac:dyDescent="0.45">
      <c r="A2" s="1723" t="s">
        <v>620</v>
      </c>
      <c r="B2" s="1724"/>
      <c r="C2" s="1727" t="str">
        <f>IF(ISBLANK(Information!D2),"",Information!D2)</f>
        <v/>
      </c>
      <c r="D2" s="1728"/>
      <c r="E2" s="1728"/>
      <c r="F2" s="1729"/>
      <c r="G2" s="70"/>
      <c r="H2" s="1723" t="s">
        <v>164</v>
      </c>
      <c r="I2" s="1724"/>
      <c r="J2" s="1707" t="str">
        <f>IF(ISBLANK(Information!D19),"",Information!D19)</f>
        <v/>
      </c>
      <c r="K2" s="1708"/>
      <c r="L2" s="1708"/>
      <c r="M2" s="1708"/>
      <c r="N2" s="1708"/>
      <c r="O2" s="1708"/>
      <c r="P2" s="1709"/>
    </row>
    <row r="3" spans="1:16" ht="14.65" thickBot="1" x14ac:dyDescent="0.5">
      <c r="A3" s="1725" t="s">
        <v>623</v>
      </c>
      <c r="B3" s="1726"/>
      <c r="C3" s="1730" t="str">
        <f>IF(ISBLANK(Information!D3),"",Information!D3)</f>
        <v/>
      </c>
      <c r="D3" s="1731"/>
      <c r="E3" s="1731"/>
      <c r="F3" s="1732"/>
      <c r="G3" s="54"/>
      <c r="H3" s="1725" t="s">
        <v>165</v>
      </c>
      <c r="I3" s="1726"/>
      <c r="J3" s="1710" t="str">
        <f>IF(ISBLANK(Information!D18),"",Information!D18)</f>
        <v/>
      </c>
      <c r="K3" s="1711"/>
      <c r="L3" s="1711"/>
      <c r="M3" s="1711"/>
      <c r="N3" s="1711"/>
      <c r="O3" s="1711"/>
      <c r="P3" s="1712"/>
    </row>
    <row r="4" spans="1:16" ht="14.65" thickBot="1" x14ac:dyDescent="0.5">
      <c r="A4" s="55"/>
      <c r="B4" s="45"/>
      <c r="C4" s="56"/>
      <c r="D4" s="56"/>
      <c r="E4" s="56"/>
      <c r="F4" s="56"/>
      <c r="G4" s="56"/>
      <c r="H4" s="56"/>
      <c r="I4" s="57"/>
      <c r="J4" s="57"/>
      <c r="K4" s="57"/>
      <c r="L4" s="57"/>
      <c r="M4" s="58"/>
      <c r="N4" s="58"/>
      <c r="O4" s="58"/>
      <c r="P4" s="59"/>
    </row>
    <row r="5" spans="1:16" ht="14.65" thickBot="1" x14ac:dyDescent="0.5">
      <c r="A5" s="1697" t="s">
        <v>166</v>
      </c>
      <c r="B5" s="1698"/>
      <c r="C5" s="1698"/>
      <c r="D5" s="1699"/>
      <c r="E5" s="1720"/>
      <c r="F5" s="1721"/>
      <c r="G5" s="1721"/>
      <c r="H5" s="1721"/>
      <c r="I5" s="1722"/>
      <c r="J5" s="593"/>
      <c r="K5" s="593"/>
      <c r="L5" s="593"/>
      <c r="M5" s="68"/>
      <c r="N5" s="67" t="s">
        <v>624</v>
      </c>
      <c r="O5" s="1705" t="str">
        <f>IF(ISBLANK(Information!D20),"",Information!D20)</f>
        <v/>
      </c>
      <c r="P5" s="1706"/>
    </row>
    <row r="6" spans="1:16" ht="14.65" thickBot="1" x14ac:dyDescent="0.5">
      <c r="A6" s="67" t="s">
        <v>167</v>
      </c>
      <c r="B6" s="1694"/>
      <c r="C6" s="1695"/>
      <c r="D6" s="1696"/>
      <c r="E6" s="69"/>
      <c r="F6" s="69"/>
      <c r="G6" s="69"/>
      <c r="H6" s="69"/>
      <c r="I6" s="1700"/>
      <c r="J6" s="1700"/>
      <c r="K6" s="1700"/>
      <c r="L6" s="1700"/>
      <c r="M6" s="1701"/>
      <c r="N6" s="1702"/>
      <c r="O6" s="1703"/>
      <c r="P6" s="1704"/>
    </row>
    <row r="7" spans="1:16" ht="14.65" thickBot="1" x14ac:dyDescent="0.5">
      <c r="A7" s="60" t="s">
        <v>168</v>
      </c>
      <c r="B7" s="61"/>
      <c r="C7" s="61"/>
      <c r="D7" s="61"/>
      <c r="E7" s="61"/>
      <c r="F7" s="61"/>
      <c r="G7" s="61"/>
      <c r="H7" s="61"/>
      <c r="I7" s="62"/>
      <c r="J7" s="62"/>
      <c r="K7" s="62"/>
      <c r="L7" s="62"/>
      <c r="M7" s="62"/>
      <c r="N7" s="62"/>
      <c r="O7" s="61"/>
      <c r="P7" s="63"/>
    </row>
    <row r="8" spans="1:16" x14ac:dyDescent="0.45">
      <c r="A8" s="1678" t="s">
        <v>169</v>
      </c>
      <c r="B8" s="1688" t="s">
        <v>170</v>
      </c>
      <c r="C8" s="1690" t="s">
        <v>171</v>
      </c>
      <c r="D8" s="1690"/>
      <c r="E8" s="1691" t="s">
        <v>172</v>
      </c>
      <c r="F8" s="1691"/>
      <c r="G8" s="1688" t="s">
        <v>173</v>
      </c>
      <c r="H8" s="1713" t="s">
        <v>174</v>
      </c>
      <c r="I8" s="1715" t="s">
        <v>175</v>
      </c>
      <c r="J8" s="1716"/>
      <c r="K8" s="1716"/>
      <c r="L8" s="1716"/>
      <c r="M8" s="1716"/>
      <c r="N8" s="1717"/>
      <c r="O8" s="1718" t="s">
        <v>176</v>
      </c>
      <c r="P8" s="1692" t="s">
        <v>177</v>
      </c>
    </row>
    <row r="9" spans="1:16" ht="14.65" thickBot="1" x14ac:dyDescent="0.5">
      <c r="A9" s="1679"/>
      <c r="B9" s="1689"/>
      <c r="C9" s="51" t="s">
        <v>160</v>
      </c>
      <c r="D9" s="51" t="s">
        <v>161</v>
      </c>
      <c r="E9" s="754" t="s">
        <v>162</v>
      </c>
      <c r="F9" s="754" t="s">
        <v>163</v>
      </c>
      <c r="G9" s="1689"/>
      <c r="H9" s="1714"/>
      <c r="I9" s="50" t="s">
        <v>178</v>
      </c>
      <c r="J9" s="50" t="s">
        <v>179</v>
      </c>
      <c r="K9" s="50" t="s">
        <v>180</v>
      </c>
      <c r="L9" s="50" t="s">
        <v>644</v>
      </c>
      <c r="M9" s="50" t="s">
        <v>645</v>
      </c>
      <c r="N9" s="50" t="s">
        <v>646</v>
      </c>
      <c r="O9" s="1719"/>
      <c r="P9" s="1693"/>
    </row>
    <row r="10" spans="1:16" x14ac:dyDescent="0.45">
      <c r="A10" s="49" t="s">
        <v>181</v>
      </c>
      <c r="B10" s="53">
        <v>4</v>
      </c>
      <c r="C10" s="868">
        <v>1</v>
      </c>
      <c r="D10" s="868">
        <v>1</v>
      </c>
      <c r="E10" s="48">
        <f t="shared" ref="E10" si="0">IF(OR(ISBLANK(B10),ISBLANK(C10),ISBLANK(D10)),"",B10-C10)</f>
        <v>3</v>
      </c>
      <c r="F10" s="48">
        <f t="shared" ref="F10" si="1">IF(OR(ISBLANK(B10),ISBLANK(C10),ISBLANK(D10)),"",B10+D10)</f>
        <v>5</v>
      </c>
      <c r="G10" s="47" t="s">
        <v>647</v>
      </c>
      <c r="H10" s="46">
        <f>IF(ISBLANK(I10),"",1+IF(ISBLANK(J10),0,1)+IF(ISBLANK(K10),0,1)+IF(ISBLANK(L10),0,1)+IF(ISBLANK(M10),0,1)+IF(ISBLANK(N10),0,1))</f>
        <v>6</v>
      </c>
      <c r="I10" s="866">
        <v>4</v>
      </c>
      <c r="J10" s="866">
        <v>4</v>
      </c>
      <c r="K10" s="866">
        <v>4</v>
      </c>
      <c r="L10" s="866">
        <v>4</v>
      </c>
      <c r="M10" s="866">
        <v>4</v>
      </c>
      <c r="N10" s="866">
        <v>2</v>
      </c>
      <c r="O10" s="46" t="str">
        <f>IF(AND(ISBLANK(I10),ISBLANK(J10),ISBLANK(K10),ISBLANK(L10),ISBLANK(M10),ISBLANK(N10)),"",IF(IF(ISBLANK(I10),0,IF(OR(I10&lt;E10,I10&gt;F10),1,0))+IF(ISBLANK(J10),0,IF(OR(J10&lt;E10,J10&gt;F10),1,0))+IF(ISBLANK(K10),0,IF(OR(K10&lt;E10,K10&gt;F10),1,0))+IF(ISBLANK(L10),0,IF(OR(L10&lt;E10,L10&gt;F10),1,0))+IF(ISBLANK(M10),0,IF(OR(M10&lt;E10,M10&gt;F10),1,0))+IF(ISBLANK(N10),0,IF(OR(N10&lt;E10,N10&gt;F10),1,0))&gt;0,"-","X"))</f>
        <v>-</v>
      </c>
      <c r="P10" s="71" t="str">
        <f t="shared" ref="P10" si="2">IF(O10="","",IF(O10="X","-","X"))</f>
        <v>X</v>
      </c>
    </row>
    <row r="11" spans="1:16" x14ac:dyDescent="0.45">
      <c r="A11" s="869"/>
      <c r="B11" s="870"/>
      <c r="C11" s="871"/>
      <c r="D11" s="871"/>
      <c r="E11" s="872" t="str">
        <f t="shared" ref="E11:E41" si="3">IF(OR(ISBLANK(B11),ISBLANK(C11),ISBLANK(D11)),"",B11-C11)</f>
        <v/>
      </c>
      <c r="F11" s="872" t="str">
        <f t="shared" ref="F11:F41" si="4">IF(OR(ISBLANK(B11),ISBLANK(C11),ISBLANK(D11)),"",B11+D11)</f>
        <v/>
      </c>
      <c r="G11" s="873"/>
      <c r="H11" s="874" t="str">
        <f t="shared" ref="H11:H41" si="5">IF(ISBLANK(I11),"",1+IF(ISBLANK(J11),0,1)+IF(ISBLANK(K11),0,1)+IF(ISBLANK(L11),0,1)+IF(ISBLANK(M11),0,1)+IF(ISBLANK(N11),0,1))</f>
        <v/>
      </c>
      <c r="I11" s="867"/>
      <c r="J11" s="867"/>
      <c r="K11" s="867"/>
      <c r="L11" s="867"/>
      <c r="M11" s="867"/>
      <c r="N11" s="867"/>
      <c r="O11" s="874" t="str">
        <f>IF(AND(ISBLANK(I11),ISBLANK(J11),ISBLANK(K11),ISBLANK(L11),ISBLANK(M11),ISBLANK(N11)),"",IF(IF(ISBLANK(I11),0,IF(OR(I11&lt;E11,I11&gt;F11),1,0))+IF(ISBLANK(J11),0,IF(OR(J11&lt;E11,J11&gt;F11),1,0))+IF(ISBLANK(K11),0,IF(OR(K11&lt;E11,K11&gt;F11),1,0))+IF(ISBLANK(L11),0,IF(OR(L11&lt;E11,L11&gt;F11),1,0))+IF(ISBLANK(M11),0,IF(OR(M11&lt;E11,M11&gt;F11),1,0))+IF(ISBLANK(N11),0,IF(OR(N11&lt;E11,N11&gt;F11),1,0))&gt;0,"-","X"))</f>
        <v/>
      </c>
      <c r="P11" s="875" t="str">
        <f t="shared" ref="P11:P41" si="6">IF(O11="","",IF(O11="X","-","X"))</f>
        <v/>
      </c>
    </row>
    <row r="12" spans="1:16" x14ac:dyDescent="0.45">
      <c r="A12" s="869"/>
      <c r="B12" s="870"/>
      <c r="C12" s="871"/>
      <c r="D12" s="871"/>
      <c r="E12" s="872" t="str">
        <f t="shared" si="3"/>
        <v/>
      </c>
      <c r="F12" s="872" t="str">
        <f t="shared" si="4"/>
        <v/>
      </c>
      <c r="G12" s="873"/>
      <c r="H12" s="874" t="str">
        <f t="shared" si="5"/>
        <v/>
      </c>
      <c r="I12" s="867"/>
      <c r="J12" s="867"/>
      <c r="K12" s="867"/>
      <c r="L12" s="867"/>
      <c r="M12" s="867"/>
      <c r="N12" s="867"/>
      <c r="O12" s="874" t="str">
        <f t="shared" ref="O12:O41" si="7">IF(AND(ISBLANK(I12),ISBLANK(J12),ISBLANK(K12),ISBLANK(L12),ISBLANK(M12),ISBLANK(N12)),"",IF(IF(ISBLANK(I12),0,IF(OR(I12&lt;E12,I12&gt;F12),1,0))+IF(ISBLANK(J12),0,IF(OR(J12&lt;E12,J12&gt;F12),1,0))+IF(ISBLANK(K12),0,IF(OR(K12&lt;E12,K12&gt;F12),1,0))+IF(ISBLANK(L12),0,IF(OR(L12&lt;E12,L12&gt;F12),1,0))+IF(ISBLANK(M12),0,IF(OR(M12&lt;E12,M12&gt;F12),1,0))+IF(ISBLANK(N12),0,IF(OR(N12&lt;E12,N12&gt;F12),1,0))&gt;0,"-","X"))</f>
        <v/>
      </c>
      <c r="P12" s="875" t="str">
        <f t="shared" si="6"/>
        <v/>
      </c>
    </row>
    <row r="13" spans="1:16" x14ac:dyDescent="0.45">
      <c r="A13" s="869"/>
      <c r="B13" s="870"/>
      <c r="C13" s="871"/>
      <c r="D13" s="871"/>
      <c r="E13" s="872" t="str">
        <f t="shared" si="3"/>
        <v/>
      </c>
      <c r="F13" s="872" t="str">
        <f t="shared" si="4"/>
        <v/>
      </c>
      <c r="G13" s="873"/>
      <c r="H13" s="874" t="str">
        <f t="shared" si="5"/>
        <v/>
      </c>
      <c r="I13" s="867"/>
      <c r="J13" s="867"/>
      <c r="K13" s="867"/>
      <c r="L13" s="867"/>
      <c r="M13" s="867"/>
      <c r="N13" s="867"/>
      <c r="O13" s="874" t="str">
        <f t="shared" si="7"/>
        <v/>
      </c>
      <c r="P13" s="875" t="str">
        <f t="shared" si="6"/>
        <v/>
      </c>
    </row>
    <row r="14" spans="1:16" x14ac:dyDescent="0.45">
      <c r="A14" s="869"/>
      <c r="B14" s="870"/>
      <c r="C14" s="871"/>
      <c r="D14" s="871"/>
      <c r="E14" s="872" t="str">
        <f t="shared" si="3"/>
        <v/>
      </c>
      <c r="F14" s="872" t="str">
        <f t="shared" si="4"/>
        <v/>
      </c>
      <c r="G14" s="873"/>
      <c r="H14" s="874" t="str">
        <f t="shared" si="5"/>
        <v/>
      </c>
      <c r="I14" s="867"/>
      <c r="J14" s="867"/>
      <c r="K14" s="867"/>
      <c r="L14" s="867"/>
      <c r="M14" s="867"/>
      <c r="N14" s="867"/>
      <c r="O14" s="874" t="str">
        <f t="shared" si="7"/>
        <v/>
      </c>
      <c r="P14" s="875" t="str">
        <f t="shared" si="6"/>
        <v/>
      </c>
    </row>
    <row r="15" spans="1:16" x14ac:dyDescent="0.45">
      <c r="A15" s="869"/>
      <c r="B15" s="870"/>
      <c r="C15" s="871"/>
      <c r="D15" s="871"/>
      <c r="E15" s="872" t="str">
        <f t="shared" si="3"/>
        <v/>
      </c>
      <c r="F15" s="872" t="str">
        <f t="shared" si="4"/>
        <v/>
      </c>
      <c r="G15" s="873"/>
      <c r="H15" s="874" t="str">
        <f t="shared" si="5"/>
        <v/>
      </c>
      <c r="I15" s="867"/>
      <c r="J15" s="867"/>
      <c r="K15" s="867"/>
      <c r="L15" s="867"/>
      <c r="M15" s="867"/>
      <c r="N15" s="867"/>
      <c r="O15" s="874" t="str">
        <f t="shared" si="7"/>
        <v/>
      </c>
      <c r="P15" s="875" t="str">
        <f t="shared" si="6"/>
        <v/>
      </c>
    </row>
    <row r="16" spans="1:16" x14ac:dyDescent="0.45">
      <c r="A16" s="869"/>
      <c r="B16" s="870"/>
      <c r="C16" s="871"/>
      <c r="D16" s="871"/>
      <c r="E16" s="872" t="str">
        <f t="shared" si="3"/>
        <v/>
      </c>
      <c r="F16" s="872" t="str">
        <f t="shared" si="4"/>
        <v/>
      </c>
      <c r="G16" s="873"/>
      <c r="H16" s="874" t="str">
        <f t="shared" si="5"/>
        <v/>
      </c>
      <c r="I16" s="867"/>
      <c r="J16" s="867"/>
      <c r="K16" s="867"/>
      <c r="L16" s="867"/>
      <c r="M16" s="867"/>
      <c r="N16" s="867"/>
      <c r="O16" s="874" t="str">
        <f t="shared" si="7"/>
        <v/>
      </c>
      <c r="P16" s="875" t="str">
        <f t="shared" si="6"/>
        <v/>
      </c>
    </row>
    <row r="17" spans="1:16" x14ac:dyDescent="0.45">
      <c r="A17" s="869"/>
      <c r="B17" s="870"/>
      <c r="C17" s="871"/>
      <c r="D17" s="871"/>
      <c r="E17" s="872" t="str">
        <f t="shared" si="3"/>
        <v/>
      </c>
      <c r="F17" s="872" t="str">
        <f t="shared" si="4"/>
        <v/>
      </c>
      <c r="G17" s="873"/>
      <c r="H17" s="874" t="str">
        <f t="shared" si="5"/>
        <v/>
      </c>
      <c r="I17" s="867"/>
      <c r="J17" s="867"/>
      <c r="K17" s="867"/>
      <c r="L17" s="867"/>
      <c r="M17" s="867"/>
      <c r="N17" s="867"/>
      <c r="O17" s="874" t="str">
        <f t="shared" si="7"/>
        <v/>
      </c>
      <c r="P17" s="875" t="str">
        <f t="shared" si="6"/>
        <v/>
      </c>
    </row>
    <row r="18" spans="1:16" x14ac:dyDescent="0.45">
      <c r="A18" s="869"/>
      <c r="B18" s="870"/>
      <c r="C18" s="871"/>
      <c r="D18" s="871"/>
      <c r="E18" s="872" t="str">
        <f t="shared" si="3"/>
        <v/>
      </c>
      <c r="F18" s="872" t="str">
        <f t="shared" si="4"/>
        <v/>
      </c>
      <c r="G18" s="873"/>
      <c r="H18" s="874" t="str">
        <f t="shared" si="5"/>
        <v/>
      </c>
      <c r="I18" s="867"/>
      <c r="J18" s="867"/>
      <c r="K18" s="867"/>
      <c r="L18" s="867"/>
      <c r="M18" s="867"/>
      <c r="N18" s="867"/>
      <c r="O18" s="874" t="str">
        <f t="shared" si="7"/>
        <v/>
      </c>
      <c r="P18" s="875" t="str">
        <f t="shared" si="6"/>
        <v/>
      </c>
    </row>
    <row r="19" spans="1:16" x14ac:dyDescent="0.45">
      <c r="A19" s="869"/>
      <c r="B19" s="870"/>
      <c r="C19" s="871"/>
      <c r="D19" s="871"/>
      <c r="E19" s="872" t="str">
        <f t="shared" si="3"/>
        <v/>
      </c>
      <c r="F19" s="872" t="str">
        <f t="shared" si="4"/>
        <v/>
      </c>
      <c r="G19" s="873"/>
      <c r="H19" s="874" t="str">
        <f t="shared" si="5"/>
        <v/>
      </c>
      <c r="I19" s="867"/>
      <c r="J19" s="867"/>
      <c r="K19" s="867"/>
      <c r="L19" s="867"/>
      <c r="M19" s="867"/>
      <c r="N19" s="867"/>
      <c r="O19" s="874" t="str">
        <f t="shared" si="7"/>
        <v/>
      </c>
      <c r="P19" s="875" t="str">
        <f t="shared" si="6"/>
        <v/>
      </c>
    </row>
    <row r="20" spans="1:16" x14ac:dyDescent="0.45">
      <c r="A20" s="869"/>
      <c r="B20" s="870"/>
      <c r="C20" s="871"/>
      <c r="D20" s="871"/>
      <c r="E20" s="872" t="str">
        <f t="shared" si="3"/>
        <v/>
      </c>
      <c r="F20" s="872" t="str">
        <f t="shared" si="4"/>
        <v/>
      </c>
      <c r="G20" s="873"/>
      <c r="H20" s="874" t="str">
        <f t="shared" si="5"/>
        <v/>
      </c>
      <c r="I20" s="867"/>
      <c r="J20" s="867"/>
      <c r="K20" s="867"/>
      <c r="L20" s="867"/>
      <c r="M20" s="867"/>
      <c r="N20" s="867"/>
      <c r="O20" s="874" t="str">
        <f t="shared" si="7"/>
        <v/>
      </c>
      <c r="P20" s="875" t="str">
        <f t="shared" si="6"/>
        <v/>
      </c>
    </row>
    <row r="21" spans="1:16" x14ac:dyDescent="0.45">
      <c r="A21" s="869"/>
      <c r="B21" s="870"/>
      <c r="C21" s="871"/>
      <c r="D21" s="871"/>
      <c r="E21" s="872" t="str">
        <f t="shared" si="3"/>
        <v/>
      </c>
      <c r="F21" s="872" t="str">
        <f t="shared" si="4"/>
        <v/>
      </c>
      <c r="G21" s="873"/>
      <c r="H21" s="874" t="str">
        <f t="shared" si="5"/>
        <v/>
      </c>
      <c r="I21" s="867"/>
      <c r="J21" s="867"/>
      <c r="K21" s="867"/>
      <c r="L21" s="867"/>
      <c r="M21" s="867"/>
      <c r="N21" s="867"/>
      <c r="O21" s="874" t="str">
        <f t="shared" si="7"/>
        <v/>
      </c>
      <c r="P21" s="875" t="str">
        <f t="shared" si="6"/>
        <v/>
      </c>
    </row>
    <row r="22" spans="1:16" x14ac:dyDescent="0.45">
      <c r="A22" s="869"/>
      <c r="B22" s="870"/>
      <c r="C22" s="871"/>
      <c r="D22" s="871"/>
      <c r="E22" s="872" t="str">
        <f t="shared" si="3"/>
        <v/>
      </c>
      <c r="F22" s="872" t="str">
        <f t="shared" si="4"/>
        <v/>
      </c>
      <c r="G22" s="873"/>
      <c r="H22" s="874" t="str">
        <f t="shared" si="5"/>
        <v/>
      </c>
      <c r="I22" s="867"/>
      <c r="J22" s="867"/>
      <c r="K22" s="867"/>
      <c r="L22" s="867"/>
      <c r="M22" s="867"/>
      <c r="N22" s="867"/>
      <c r="O22" s="874" t="str">
        <f t="shared" si="7"/>
        <v/>
      </c>
      <c r="P22" s="875" t="str">
        <f t="shared" si="6"/>
        <v/>
      </c>
    </row>
    <row r="23" spans="1:16" x14ac:dyDescent="0.45">
      <c r="A23" s="869"/>
      <c r="B23" s="870"/>
      <c r="C23" s="871"/>
      <c r="D23" s="871"/>
      <c r="E23" s="872" t="str">
        <f t="shared" si="3"/>
        <v/>
      </c>
      <c r="F23" s="872" t="str">
        <f t="shared" si="4"/>
        <v/>
      </c>
      <c r="G23" s="873"/>
      <c r="H23" s="874" t="str">
        <f t="shared" si="5"/>
        <v/>
      </c>
      <c r="I23" s="867"/>
      <c r="J23" s="867"/>
      <c r="K23" s="867"/>
      <c r="L23" s="867"/>
      <c r="M23" s="867"/>
      <c r="N23" s="867"/>
      <c r="O23" s="874" t="str">
        <f t="shared" si="7"/>
        <v/>
      </c>
      <c r="P23" s="875" t="str">
        <f t="shared" si="6"/>
        <v/>
      </c>
    </row>
    <row r="24" spans="1:16" x14ac:dyDescent="0.45">
      <c r="A24" s="869"/>
      <c r="B24" s="870"/>
      <c r="C24" s="871"/>
      <c r="D24" s="871"/>
      <c r="E24" s="872" t="str">
        <f t="shared" si="3"/>
        <v/>
      </c>
      <c r="F24" s="872" t="str">
        <f t="shared" si="4"/>
        <v/>
      </c>
      <c r="G24" s="873"/>
      <c r="H24" s="874" t="str">
        <f t="shared" si="5"/>
        <v/>
      </c>
      <c r="I24" s="867"/>
      <c r="J24" s="867"/>
      <c r="K24" s="867"/>
      <c r="L24" s="867"/>
      <c r="M24" s="867"/>
      <c r="N24" s="867"/>
      <c r="O24" s="874" t="str">
        <f t="shared" si="7"/>
        <v/>
      </c>
      <c r="P24" s="875" t="str">
        <f t="shared" si="6"/>
        <v/>
      </c>
    </row>
    <row r="25" spans="1:16" x14ac:dyDescent="0.45">
      <c r="A25" s="869"/>
      <c r="B25" s="870"/>
      <c r="C25" s="871"/>
      <c r="D25" s="871"/>
      <c r="E25" s="872" t="str">
        <f t="shared" si="3"/>
        <v/>
      </c>
      <c r="F25" s="872" t="str">
        <f t="shared" si="4"/>
        <v/>
      </c>
      <c r="G25" s="873"/>
      <c r="H25" s="874" t="str">
        <f t="shared" si="5"/>
        <v/>
      </c>
      <c r="I25" s="867"/>
      <c r="J25" s="867"/>
      <c r="K25" s="867"/>
      <c r="L25" s="867"/>
      <c r="M25" s="867"/>
      <c r="N25" s="867"/>
      <c r="O25" s="874" t="str">
        <f t="shared" si="7"/>
        <v/>
      </c>
      <c r="P25" s="875" t="str">
        <f t="shared" si="6"/>
        <v/>
      </c>
    </row>
    <row r="26" spans="1:16" x14ac:dyDescent="0.45">
      <c r="A26" s="869"/>
      <c r="B26" s="870"/>
      <c r="C26" s="871"/>
      <c r="D26" s="871"/>
      <c r="E26" s="872" t="str">
        <f t="shared" si="3"/>
        <v/>
      </c>
      <c r="F26" s="872" t="str">
        <f t="shared" si="4"/>
        <v/>
      </c>
      <c r="G26" s="873"/>
      <c r="H26" s="874" t="str">
        <f t="shared" si="5"/>
        <v/>
      </c>
      <c r="I26" s="867"/>
      <c r="J26" s="867"/>
      <c r="K26" s="867"/>
      <c r="L26" s="867"/>
      <c r="M26" s="867"/>
      <c r="N26" s="867"/>
      <c r="O26" s="874" t="str">
        <f t="shared" si="7"/>
        <v/>
      </c>
      <c r="P26" s="875" t="str">
        <f t="shared" si="6"/>
        <v/>
      </c>
    </row>
    <row r="27" spans="1:16" x14ac:dyDescent="0.45">
      <c r="A27" s="869"/>
      <c r="B27" s="870"/>
      <c r="C27" s="871"/>
      <c r="D27" s="871"/>
      <c r="E27" s="872" t="str">
        <f t="shared" si="3"/>
        <v/>
      </c>
      <c r="F27" s="872" t="str">
        <f t="shared" si="4"/>
        <v/>
      </c>
      <c r="G27" s="873"/>
      <c r="H27" s="874" t="str">
        <f t="shared" si="5"/>
        <v/>
      </c>
      <c r="I27" s="867"/>
      <c r="J27" s="867"/>
      <c r="K27" s="867"/>
      <c r="L27" s="867"/>
      <c r="M27" s="867"/>
      <c r="N27" s="867"/>
      <c r="O27" s="874" t="str">
        <f t="shared" si="7"/>
        <v/>
      </c>
      <c r="P27" s="875" t="str">
        <f t="shared" si="6"/>
        <v/>
      </c>
    </row>
    <row r="28" spans="1:16" x14ac:dyDescent="0.45">
      <c r="A28" s="869"/>
      <c r="B28" s="870"/>
      <c r="C28" s="871"/>
      <c r="D28" s="871"/>
      <c r="E28" s="872" t="str">
        <f t="shared" si="3"/>
        <v/>
      </c>
      <c r="F28" s="872" t="str">
        <f t="shared" si="4"/>
        <v/>
      </c>
      <c r="G28" s="873"/>
      <c r="H28" s="874" t="str">
        <f t="shared" si="5"/>
        <v/>
      </c>
      <c r="I28" s="867"/>
      <c r="J28" s="867"/>
      <c r="K28" s="867"/>
      <c r="L28" s="867"/>
      <c r="M28" s="867"/>
      <c r="N28" s="867"/>
      <c r="O28" s="874" t="str">
        <f t="shared" si="7"/>
        <v/>
      </c>
      <c r="P28" s="875" t="str">
        <f t="shared" si="6"/>
        <v/>
      </c>
    </row>
    <row r="29" spans="1:16" x14ac:dyDescent="0.45">
      <c r="A29" s="869"/>
      <c r="B29" s="870"/>
      <c r="C29" s="871"/>
      <c r="D29" s="871"/>
      <c r="E29" s="872" t="str">
        <f t="shared" si="3"/>
        <v/>
      </c>
      <c r="F29" s="872" t="str">
        <f t="shared" si="4"/>
        <v/>
      </c>
      <c r="G29" s="873"/>
      <c r="H29" s="874" t="str">
        <f t="shared" si="5"/>
        <v/>
      </c>
      <c r="I29" s="867"/>
      <c r="J29" s="867"/>
      <c r="K29" s="867"/>
      <c r="L29" s="867"/>
      <c r="M29" s="867"/>
      <c r="N29" s="867"/>
      <c r="O29" s="874" t="str">
        <f t="shared" si="7"/>
        <v/>
      </c>
      <c r="P29" s="875" t="str">
        <f t="shared" si="6"/>
        <v/>
      </c>
    </row>
    <row r="30" spans="1:16" x14ac:dyDescent="0.45">
      <c r="A30" s="869"/>
      <c r="B30" s="870"/>
      <c r="C30" s="871"/>
      <c r="D30" s="871"/>
      <c r="E30" s="872" t="str">
        <f t="shared" si="3"/>
        <v/>
      </c>
      <c r="F30" s="872" t="str">
        <f t="shared" si="4"/>
        <v/>
      </c>
      <c r="G30" s="873"/>
      <c r="H30" s="874" t="str">
        <f t="shared" si="5"/>
        <v/>
      </c>
      <c r="I30" s="867"/>
      <c r="J30" s="867"/>
      <c r="K30" s="867"/>
      <c r="L30" s="867"/>
      <c r="M30" s="867"/>
      <c r="N30" s="867"/>
      <c r="O30" s="874" t="str">
        <f t="shared" si="7"/>
        <v/>
      </c>
      <c r="P30" s="875" t="str">
        <f t="shared" si="6"/>
        <v/>
      </c>
    </row>
    <row r="31" spans="1:16" x14ac:dyDescent="0.45">
      <c r="A31" s="869"/>
      <c r="B31" s="870"/>
      <c r="C31" s="871"/>
      <c r="D31" s="871"/>
      <c r="E31" s="872" t="str">
        <f t="shared" si="3"/>
        <v/>
      </c>
      <c r="F31" s="872" t="str">
        <f t="shared" si="4"/>
        <v/>
      </c>
      <c r="G31" s="873"/>
      <c r="H31" s="874" t="str">
        <f t="shared" si="5"/>
        <v/>
      </c>
      <c r="I31" s="867"/>
      <c r="J31" s="867"/>
      <c r="K31" s="867"/>
      <c r="L31" s="867"/>
      <c r="M31" s="867"/>
      <c r="N31" s="867"/>
      <c r="O31" s="874" t="str">
        <f t="shared" si="7"/>
        <v/>
      </c>
      <c r="P31" s="875" t="str">
        <f t="shared" si="6"/>
        <v/>
      </c>
    </row>
    <row r="32" spans="1:16" x14ac:dyDescent="0.45">
      <c r="A32" s="869"/>
      <c r="B32" s="870"/>
      <c r="C32" s="871"/>
      <c r="D32" s="871"/>
      <c r="E32" s="872" t="str">
        <f t="shared" si="3"/>
        <v/>
      </c>
      <c r="F32" s="872" t="str">
        <f t="shared" si="4"/>
        <v/>
      </c>
      <c r="G32" s="873"/>
      <c r="H32" s="874" t="str">
        <f t="shared" si="5"/>
        <v/>
      </c>
      <c r="I32" s="867"/>
      <c r="J32" s="867"/>
      <c r="K32" s="867"/>
      <c r="L32" s="867"/>
      <c r="M32" s="867"/>
      <c r="N32" s="867"/>
      <c r="O32" s="874" t="str">
        <f t="shared" si="7"/>
        <v/>
      </c>
      <c r="P32" s="875" t="str">
        <f t="shared" si="6"/>
        <v/>
      </c>
    </row>
    <row r="33" spans="1:16" x14ac:dyDescent="0.45">
      <c r="A33" s="869"/>
      <c r="B33" s="870"/>
      <c r="C33" s="871"/>
      <c r="D33" s="871"/>
      <c r="E33" s="872" t="str">
        <f t="shared" si="3"/>
        <v/>
      </c>
      <c r="F33" s="872" t="str">
        <f t="shared" si="4"/>
        <v/>
      </c>
      <c r="G33" s="873"/>
      <c r="H33" s="874" t="str">
        <f t="shared" si="5"/>
        <v/>
      </c>
      <c r="I33" s="867"/>
      <c r="J33" s="867"/>
      <c r="K33" s="867"/>
      <c r="L33" s="867"/>
      <c r="M33" s="867"/>
      <c r="N33" s="867"/>
      <c r="O33" s="874" t="str">
        <f t="shared" si="7"/>
        <v/>
      </c>
      <c r="P33" s="875" t="str">
        <f t="shared" si="6"/>
        <v/>
      </c>
    </row>
    <row r="34" spans="1:16" x14ac:dyDescent="0.45">
      <c r="A34" s="869"/>
      <c r="B34" s="870"/>
      <c r="C34" s="871"/>
      <c r="D34" s="871"/>
      <c r="E34" s="872" t="str">
        <f t="shared" si="3"/>
        <v/>
      </c>
      <c r="F34" s="872" t="str">
        <f t="shared" si="4"/>
        <v/>
      </c>
      <c r="G34" s="873"/>
      <c r="H34" s="874" t="str">
        <f t="shared" si="5"/>
        <v/>
      </c>
      <c r="I34" s="867"/>
      <c r="J34" s="867"/>
      <c r="K34" s="867"/>
      <c r="L34" s="867"/>
      <c r="M34" s="867"/>
      <c r="N34" s="867"/>
      <c r="O34" s="874" t="str">
        <f t="shared" si="7"/>
        <v/>
      </c>
      <c r="P34" s="875" t="str">
        <f t="shared" si="6"/>
        <v/>
      </c>
    </row>
    <row r="35" spans="1:16" x14ac:dyDescent="0.45">
      <c r="A35" s="869"/>
      <c r="B35" s="870"/>
      <c r="C35" s="871"/>
      <c r="D35" s="871"/>
      <c r="E35" s="872" t="str">
        <f t="shared" si="3"/>
        <v/>
      </c>
      <c r="F35" s="872" t="str">
        <f t="shared" si="4"/>
        <v/>
      </c>
      <c r="G35" s="873"/>
      <c r="H35" s="874" t="str">
        <f t="shared" si="5"/>
        <v/>
      </c>
      <c r="I35" s="867"/>
      <c r="J35" s="867"/>
      <c r="K35" s="867"/>
      <c r="L35" s="867"/>
      <c r="M35" s="867"/>
      <c r="N35" s="867"/>
      <c r="O35" s="874" t="str">
        <f t="shared" si="7"/>
        <v/>
      </c>
      <c r="P35" s="875" t="str">
        <f t="shared" si="6"/>
        <v/>
      </c>
    </row>
    <row r="36" spans="1:16" x14ac:dyDescent="0.45">
      <c r="A36" s="869"/>
      <c r="B36" s="870"/>
      <c r="C36" s="871"/>
      <c r="D36" s="871"/>
      <c r="E36" s="872" t="str">
        <f t="shared" si="3"/>
        <v/>
      </c>
      <c r="F36" s="872" t="str">
        <f t="shared" si="4"/>
        <v/>
      </c>
      <c r="G36" s="873"/>
      <c r="H36" s="874" t="str">
        <f t="shared" si="5"/>
        <v/>
      </c>
      <c r="I36" s="867"/>
      <c r="J36" s="867"/>
      <c r="K36" s="867"/>
      <c r="L36" s="867"/>
      <c r="M36" s="867"/>
      <c r="N36" s="867"/>
      <c r="O36" s="874" t="str">
        <f t="shared" si="7"/>
        <v/>
      </c>
      <c r="P36" s="875" t="str">
        <f t="shared" si="6"/>
        <v/>
      </c>
    </row>
    <row r="37" spans="1:16" x14ac:dyDescent="0.45">
      <c r="A37" s="869"/>
      <c r="B37" s="870"/>
      <c r="C37" s="871"/>
      <c r="D37" s="871"/>
      <c r="E37" s="872" t="str">
        <f t="shared" si="3"/>
        <v/>
      </c>
      <c r="F37" s="872" t="str">
        <f t="shared" si="4"/>
        <v/>
      </c>
      <c r="G37" s="873"/>
      <c r="H37" s="874" t="str">
        <f t="shared" si="5"/>
        <v/>
      </c>
      <c r="I37" s="867"/>
      <c r="J37" s="867"/>
      <c r="K37" s="867"/>
      <c r="L37" s="867"/>
      <c r="M37" s="867"/>
      <c r="N37" s="867"/>
      <c r="O37" s="874" t="str">
        <f t="shared" si="7"/>
        <v/>
      </c>
      <c r="P37" s="875" t="str">
        <f t="shared" si="6"/>
        <v/>
      </c>
    </row>
    <row r="38" spans="1:16" x14ac:dyDescent="0.45">
      <c r="A38" s="869"/>
      <c r="B38" s="870"/>
      <c r="C38" s="871"/>
      <c r="D38" s="871"/>
      <c r="E38" s="872" t="str">
        <f t="shared" si="3"/>
        <v/>
      </c>
      <c r="F38" s="872" t="str">
        <f t="shared" si="4"/>
        <v/>
      </c>
      <c r="G38" s="873"/>
      <c r="H38" s="874" t="str">
        <f t="shared" si="5"/>
        <v/>
      </c>
      <c r="I38" s="867"/>
      <c r="J38" s="867"/>
      <c r="K38" s="867"/>
      <c r="L38" s="867"/>
      <c r="M38" s="867"/>
      <c r="N38" s="867"/>
      <c r="O38" s="874" t="str">
        <f t="shared" si="7"/>
        <v/>
      </c>
      <c r="P38" s="875" t="str">
        <f t="shared" si="6"/>
        <v/>
      </c>
    </row>
    <row r="39" spans="1:16" x14ac:dyDescent="0.45">
      <c r="A39" s="869"/>
      <c r="B39" s="870"/>
      <c r="C39" s="871"/>
      <c r="D39" s="871"/>
      <c r="E39" s="872" t="str">
        <f t="shared" si="3"/>
        <v/>
      </c>
      <c r="F39" s="872" t="str">
        <f t="shared" si="4"/>
        <v/>
      </c>
      <c r="G39" s="873"/>
      <c r="H39" s="874" t="str">
        <f t="shared" si="5"/>
        <v/>
      </c>
      <c r="I39" s="867"/>
      <c r="J39" s="867"/>
      <c r="K39" s="867"/>
      <c r="L39" s="867"/>
      <c r="M39" s="867"/>
      <c r="N39" s="867"/>
      <c r="O39" s="874" t="str">
        <f t="shared" si="7"/>
        <v/>
      </c>
      <c r="P39" s="875" t="str">
        <f t="shared" si="6"/>
        <v/>
      </c>
    </row>
    <row r="40" spans="1:16" x14ac:dyDescent="0.45">
      <c r="A40" s="869"/>
      <c r="B40" s="870"/>
      <c r="C40" s="871"/>
      <c r="D40" s="871"/>
      <c r="E40" s="872" t="str">
        <f t="shared" si="3"/>
        <v/>
      </c>
      <c r="F40" s="872" t="str">
        <f t="shared" si="4"/>
        <v/>
      </c>
      <c r="G40" s="873"/>
      <c r="H40" s="874" t="str">
        <f t="shared" si="5"/>
        <v/>
      </c>
      <c r="I40" s="867"/>
      <c r="J40" s="867"/>
      <c r="K40" s="867"/>
      <c r="L40" s="867"/>
      <c r="M40" s="867"/>
      <c r="N40" s="867"/>
      <c r="O40" s="874" t="str">
        <f t="shared" si="7"/>
        <v/>
      </c>
      <c r="P40" s="875" t="str">
        <f t="shared" si="6"/>
        <v/>
      </c>
    </row>
    <row r="41" spans="1:16" ht="14.65" thickBot="1" x14ac:dyDescent="0.5">
      <c r="A41" s="876"/>
      <c r="B41" s="877"/>
      <c r="C41" s="878"/>
      <c r="D41" s="878"/>
      <c r="E41" s="872" t="str">
        <f t="shared" si="3"/>
        <v/>
      </c>
      <c r="F41" s="872" t="str">
        <f t="shared" si="4"/>
        <v/>
      </c>
      <c r="G41" s="879"/>
      <c r="H41" s="874" t="str">
        <f t="shared" si="5"/>
        <v/>
      </c>
      <c r="I41" s="867"/>
      <c r="J41" s="867"/>
      <c r="K41" s="867"/>
      <c r="L41" s="867"/>
      <c r="M41" s="867"/>
      <c r="N41" s="867"/>
      <c r="O41" s="874" t="str">
        <f t="shared" si="7"/>
        <v/>
      </c>
      <c r="P41" s="875" t="str">
        <f t="shared" si="6"/>
        <v/>
      </c>
    </row>
    <row r="42" spans="1:16" ht="15.75" thickBot="1" x14ac:dyDescent="0.5">
      <c r="A42" s="1684" t="s">
        <v>182</v>
      </c>
      <c r="B42" s="1684"/>
      <c r="C42" s="1684"/>
      <c r="D42" s="1684"/>
      <c r="E42" s="318"/>
      <c r="F42" s="1674" t="s">
        <v>183</v>
      </c>
      <c r="G42" s="1675"/>
      <c r="H42" s="1675"/>
      <c r="I42" s="1675"/>
      <c r="J42" s="1676"/>
      <c r="K42" s="1676"/>
      <c r="L42" s="1676"/>
      <c r="M42" s="1675"/>
      <c r="N42" s="1675"/>
      <c r="O42" s="1675"/>
      <c r="P42" s="1677"/>
    </row>
    <row r="43" spans="1:16" x14ac:dyDescent="0.45">
      <c r="A43" s="11"/>
      <c r="B43" s="11"/>
      <c r="C43" s="11"/>
      <c r="D43" s="11"/>
      <c r="E43" s="64"/>
      <c r="F43" s="52"/>
      <c r="G43" s="52"/>
      <c r="H43" s="11"/>
      <c r="I43" s="64"/>
      <c r="J43" s="64"/>
      <c r="K43" s="64"/>
      <c r="L43" s="64"/>
      <c r="M43" s="11"/>
      <c r="N43" s="11"/>
      <c r="O43" s="11"/>
      <c r="P43" s="11"/>
    </row>
    <row r="44" spans="1:16" x14ac:dyDescent="0.45">
      <c r="A44" s="11"/>
      <c r="B44" s="1685" t="s">
        <v>184</v>
      </c>
      <c r="C44" s="1686"/>
      <c r="D44" s="65"/>
      <c r="E44" s="1686" t="s">
        <v>185</v>
      </c>
      <c r="F44" s="1686"/>
      <c r="G44" s="1686"/>
      <c r="H44" s="1686" t="s">
        <v>186</v>
      </c>
      <c r="I44" s="1686"/>
      <c r="J44" s="1686"/>
      <c r="K44" s="1686"/>
      <c r="L44" s="1686"/>
      <c r="M44" s="1686"/>
      <c r="N44" s="1686" t="s">
        <v>187</v>
      </c>
      <c r="O44" s="1687"/>
      <c r="P44" s="11"/>
    </row>
    <row r="45" spans="1:16" x14ac:dyDescent="0.45">
      <c r="A45" s="11"/>
      <c r="B45" s="1680"/>
      <c r="C45" s="1681"/>
      <c r="D45" s="66"/>
      <c r="E45" s="1681"/>
      <c r="F45" s="1681"/>
      <c r="G45" s="1681"/>
      <c r="H45" s="1681"/>
      <c r="I45" s="1681"/>
      <c r="J45" s="1681"/>
      <c r="K45" s="1681"/>
      <c r="L45" s="1681"/>
      <c r="M45" s="1681"/>
      <c r="N45" s="1682"/>
      <c r="O45" s="1683"/>
      <c r="P45" s="11"/>
    </row>
    <row r="46" spans="1:16" x14ac:dyDescent="0.45">
      <c r="A46" s="10"/>
      <c r="B46" s="10"/>
      <c r="C46" s="10"/>
      <c r="D46" s="10"/>
      <c r="E46" s="10"/>
      <c r="F46" s="10"/>
      <c r="G46" s="10"/>
      <c r="H46" s="10"/>
      <c r="I46" s="10"/>
      <c r="J46" s="10"/>
      <c r="K46" s="10"/>
      <c r="L46" s="10"/>
      <c r="M46" s="10"/>
      <c r="N46" s="10"/>
      <c r="O46" s="10"/>
      <c r="P46" s="10"/>
    </row>
    <row r="47" spans="1:16" x14ac:dyDescent="0.45">
      <c r="A47" s="10"/>
      <c r="B47" s="10"/>
      <c r="C47" s="10"/>
      <c r="D47" s="10"/>
      <c r="E47" s="10"/>
      <c r="F47" s="10"/>
      <c r="G47" s="10"/>
      <c r="H47" s="10"/>
      <c r="I47" s="10"/>
      <c r="J47" s="10"/>
      <c r="K47" s="10"/>
      <c r="L47" s="10"/>
      <c r="M47" s="10"/>
      <c r="N47" s="10"/>
      <c r="O47" s="10"/>
      <c r="P47" s="10"/>
    </row>
  </sheetData>
  <sheetProtection algorithmName="SHA-512" hashValue="4A+pxfiXw1+dSMS4E01CkMgSSI3jFiLvf14zXUvqPwq6vos9q6UsOrhKKlAjUwwOOl3UQNInIonzisC1byULUg==" saltValue="Mmg5WwEdxu9wbdttdbwi2Q==" spinCount="100000" sheet="1" selectLockedCells="1"/>
  <mergeCells count="33">
    <mergeCell ref="A2:B2"/>
    <mergeCell ref="A3:B3"/>
    <mergeCell ref="H2:I2"/>
    <mergeCell ref="H3:I3"/>
    <mergeCell ref="C2:F2"/>
    <mergeCell ref="C3:F3"/>
    <mergeCell ref="J2:P2"/>
    <mergeCell ref="J3:P3"/>
    <mergeCell ref="H8:H9"/>
    <mergeCell ref="I8:N8"/>
    <mergeCell ref="O8:O9"/>
    <mergeCell ref="E5:I5"/>
    <mergeCell ref="B6:D6"/>
    <mergeCell ref="A5:D5"/>
    <mergeCell ref="I6:N6"/>
    <mergeCell ref="O6:P6"/>
    <mergeCell ref="O5:P5"/>
    <mergeCell ref="F42:P42"/>
    <mergeCell ref="A8:A9"/>
    <mergeCell ref="B45:C45"/>
    <mergeCell ref="E45:G45"/>
    <mergeCell ref="H45:M45"/>
    <mergeCell ref="N45:O45"/>
    <mergeCell ref="A42:D42"/>
    <mergeCell ref="B44:C44"/>
    <mergeCell ref="E44:G44"/>
    <mergeCell ref="H44:M44"/>
    <mergeCell ref="N44:O44"/>
    <mergeCell ref="B8:B9"/>
    <mergeCell ref="C8:D8"/>
    <mergeCell ref="E8:F8"/>
    <mergeCell ref="G8:G9"/>
    <mergeCell ref="P8:P9"/>
  </mergeCells>
  <conditionalFormatting sqref="P10:P41">
    <cfRule type="cellIs" dxfId="6" priority="229" operator="equal">
      <formula>"X"</formula>
    </cfRule>
  </conditionalFormatting>
  <conditionalFormatting sqref="I10:N41">
    <cfRule type="cellIs" dxfId="5" priority="4" operator="greaterThan">
      <formula>$F10</formula>
    </cfRule>
    <cfRule type="cellIs" dxfId="4" priority="5" operator="lessThan">
      <formula>$E10</formula>
    </cfRule>
  </conditionalFormatting>
  <conditionalFormatting sqref="J10:N41">
    <cfRule type="cellIs" dxfId="3" priority="2" operator="greaterThan">
      <formula>$F10</formula>
    </cfRule>
    <cfRule type="cellIs" dxfId="2" priority="3" operator="lessThan">
      <formula>$E10</formula>
    </cfRule>
  </conditionalFormatting>
  <conditionalFormatting sqref="I10:N41">
    <cfRule type="expression" priority="1" stopIfTrue="1">
      <formula>ISBLANK(I10)</formula>
    </cfRule>
  </conditionalFormatting>
  <printOptions horizontalCentered="1"/>
  <pageMargins left="0.7" right="0.7" top="0.75" bottom="0.75" header="0.3" footer="0.3"/>
  <pageSetup scale="88"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CFAEE-2ED9-41E4-8A1B-AB2D7BB2E0A1}">
  <sheetPr>
    <pageSetUpPr fitToPage="1"/>
  </sheetPr>
  <dimension ref="A1:BK48"/>
  <sheetViews>
    <sheetView windowProtection="1" showGridLines="0" showRuler="0" zoomScaleNormal="100" zoomScalePageLayoutView="70" workbookViewId="0">
      <selection activeCell="A13" sqref="A13"/>
    </sheetView>
  </sheetViews>
  <sheetFormatPr defaultColWidth="9.1328125" defaultRowHeight="30" customHeight="1" outlineLevelRow="2" x14ac:dyDescent="0.45"/>
  <cols>
    <col min="1" max="1" width="2.73046875" style="923" customWidth="1"/>
    <col min="2" max="2" width="26.1328125" style="900" customWidth="1"/>
    <col min="3" max="3" width="20.59765625" style="900" customWidth="1"/>
    <col min="4" max="4" width="10.73046875" style="900" customWidth="1"/>
    <col min="5" max="5" width="10.3984375" style="911" customWidth="1"/>
    <col min="6" max="6" width="10.3984375" style="900" customWidth="1"/>
    <col min="7" max="7" width="2.73046875" style="900" customWidth="1"/>
    <col min="8" max="63" width="3.59765625" style="900" customWidth="1"/>
    <col min="64" max="16384" width="9.1328125" style="900"/>
  </cols>
  <sheetData>
    <row r="1" spans="1:63" ht="50.1" customHeight="1" x14ac:dyDescent="0.7">
      <c r="A1" s="897" t="s">
        <v>766</v>
      </c>
      <c r="B1" s="898" t="s">
        <v>767</v>
      </c>
      <c r="C1" s="899"/>
      <c r="E1" s="900"/>
      <c r="F1" s="901"/>
    </row>
    <row r="2" spans="1:63" ht="30" customHeight="1" x14ac:dyDescent="0.55000000000000004">
      <c r="A2" s="897" t="s">
        <v>768</v>
      </c>
      <c r="B2" s="902" t="str">
        <f>IF(ISBLANK([1]Information!D2),"",[1]Information!D2)</f>
        <v/>
      </c>
      <c r="C2" s="1018" t="s">
        <v>769</v>
      </c>
      <c r="D2" s="1019"/>
      <c r="E2" s="1020">
        <v>44299</v>
      </c>
      <c r="F2" s="1021"/>
      <c r="I2" s="903"/>
      <c r="J2" s="903"/>
      <c r="K2" s="903"/>
      <c r="L2" s="903"/>
      <c r="M2" s="903"/>
      <c r="N2" s="903"/>
    </row>
    <row r="3" spans="1:63" ht="30" customHeight="1" x14ac:dyDescent="0.55000000000000004">
      <c r="A3" s="897" t="s">
        <v>770</v>
      </c>
      <c r="B3" s="902" t="str">
        <f>IF(ISBLANK([1]Information!D11),"",[1]Information!D11)</f>
        <v/>
      </c>
      <c r="C3" s="1018" t="s">
        <v>771</v>
      </c>
      <c r="D3" s="1019"/>
      <c r="E3" s="904">
        <v>0</v>
      </c>
      <c r="H3" s="905"/>
      <c r="I3" s="906"/>
      <c r="J3" s="906"/>
      <c r="K3" s="906"/>
      <c r="L3" s="906"/>
      <c r="M3" s="905"/>
    </row>
    <row r="4" spans="1:63" ht="30" customHeight="1" thickBot="1" x14ac:dyDescent="0.7">
      <c r="A4" s="897" t="s">
        <v>772</v>
      </c>
      <c r="C4" s="1022" t="s">
        <v>773</v>
      </c>
      <c r="D4" s="1023"/>
      <c r="E4" s="907">
        <v>1</v>
      </c>
      <c r="F4" s="908">
        <f>Milestone_Marker</f>
        <v>1</v>
      </c>
      <c r="H4" s="909" t="str">
        <f ca="1">TEXT(H5,"mmmm")</f>
        <v>April</v>
      </c>
      <c r="I4" s="909"/>
      <c r="J4" s="909"/>
      <c r="K4" s="909"/>
      <c r="L4" s="909"/>
      <c r="M4" s="909"/>
      <c r="N4" s="909"/>
      <c r="O4" s="909" t="str">
        <f ca="1">IF(TEXT(O5,"mmmm")=H4,"",TEXT(O5,"mmmm"))</f>
        <v/>
      </c>
      <c r="P4" s="909"/>
      <c r="Q4" s="909"/>
      <c r="R4" s="909"/>
      <c r="S4" s="909"/>
      <c r="T4" s="909"/>
      <c r="U4" s="909"/>
      <c r="V4" s="909" t="str">
        <f ca="1">IF(OR(TEXT(V5,"mmmm")=O4,TEXT(V5,"mmmm")=H4),"",TEXT(V5,"mmmm"))</f>
        <v/>
      </c>
      <c r="W4" s="909"/>
      <c r="X4" s="909"/>
      <c r="Y4" s="909"/>
      <c r="Z4" s="909"/>
      <c r="AA4" s="909"/>
      <c r="AB4" s="909"/>
      <c r="AC4" s="909" t="str">
        <f ca="1">IF(OR(TEXT(AC5,"mmmm")=V4,TEXT(AC5,"mmmm")=O4,TEXT(AC5,"mmmm")=H4),"",TEXT(AC5,"mmmm"))</f>
        <v>May</v>
      </c>
      <c r="AD4" s="909"/>
      <c r="AE4" s="909"/>
      <c r="AF4" s="909"/>
      <c r="AG4" s="909"/>
      <c r="AH4" s="909"/>
      <c r="AI4" s="909"/>
      <c r="AJ4" s="909" t="str">
        <f ca="1">IF(OR(TEXT(AJ5,"mmmm")=AC4,TEXT(AJ5,"mmmm")=V4,TEXT(AJ5,"mmmm")=O4,TEXT(AJ5,"mmmm")=H4),"",TEXT(AJ5,"mmmm"))</f>
        <v/>
      </c>
      <c r="AK4" s="909"/>
      <c r="AL4" s="909"/>
      <c r="AM4" s="909"/>
      <c r="AN4" s="909"/>
      <c r="AO4" s="909"/>
      <c r="AP4" s="909"/>
      <c r="AQ4" s="909" t="str">
        <f ca="1">IF(OR(TEXT(AQ5,"mmmm")=AJ4,TEXT(AQ5,"mmmm")=AC4,TEXT(AQ5,"mmmm")=V4,TEXT(AQ5,"mmmm")=O4),"",TEXT(AQ5,"mmmm"))</f>
        <v/>
      </c>
      <c r="AR4" s="909"/>
      <c r="AS4" s="909"/>
      <c r="AT4" s="909"/>
      <c r="AU4" s="909"/>
      <c r="AV4" s="909"/>
      <c r="AW4" s="909"/>
      <c r="AX4" s="909" t="str">
        <f ca="1">IF(OR(TEXT(AX5,"mmmm")=AQ4,TEXT(AX5,"mmmm")=AJ4,TEXT(AX5,"mmmm")=AC4,TEXT(AX5,"mmmm")=V4),"",TEXT(AX5,"mmmm"))</f>
        <v/>
      </c>
      <c r="AY4" s="909"/>
      <c r="AZ4" s="909"/>
      <c r="BA4" s="909"/>
      <c r="BB4" s="909"/>
      <c r="BC4" s="909"/>
      <c r="BD4" s="909"/>
      <c r="BE4" s="909" t="str">
        <f ca="1">IF(OR(TEXT(BE5,"mmmm")=AX4,TEXT(BE5,"mmmm")=AQ4,TEXT(BE5,"mmmm")=AJ4,TEXT(BE5,"mmmm")=AC4),"",TEXT(BE5,"mmmm"))</f>
        <v>June</v>
      </c>
      <c r="BF4" s="909"/>
      <c r="BG4" s="909"/>
      <c r="BH4" s="909"/>
      <c r="BI4" s="909"/>
      <c r="BJ4" s="909"/>
      <c r="BK4" s="909"/>
    </row>
    <row r="5" spans="1:63" ht="18" customHeight="1" x14ac:dyDescent="0.45">
      <c r="A5" s="897" t="s">
        <v>774</v>
      </c>
      <c r="B5" s="910"/>
      <c r="H5" s="912">
        <f ca="1">IFERROR(Project_Start+Scrolling_Increment,TODAY())</f>
        <v>44299</v>
      </c>
      <c r="I5" s="913">
        <f ca="1">H5+1</f>
        <v>44300</v>
      </c>
      <c r="J5" s="914">
        <f t="shared" ref="J5:AW5" ca="1" si="0">I5+1</f>
        <v>44301</v>
      </c>
      <c r="K5" s="914">
        <f ca="1">J5+1</f>
        <v>44302</v>
      </c>
      <c r="L5" s="914">
        <f t="shared" ca="1" si="0"/>
        <v>44303</v>
      </c>
      <c r="M5" s="914">
        <f t="shared" ca="1" si="0"/>
        <v>44304</v>
      </c>
      <c r="N5" s="914">
        <f t="shared" ca="1" si="0"/>
        <v>44305</v>
      </c>
      <c r="O5" s="914">
        <f ca="1">N5+1</f>
        <v>44306</v>
      </c>
      <c r="P5" s="914">
        <f ca="1">O5+1</f>
        <v>44307</v>
      </c>
      <c r="Q5" s="914">
        <f t="shared" ca="1" si="0"/>
        <v>44308</v>
      </c>
      <c r="R5" s="914">
        <f t="shared" ca="1" si="0"/>
        <v>44309</v>
      </c>
      <c r="S5" s="914">
        <f t="shared" ca="1" si="0"/>
        <v>44310</v>
      </c>
      <c r="T5" s="914">
        <f t="shared" ca="1" si="0"/>
        <v>44311</v>
      </c>
      <c r="U5" s="914">
        <f t="shared" ca="1" si="0"/>
        <v>44312</v>
      </c>
      <c r="V5" s="914">
        <f ca="1">U5+1</f>
        <v>44313</v>
      </c>
      <c r="W5" s="914">
        <f ca="1">V5+1</f>
        <v>44314</v>
      </c>
      <c r="X5" s="914">
        <f t="shared" ca="1" si="0"/>
        <v>44315</v>
      </c>
      <c r="Y5" s="914">
        <f t="shared" ca="1" si="0"/>
        <v>44316</v>
      </c>
      <c r="Z5" s="914">
        <f t="shared" ca="1" si="0"/>
        <v>44317</v>
      </c>
      <c r="AA5" s="914">
        <f t="shared" ca="1" si="0"/>
        <v>44318</v>
      </c>
      <c r="AB5" s="914">
        <f t="shared" ca="1" si="0"/>
        <v>44319</v>
      </c>
      <c r="AC5" s="914">
        <f ca="1">AB5+1</f>
        <v>44320</v>
      </c>
      <c r="AD5" s="914">
        <f ca="1">AC5+1</f>
        <v>44321</v>
      </c>
      <c r="AE5" s="914">
        <f t="shared" ca="1" si="0"/>
        <v>44322</v>
      </c>
      <c r="AF5" s="914">
        <f t="shared" ca="1" si="0"/>
        <v>44323</v>
      </c>
      <c r="AG5" s="914">
        <f t="shared" ca="1" si="0"/>
        <v>44324</v>
      </c>
      <c r="AH5" s="914">
        <f t="shared" ca="1" si="0"/>
        <v>44325</v>
      </c>
      <c r="AI5" s="914">
        <f t="shared" ca="1" si="0"/>
        <v>44326</v>
      </c>
      <c r="AJ5" s="914">
        <f ca="1">AI5+1</f>
        <v>44327</v>
      </c>
      <c r="AK5" s="914">
        <f ca="1">AJ5+1</f>
        <v>44328</v>
      </c>
      <c r="AL5" s="914">
        <f t="shared" ca="1" si="0"/>
        <v>44329</v>
      </c>
      <c r="AM5" s="914">
        <f t="shared" ca="1" si="0"/>
        <v>44330</v>
      </c>
      <c r="AN5" s="914">
        <f t="shared" ca="1" si="0"/>
        <v>44331</v>
      </c>
      <c r="AO5" s="914">
        <f t="shared" ca="1" si="0"/>
        <v>44332</v>
      </c>
      <c r="AP5" s="914">
        <f t="shared" ca="1" si="0"/>
        <v>44333</v>
      </c>
      <c r="AQ5" s="914">
        <f ca="1">AP5+1</f>
        <v>44334</v>
      </c>
      <c r="AR5" s="914">
        <f ca="1">AQ5+1</f>
        <v>44335</v>
      </c>
      <c r="AS5" s="914">
        <f t="shared" ca="1" si="0"/>
        <v>44336</v>
      </c>
      <c r="AT5" s="914">
        <f t="shared" ca="1" si="0"/>
        <v>44337</v>
      </c>
      <c r="AU5" s="914">
        <f t="shared" ca="1" si="0"/>
        <v>44338</v>
      </c>
      <c r="AV5" s="914">
        <f t="shared" ca="1" si="0"/>
        <v>44339</v>
      </c>
      <c r="AW5" s="914">
        <f t="shared" ca="1" si="0"/>
        <v>44340</v>
      </c>
      <c r="AX5" s="914">
        <f ca="1">AW5+1</f>
        <v>44341</v>
      </c>
      <c r="AY5" s="914">
        <f ca="1">AX5+1</f>
        <v>44342</v>
      </c>
      <c r="AZ5" s="914">
        <f t="shared" ref="AZ5:BD5" ca="1" si="1">AY5+1</f>
        <v>44343</v>
      </c>
      <c r="BA5" s="914">
        <f t="shared" ca="1" si="1"/>
        <v>44344</v>
      </c>
      <c r="BB5" s="914">
        <f t="shared" ca="1" si="1"/>
        <v>44345</v>
      </c>
      <c r="BC5" s="914">
        <f t="shared" ca="1" si="1"/>
        <v>44346</v>
      </c>
      <c r="BD5" s="914">
        <f t="shared" ca="1" si="1"/>
        <v>44347</v>
      </c>
      <c r="BE5" s="914">
        <f ca="1">BD5+1</f>
        <v>44348</v>
      </c>
      <c r="BF5" s="914">
        <f ca="1">BE5+1</f>
        <v>44349</v>
      </c>
      <c r="BG5" s="914">
        <f t="shared" ref="BG5:BK5" ca="1" si="2">BF5+1</f>
        <v>44350</v>
      </c>
      <c r="BH5" s="914">
        <f t="shared" ca="1" si="2"/>
        <v>44351</v>
      </c>
      <c r="BI5" s="914">
        <f t="shared" ca="1" si="2"/>
        <v>44352</v>
      </c>
      <c r="BJ5" s="914">
        <f t="shared" ca="1" si="2"/>
        <v>44353</v>
      </c>
      <c r="BK5" s="915">
        <f t="shared" ca="1" si="2"/>
        <v>44354</v>
      </c>
    </row>
    <row r="6" spans="1:63" ht="30.95" customHeight="1" thickBot="1" x14ac:dyDescent="0.5">
      <c r="A6" s="897" t="s">
        <v>775</v>
      </c>
      <c r="B6" s="916" t="s">
        <v>776</v>
      </c>
      <c r="C6" s="917" t="s">
        <v>777</v>
      </c>
      <c r="D6" s="917" t="s">
        <v>778</v>
      </c>
      <c r="E6" s="917" t="s">
        <v>779</v>
      </c>
      <c r="F6" s="917" t="s">
        <v>780</v>
      </c>
      <c r="G6" s="918"/>
      <c r="H6" s="919" t="str">
        <f ca="1">LEFT(TEXT(H5,"ddd"),1)</f>
        <v>T</v>
      </c>
      <c r="I6" s="920" t="str">
        <f ca="1">LEFT(TEXT(I5,"ddd"),1)</f>
        <v>W</v>
      </c>
      <c r="J6" s="921" t="str">
        <f ca="1">LEFT(TEXT(J5,"ddd"),1)</f>
        <v>T</v>
      </c>
      <c r="K6" s="922" t="str">
        <f t="shared" ref="K6:BK6" ca="1" si="3">LEFT(TEXT(K5,"ddd"),1)</f>
        <v>F</v>
      </c>
      <c r="L6" s="922" t="str">
        <f t="shared" ca="1" si="3"/>
        <v>S</v>
      </c>
      <c r="M6" s="922" t="str">
        <f t="shared" ca="1" si="3"/>
        <v>S</v>
      </c>
      <c r="N6" s="922" t="str">
        <f t="shared" ca="1" si="3"/>
        <v>M</v>
      </c>
      <c r="O6" s="922" t="str">
        <f t="shared" ca="1" si="3"/>
        <v>T</v>
      </c>
      <c r="P6" s="922" t="str">
        <f t="shared" ca="1" si="3"/>
        <v>W</v>
      </c>
      <c r="Q6" s="922" t="str">
        <f t="shared" ca="1" si="3"/>
        <v>T</v>
      </c>
      <c r="R6" s="922" t="str">
        <f t="shared" ca="1" si="3"/>
        <v>F</v>
      </c>
      <c r="S6" s="922" t="str">
        <f t="shared" ca="1" si="3"/>
        <v>S</v>
      </c>
      <c r="T6" s="922" t="str">
        <f t="shared" ca="1" si="3"/>
        <v>S</v>
      </c>
      <c r="U6" s="922" t="str">
        <f t="shared" ca="1" si="3"/>
        <v>M</v>
      </c>
      <c r="V6" s="922" t="str">
        <f t="shared" ca="1" si="3"/>
        <v>T</v>
      </c>
      <c r="W6" s="922" t="str">
        <f t="shared" ca="1" si="3"/>
        <v>W</v>
      </c>
      <c r="X6" s="922" t="str">
        <f t="shared" ca="1" si="3"/>
        <v>T</v>
      </c>
      <c r="Y6" s="922" t="str">
        <f t="shared" ca="1" si="3"/>
        <v>F</v>
      </c>
      <c r="Z6" s="922" t="str">
        <f t="shared" ca="1" si="3"/>
        <v>S</v>
      </c>
      <c r="AA6" s="922" t="str">
        <f t="shared" ca="1" si="3"/>
        <v>S</v>
      </c>
      <c r="AB6" s="922" t="str">
        <f t="shared" ca="1" si="3"/>
        <v>M</v>
      </c>
      <c r="AC6" s="922" t="str">
        <f t="shared" ca="1" si="3"/>
        <v>T</v>
      </c>
      <c r="AD6" s="922" t="str">
        <f t="shared" ca="1" si="3"/>
        <v>W</v>
      </c>
      <c r="AE6" s="922" t="str">
        <f t="shared" ca="1" si="3"/>
        <v>T</v>
      </c>
      <c r="AF6" s="922" t="str">
        <f t="shared" ca="1" si="3"/>
        <v>F</v>
      </c>
      <c r="AG6" s="922" t="str">
        <f t="shared" ca="1" si="3"/>
        <v>S</v>
      </c>
      <c r="AH6" s="922" t="str">
        <f t="shared" ca="1" si="3"/>
        <v>S</v>
      </c>
      <c r="AI6" s="922" t="str">
        <f t="shared" ca="1" si="3"/>
        <v>M</v>
      </c>
      <c r="AJ6" s="922" t="str">
        <f t="shared" ca="1" si="3"/>
        <v>T</v>
      </c>
      <c r="AK6" s="922" t="str">
        <f t="shared" ca="1" si="3"/>
        <v>W</v>
      </c>
      <c r="AL6" s="922" t="str">
        <f t="shared" ca="1" si="3"/>
        <v>T</v>
      </c>
      <c r="AM6" s="922" t="str">
        <f t="shared" ca="1" si="3"/>
        <v>F</v>
      </c>
      <c r="AN6" s="922" t="str">
        <f t="shared" ca="1" si="3"/>
        <v>S</v>
      </c>
      <c r="AO6" s="922" t="str">
        <f t="shared" ca="1" si="3"/>
        <v>S</v>
      </c>
      <c r="AP6" s="922" t="str">
        <f t="shared" ca="1" si="3"/>
        <v>M</v>
      </c>
      <c r="AQ6" s="922" t="str">
        <f t="shared" ca="1" si="3"/>
        <v>T</v>
      </c>
      <c r="AR6" s="922" t="str">
        <f t="shared" ca="1" si="3"/>
        <v>W</v>
      </c>
      <c r="AS6" s="922" t="str">
        <f t="shared" ca="1" si="3"/>
        <v>T</v>
      </c>
      <c r="AT6" s="922" t="str">
        <f t="shared" ca="1" si="3"/>
        <v>F</v>
      </c>
      <c r="AU6" s="922" t="str">
        <f t="shared" ca="1" si="3"/>
        <v>S</v>
      </c>
      <c r="AV6" s="922" t="str">
        <f t="shared" ca="1" si="3"/>
        <v>S</v>
      </c>
      <c r="AW6" s="922" t="str">
        <f t="shared" ca="1" si="3"/>
        <v>M</v>
      </c>
      <c r="AX6" s="922" t="str">
        <f t="shared" ca="1" si="3"/>
        <v>T</v>
      </c>
      <c r="AY6" s="922" t="str">
        <f t="shared" ca="1" si="3"/>
        <v>W</v>
      </c>
      <c r="AZ6" s="922" t="str">
        <f t="shared" ca="1" si="3"/>
        <v>T</v>
      </c>
      <c r="BA6" s="922" t="str">
        <f t="shared" ca="1" si="3"/>
        <v>F</v>
      </c>
      <c r="BB6" s="922" t="str">
        <f t="shared" ca="1" si="3"/>
        <v>S</v>
      </c>
      <c r="BC6" s="922" t="str">
        <f t="shared" ca="1" si="3"/>
        <v>S</v>
      </c>
      <c r="BD6" s="922" t="str">
        <f t="shared" ca="1" si="3"/>
        <v>M</v>
      </c>
      <c r="BE6" s="922" t="str">
        <f t="shared" ca="1" si="3"/>
        <v>T</v>
      </c>
      <c r="BF6" s="922" t="str">
        <f t="shared" ca="1" si="3"/>
        <v>W</v>
      </c>
      <c r="BG6" s="922" t="str">
        <f t="shared" ca="1" si="3"/>
        <v>T</v>
      </c>
      <c r="BH6" s="922" t="str">
        <f t="shared" ca="1" si="3"/>
        <v>F</v>
      </c>
      <c r="BI6" s="922" t="str">
        <f t="shared" ca="1" si="3"/>
        <v>S</v>
      </c>
      <c r="BJ6" s="922" t="str">
        <f t="shared" ca="1" si="3"/>
        <v>S</v>
      </c>
      <c r="BK6" s="922" t="str">
        <f t="shared" ca="1" si="3"/>
        <v>M</v>
      </c>
    </row>
    <row r="7" spans="1:63" ht="30" customHeight="1" x14ac:dyDescent="0.45">
      <c r="A7" s="923" t="s">
        <v>781</v>
      </c>
      <c r="B7" s="924"/>
      <c r="C7" s="925"/>
      <c r="D7" s="926"/>
      <c r="E7" s="927"/>
      <c r="F7" s="928"/>
      <c r="H7" s="929"/>
      <c r="I7" s="929"/>
      <c r="J7" s="929"/>
      <c r="K7" s="929"/>
      <c r="L7" s="929"/>
      <c r="M7" s="929"/>
      <c r="N7" s="929"/>
      <c r="O7" s="929"/>
      <c r="P7" s="929"/>
      <c r="Q7" s="929"/>
      <c r="R7" s="929"/>
      <c r="S7" s="929"/>
      <c r="T7" s="929"/>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c r="AT7" s="929"/>
      <c r="AU7" s="929"/>
      <c r="AV7" s="929"/>
      <c r="AW7" s="929"/>
      <c r="AX7" s="929"/>
      <c r="AY7" s="929"/>
      <c r="AZ7" s="929"/>
      <c r="BA7" s="929"/>
      <c r="BB7" s="929"/>
      <c r="BC7" s="929"/>
      <c r="BD7" s="929"/>
      <c r="BE7" s="929"/>
      <c r="BF7" s="929"/>
      <c r="BG7" s="929"/>
      <c r="BH7" s="929"/>
      <c r="BI7" s="929"/>
      <c r="BJ7" s="929"/>
      <c r="BK7" s="929"/>
    </row>
    <row r="8" spans="1:63" s="937" customFormat="1" ht="30" customHeight="1" x14ac:dyDescent="0.45">
      <c r="A8" s="897" t="s">
        <v>782</v>
      </c>
      <c r="B8" s="930" t="s">
        <v>783</v>
      </c>
      <c r="C8" s="931"/>
      <c r="D8" s="932"/>
      <c r="E8" s="933"/>
      <c r="F8" s="934"/>
      <c r="G8" s="935"/>
      <c r="H8" s="936" t="str">
        <f>IFERROR(IF(LEN(Milestones3[[#This Row],[No. Days]])=0,"",IF(AND(H$5=$E8,$F8=1),Milestone_Marker,"")),"")</f>
        <v/>
      </c>
      <c r="I8" s="936" t="str">
        <f>IFERROR(IF(LEN(Milestones3[[#This Row],[No. Days]])=0,"",IF(AND(I$5=$E8,$F8=1),Milestone_Marker,"")),"")</f>
        <v/>
      </c>
      <c r="J8" s="936" t="str">
        <f>IFERROR(IF(LEN(Milestones3[[#This Row],[No. Days]])=0,"",IF(AND(J$5=$E8,$F8=1),Milestone_Marker,"")),"")</f>
        <v/>
      </c>
      <c r="K8" s="936" t="str">
        <f>IFERROR(IF(LEN(Milestones3[[#This Row],[No. Days]])=0,"",IF(AND(K$5=$E8,$F8=1),Milestone_Marker,"")),"")</f>
        <v/>
      </c>
      <c r="L8" s="936" t="str">
        <f>IFERROR(IF(LEN(Milestones3[[#This Row],[No. Days]])=0,"",IF(AND(L$5=$E8,$F8=1),Milestone_Marker,"")),"")</f>
        <v/>
      </c>
      <c r="M8" s="936" t="str">
        <f>IFERROR(IF(LEN(Milestones3[[#This Row],[No. Days]])=0,"",IF(AND(M$5=$E8,$F8=1),Milestone_Marker,"")),"")</f>
        <v/>
      </c>
      <c r="N8" s="936" t="str">
        <f>IFERROR(IF(LEN(Milestones3[[#This Row],[No. Days]])=0,"",IF(AND(N$5=$E8,$F8=1),Milestone_Marker,"")),"")</f>
        <v/>
      </c>
      <c r="O8" s="936" t="str">
        <f>IFERROR(IF(LEN(Milestones3[[#This Row],[No. Days]])=0,"",IF(AND(O$5=$E8,$F8=1),Milestone_Marker,"")),"")</f>
        <v/>
      </c>
      <c r="P8" s="936" t="str">
        <f>IFERROR(IF(LEN(Milestones3[[#This Row],[No. Days]])=0,"",IF(AND(P$5=$E8,$F8=1),Milestone_Marker,"")),"")</f>
        <v/>
      </c>
      <c r="Q8" s="936" t="str">
        <f>IFERROR(IF(LEN(Milestones3[[#This Row],[No. Days]])=0,"",IF(AND(Q$5=$E8,$F8=1),Milestone_Marker,"")),"")</f>
        <v/>
      </c>
      <c r="R8" s="936" t="str">
        <f>IFERROR(IF(LEN(Milestones3[[#This Row],[No. Days]])=0,"",IF(AND(R$5=$E8,$F8=1),Milestone_Marker,"")),"")</f>
        <v/>
      </c>
      <c r="S8" s="936" t="str">
        <f>IFERROR(IF(LEN(Milestones3[[#This Row],[No. Days]])=0,"",IF(AND(S$5=$E8,$F8=1),Milestone_Marker,"")),"")</f>
        <v/>
      </c>
      <c r="T8" s="936" t="str">
        <f>IFERROR(IF(LEN(Milestones3[[#This Row],[No. Days]])=0,"",IF(AND(T$5=$E8,$F8=1),Milestone_Marker,"")),"")</f>
        <v/>
      </c>
      <c r="U8" s="936" t="str">
        <f>IFERROR(IF(LEN(Milestones3[[#This Row],[No. Days]])=0,"",IF(AND(U$5=$E8,$F8=1),Milestone_Marker,"")),"")</f>
        <v/>
      </c>
      <c r="V8" s="936" t="str">
        <f>IFERROR(IF(LEN(Milestones3[[#This Row],[No. Days]])=0,"",IF(AND(V$5=$E8,$F8=1),Milestone_Marker,"")),"")</f>
        <v/>
      </c>
      <c r="W8" s="936" t="str">
        <f>IFERROR(IF(LEN(Milestones3[[#This Row],[No. Days]])=0,"",IF(AND(W$5=$E8,$F8=1),Milestone_Marker,"")),"")</f>
        <v/>
      </c>
      <c r="X8" s="936" t="str">
        <f>IFERROR(IF(LEN(Milestones3[[#This Row],[No. Days]])=0,"",IF(AND(X$5=$E8,$F8=1),Milestone_Marker,"")),"")</f>
        <v/>
      </c>
      <c r="Y8" s="936" t="str">
        <f>IFERROR(IF(LEN(Milestones3[[#This Row],[No. Days]])=0,"",IF(AND(Y$5=$E8,$F8=1),Milestone_Marker,"")),"")</f>
        <v/>
      </c>
      <c r="Z8" s="936" t="str">
        <f>IFERROR(IF(LEN(Milestones3[[#This Row],[No. Days]])=0,"",IF(AND(Z$5=$E8,$F8=1),Milestone_Marker,"")),"")</f>
        <v/>
      </c>
      <c r="AA8" s="936" t="str">
        <f>IFERROR(IF(LEN(Milestones3[[#This Row],[No. Days]])=0,"",IF(AND(AA$5=$E8,$F8=1),Milestone_Marker,"")),"")</f>
        <v/>
      </c>
      <c r="AB8" s="936" t="str">
        <f>IFERROR(IF(LEN(Milestones3[[#This Row],[No. Days]])=0,"",IF(AND(AB$5=$E8,$F8=1),Milestone_Marker,"")),"")</f>
        <v/>
      </c>
      <c r="AC8" s="936" t="str">
        <f>IFERROR(IF(LEN(Milestones3[[#This Row],[No. Days]])=0,"",IF(AND(AC$5=$E8,$F8=1),Milestone_Marker,"")),"")</f>
        <v/>
      </c>
      <c r="AD8" s="936" t="str">
        <f>IFERROR(IF(LEN(Milestones3[[#This Row],[No. Days]])=0,"",IF(AND(AD$5=$E8,$F8=1),Milestone_Marker,"")),"")</f>
        <v/>
      </c>
      <c r="AE8" s="936" t="str">
        <f>IFERROR(IF(LEN(Milestones3[[#This Row],[No. Days]])=0,"",IF(AND(AE$5=$E8,$F8=1),Milestone_Marker,"")),"")</f>
        <v/>
      </c>
      <c r="AF8" s="936" t="str">
        <f>IFERROR(IF(LEN(Milestones3[[#This Row],[No. Days]])=0,"",IF(AND(AF$5=$E8,$F8=1),Milestone_Marker,"")),"")</f>
        <v/>
      </c>
      <c r="AG8" s="936" t="str">
        <f>IFERROR(IF(LEN(Milestones3[[#This Row],[No. Days]])=0,"",IF(AND(AG$5=$E8,$F8=1),Milestone_Marker,"")),"")</f>
        <v/>
      </c>
      <c r="AH8" s="936" t="str">
        <f>IFERROR(IF(LEN(Milestones3[[#This Row],[No. Days]])=0,"",IF(AND(AH$5=$E8,$F8=1),Milestone_Marker,"")),"")</f>
        <v/>
      </c>
      <c r="AI8" s="936" t="str">
        <f>IFERROR(IF(LEN(Milestones3[[#This Row],[No. Days]])=0,"",IF(AND(AI$5=$E8,$F8=1),Milestone_Marker,"")),"")</f>
        <v/>
      </c>
      <c r="AJ8" s="936" t="str">
        <f>IFERROR(IF(LEN(Milestones3[[#This Row],[No. Days]])=0,"",IF(AND(AJ$5=$E8,$F8=1),Milestone_Marker,"")),"")</f>
        <v/>
      </c>
      <c r="AK8" s="936" t="str">
        <f>IFERROR(IF(LEN(Milestones3[[#This Row],[No. Days]])=0,"",IF(AND(AK$5=$E8,$F8=1),Milestone_Marker,"")),"")</f>
        <v/>
      </c>
      <c r="AL8" s="936" t="str">
        <f>IFERROR(IF(LEN(Milestones3[[#This Row],[No. Days]])=0,"",IF(AND(AL$5=$E8,$F8=1),Milestone_Marker,"")),"")</f>
        <v/>
      </c>
      <c r="AM8" s="936" t="str">
        <f>IFERROR(IF(LEN(Milestones3[[#This Row],[No. Days]])=0,"",IF(AND(AM$5=$E8,$F8=1),Milestone_Marker,"")),"")</f>
        <v/>
      </c>
      <c r="AN8" s="936" t="str">
        <f>IFERROR(IF(LEN(Milestones3[[#This Row],[No. Days]])=0,"",IF(AND(AN$5=$E8,$F8=1),Milestone_Marker,"")),"")</f>
        <v/>
      </c>
      <c r="AO8" s="936" t="str">
        <f>IFERROR(IF(LEN(Milestones3[[#This Row],[No. Days]])=0,"",IF(AND(AO$5=$E8,$F8=1),Milestone_Marker,"")),"")</f>
        <v/>
      </c>
      <c r="AP8" s="936" t="str">
        <f>IFERROR(IF(LEN(Milestones3[[#This Row],[No. Days]])=0,"",IF(AND(AP$5=$E8,$F8=1),Milestone_Marker,"")),"")</f>
        <v/>
      </c>
      <c r="AQ8" s="936" t="str">
        <f>IFERROR(IF(LEN(Milestones3[[#This Row],[No. Days]])=0,"",IF(AND(AQ$5=$E8,$F8=1),Milestone_Marker,"")),"")</f>
        <v/>
      </c>
      <c r="AR8" s="936" t="str">
        <f>IFERROR(IF(LEN(Milestones3[[#This Row],[No. Days]])=0,"",IF(AND(AR$5=$E8,$F8=1),Milestone_Marker,"")),"")</f>
        <v/>
      </c>
      <c r="AS8" s="936" t="str">
        <f>IFERROR(IF(LEN(Milestones3[[#This Row],[No. Days]])=0,"",IF(AND(AS$5=$E8,$F8=1),Milestone_Marker,"")),"")</f>
        <v/>
      </c>
      <c r="AT8" s="936" t="str">
        <f>IFERROR(IF(LEN(Milestones3[[#This Row],[No. Days]])=0,"",IF(AND(AT$5=$E8,$F8=1),Milestone_Marker,"")),"")</f>
        <v/>
      </c>
      <c r="AU8" s="936" t="str">
        <f>IFERROR(IF(LEN(Milestones3[[#This Row],[No. Days]])=0,"",IF(AND(AU$5=$E8,$F8=1),Milestone_Marker,"")),"")</f>
        <v/>
      </c>
      <c r="AV8" s="936" t="str">
        <f>IFERROR(IF(LEN(Milestones3[[#This Row],[No. Days]])=0,"",IF(AND(AV$5=$E8,$F8=1),Milestone_Marker,"")),"")</f>
        <v/>
      </c>
      <c r="AW8" s="936" t="str">
        <f>IFERROR(IF(LEN(Milestones3[[#This Row],[No. Days]])=0,"",IF(AND(AW$5=$E8,$F8=1),Milestone_Marker,"")),"")</f>
        <v/>
      </c>
      <c r="AX8" s="936" t="str">
        <f>IFERROR(IF(LEN(Milestones3[[#This Row],[No. Days]])=0,"",IF(AND(AX$5=$E8,$F8=1),Milestone_Marker,"")),"")</f>
        <v/>
      </c>
      <c r="AY8" s="936" t="str">
        <f>IFERROR(IF(LEN(Milestones3[[#This Row],[No. Days]])=0,"",IF(AND(AY$5=$E8,$F8=1),Milestone_Marker,"")),"")</f>
        <v/>
      </c>
      <c r="AZ8" s="936" t="str">
        <f>IFERROR(IF(LEN(Milestones3[[#This Row],[No. Days]])=0,"",IF(AND(AZ$5=$E8,$F8=1),Milestone_Marker,"")),"")</f>
        <v/>
      </c>
      <c r="BA8" s="936" t="str">
        <f>IFERROR(IF(LEN(Milestones3[[#This Row],[No. Days]])=0,"",IF(AND(BA$5=$E8,$F8=1),Milestone_Marker,"")),"")</f>
        <v/>
      </c>
      <c r="BB8" s="936" t="str">
        <f>IFERROR(IF(LEN(Milestones3[[#This Row],[No. Days]])=0,"",IF(AND(BB$5=$E8,$F8=1),Milestone_Marker,"")),"")</f>
        <v/>
      </c>
      <c r="BC8" s="936" t="str">
        <f>IFERROR(IF(LEN(Milestones3[[#This Row],[No. Days]])=0,"",IF(AND(BC$5=$E8,$F8=1),Milestone_Marker,"")),"")</f>
        <v/>
      </c>
      <c r="BD8" s="936" t="str">
        <f>IFERROR(IF(LEN(Milestones3[[#This Row],[No. Days]])=0,"",IF(AND(BD$5=$E8,$F8=1),Milestone_Marker,"")),"")</f>
        <v/>
      </c>
      <c r="BE8" s="936" t="str">
        <f>IFERROR(IF(LEN(Milestones3[[#This Row],[No. Days]])=0,"",IF(AND(BE$5=$E8,$F8=1),Milestone_Marker,"")),"")</f>
        <v/>
      </c>
      <c r="BF8" s="936" t="str">
        <f>IFERROR(IF(LEN(Milestones3[[#This Row],[No. Days]])=0,"",IF(AND(BF$5=$E8,$F8=1),Milestone_Marker,"")),"")</f>
        <v/>
      </c>
      <c r="BG8" s="936" t="str">
        <f>IFERROR(IF(LEN(Milestones3[[#This Row],[No. Days]])=0,"",IF(AND(BG$5=$E8,$F8=1),Milestone_Marker,"")),"")</f>
        <v/>
      </c>
      <c r="BH8" s="936" t="str">
        <f>IFERROR(IF(LEN(Milestones3[[#This Row],[No. Days]])=0,"",IF(AND(BH$5=$E8,$F8=1),Milestone_Marker,"")),"")</f>
        <v/>
      </c>
      <c r="BI8" s="936" t="str">
        <f>IFERROR(IF(LEN(Milestones3[[#This Row],[No. Days]])=0,"",IF(AND(BI$5=$E8,$F8=1),Milestone_Marker,"")),"")</f>
        <v/>
      </c>
      <c r="BJ8" s="936" t="str">
        <f>IFERROR(IF(LEN(Milestones3[[#This Row],[No. Days]])=0,"",IF(AND(BJ$5=$E8,$F8=1),Milestone_Marker,"")),"")</f>
        <v/>
      </c>
      <c r="BK8" s="936" t="str">
        <f>IFERROR(IF(LEN(Milestones3[[#This Row],[No. Days]])=0,"",IF(AND(BK$5=$E8,$F8=1),Milestone_Marker,"")),"")</f>
        <v/>
      </c>
    </row>
    <row r="9" spans="1:63" s="937" customFormat="1" ht="30" customHeight="1" x14ac:dyDescent="0.45">
      <c r="A9" s="897"/>
      <c r="B9" s="930" t="s">
        <v>783</v>
      </c>
      <c r="C9" s="931"/>
      <c r="D9" s="932"/>
      <c r="E9" s="933"/>
      <c r="F9" s="934"/>
      <c r="G9" s="935"/>
      <c r="H9" s="936" t="str">
        <f>IFERROR(IF(LEN(Milestones3[[#This Row],[No. Days]])=0,"",IF(AND(H$5=$E9,$F9=1),Milestone_Marker,"")),"")</f>
        <v/>
      </c>
      <c r="I9" s="936" t="str">
        <f>IFERROR(IF(LEN(Milestones3[[#This Row],[No. Days]])=0,"",IF(AND(I$5=$E9,$F9=1),Milestone_Marker,"")),"")</f>
        <v/>
      </c>
      <c r="J9" s="936" t="str">
        <f>IFERROR(IF(LEN(Milestones3[[#This Row],[No. Days]])=0,"",IF(AND(J$5=$E9,$F9=1),Milestone_Marker,"")),"")</f>
        <v/>
      </c>
      <c r="K9" s="936" t="str">
        <f>IFERROR(IF(LEN(Milestones3[[#This Row],[No. Days]])=0,"",IF(AND(K$5=$E9,$F9=1),Milestone_Marker,"")),"")</f>
        <v/>
      </c>
      <c r="L9" s="936" t="str">
        <f>IFERROR(IF(LEN(Milestones3[[#This Row],[No. Days]])=0,"",IF(AND(L$5=$E9,$F9=1),Milestone_Marker,"")),"")</f>
        <v/>
      </c>
      <c r="M9" s="936" t="str">
        <f>IFERROR(IF(LEN(Milestones3[[#This Row],[No. Days]])=0,"",IF(AND(M$5=$E9,$F9=1),Milestone_Marker,"")),"")</f>
        <v/>
      </c>
      <c r="N9" s="936" t="str">
        <f>IFERROR(IF(LEN(Milestones3[[#This Row],[No. Days]])=0,"",IF(AND(N$5=$E9,$F9=1),Milestone_Marker,"")),"")</f>
        <v/>
      </c>
      <c r="O9" s="936" t="str">
        <f>IFERROR(IF(LEN(Milestones3[[#This Row],[No. Days]])=0,"",IF(AND(O$5=$E9,$F9=1),Milestone_Marker,"")),"")</f>
        <v/>
      </c>
      <c r="P9" s="936" t="str">
        <f>IFERROR(IF(LEN(Milestones3[[#This Row],[No. Days]])=0,"",IF(AND(P$5=$E9,$F9=1),Milestone_Marker,"")),"")</f>
        <v/>
      </c>
      <c r="Q9" s="936" t="str">
        <f>IFERROR(IF(LEN(Milestones3[[#This Row],[No. Days]])=0,"",IF(AND(Q$5=$E9,$F9=1),Milestone_Marker,"")),"")</f>
        <v/>
      </c>
      <c r="R9" s="936" t="str">
        <f>IFERROR(IF(LEN(Milestones3[[#This Row],[No. Days]])=0,"",IF(AND(R$5=$E9,$F9=1),Milestone_Marker,"")),"")</f>
        <v/>
      </c>
      <c r="S9" s="936" t="str">
        <f>IFERROR(IF(LEN(Milestones3[[#This Row],[No. Days]])=0,"",IF(AND(S$5=$E9,$F9=1),Milestone_Marker,"")),"")</f>
        <v/>
      </c>
      <c r="T9" s="936" t="str">
        <f>IFERROR(IF(LEN(Milestones3[[#This Row],[No. Days]])=0,"",IF(AND(T$5=$E9,$F9=1),Milestone_Marker,"")),"")</f>
        <v/>
      </c>
      <c r="U9" s="936" t="str">
        <f>IFERROR(IF(LEN(Milestones3[[#This Row],[No. Days]])=0,"",IF(AND(U$5=$E9,$F9=1),Milestone_Marker,"")),"")</f>
        <v/>
      </c>
      <c r="V9" s="936" t="str">
        <f>IFERROR(IF(LEN(Milestones3[[#This Row],[No. Days]])=0,"",IF(AND(V$5=$E9,$F9=1),Milestone_Marker,"")),"")</f>
        <v/>
      </c>
      <c r="W9" s="936" t="str">
        <f>IFERROR(IF(LEN(Milestones3[[#This Row],[No. Days]])=0,"",IF(AND(W$5=$E9,$F9=1),Milestone_Marker,"")),"")</f>
        <v/>
      </c>
      <c r="X9" s="936" t="str">
        <f>IFERROR(IF(LEN(Milestones3[[#This Row],[No. Days]])=0,"",IF(AND(X$5=$E9,$F9=1),Milestone_Marker,"")),"")</f>
        <v/>
      </c>
      <c r="Y9" s="936" t="str">
        <f>IFERROR(IF(LEN(Milestones3[[#This Row],[No. Days]])=0,"",IF(AND(Y$5=$E9,$F9=1),Milestone_Marker,"")),"")</f>
        <v/>
      </c>
      <c r="Z9" s="936" t="str">
        <f>IFERROR(IF(LEN(Milestones3[[#This Row],[No. Days]])=0,"",IF(AND(Z$5=$E9,$F9=1),Milestone_Marker,"")),"")</f>
        <v/>
      </c>
      <c r="AA9" s="936" t="str">
        <f>IFERROR(IF(LEN(Milestones3[[#This Row],[No. Days]])=0,"",IF(AND(AA$5=$E9,$F9=1),Milestone_Marker,"")),"")</f>
        <v/>
      </c>
      <c r="AB9" s="936" t="str">
        <f>IFERROR(IF(LEN(Milestones3[[#This Row],[No. Days]])=0,"",IF(AND(AB$5=$E9,$F9=1),Milestone_Marker,"")),"")</f>
        <v/>
      </c>
      <c r="AC9" s="936" t="str">
        <f>IFERROR(IF(LEN(Milestones3[[#This Row],[No. Days]])=0,"",IF(AND(AC$5=$E9,$F9=1),Milestone_Marker,"")),"")</f>
        <v/>
      </c>
      <c r="AD9" s="936" t="str">
        <f>IFERROR(IF(LEN(Milestones3[[#This Row],[No. Days]])=0,"",IF(AND(AD$5=$E9,$F9=1),Milestone_Marker,"")),"")</f>
        <v/>
      </c>
      <c r="AE9" s="936" t="str">
        <f>IFERROR(IF(LEN(Milestones3[[#This Row],[No. Days]])=0,"",IF(AND(AE$5=$E9,$F9=1),Milestone_Marker,"")),"")</f>
        <v/>
      </c>
      <c r="AF9" s="936" t="str">
        <f>IFERROR(IF(LEN(Milestones3[[#This Row],[No. Days]])=0,"",IF(AND(AF$5=$E9,$F9=1),Milestone_Marker,"")),"")</f>
        <v/>
      </c>
      <c r="AG9" s="936" t="str">
        <f>IFERROR(IF(LEN(Milestones3[[#This Row],[No. Days]])=0,"",IF(AND(AG$5=$E9,$F9=1),Milestone_Marker,"")),"")</f>
        <v/>
      </c>
      <c r="AH9" s="936" t="str">
        <f>IFERROR(IF(LEN(Milestones3[[#This Row],[No. Days]])=0,"",IF(AND(AH$5=$E9,$F9=1),Milestone_Marker,"")),"")</f>
        <v/>
      </c>
      <c r="AI9" s="936" t="str">
        <f>IFERROR(IF(LEN(Milestones3[[#This Row],[No. Days]])=0,"",IF(AND(AI$5=$E9,$F9=1),Milestone_Marker,"")),"")</f>
        <v/>
      </c>
      <c r="AJ9" s="936" t="str">
        <f>IFERROR(IF(LEN(Milestones3[[#This Row],[No. Days]])=0,"",IF(AND(AJ$5=$E9,$F9=1),Milestone_Marker,"")),"")</f>
        <v/>
      </c>
      <c r="AK9" s="936" t="str">
        <f>IFERROR(IF(LEN(Milestones3[[#This Row],[No. Days]])=0,"",IF(AND(AK$5=$E9,$F9=1),Milestone_Marker,"")),"")</f>
        <v/>
      </c>
      <c r="AL9" s="936" t="str">
        <f>IFERROR(IF(LEN(Milestones3[[#This Row],[No. Days]])=0,"",IF(AND(AL$5=$E9,$F9=1),Milestone_Marker,"")),"")</f>
        <v/>
      </c>
      <c r="AM9" s="936" t="str">
        <f>IFERROR(IF(LEN(Milestones3[[#This Row],[No. Days]])=0,"",IF(AND(AM$5=$E9,$F9=1),Milestone_Marker,"")),"")</f>
        <v/>
      </c>
      <c r="AN9" s="936" t="str">
        <f>IFERROR(IF(LEN(Milestones3[[#This Row],[No. Days]])=0,"",IF(AND(AN$5=$E9,$F9=1),Milestone_Marker,"")),"")</f>
        <v/>
      </c>
      <c r="AO9" s="936" t="str">
        <f>IFERROR(IF(LEN(Milestones3[[#This Row],[No. Days]])=0,"",IF(AND(AO$5=$E9,$F9=1),Milestone_Marker,"")),"")</f>
        <v/>
      </c>
      <c r="AP9" s="936" t="str">
        <f>IFERROR(IF(LEN(Milestones3[[#This Row],[No. Days]])=0,"",IF(AND(AP$5=$E9,$F9=1),Milestone_Marker,"")),"")</f>
        <v/>
      </c>
      <c r="AQ9" s="936" t="str">
        <f>IFERROR(IF(LEN(Milestones3[[#This Row],[No. Days]])=0,"",IF(AND(AQ$5=$E9,$F9=1),Milestone_Marker,"")),"")</f>
        <v/>
      </c>
      <c r="AR9" s="936" t="str">
        <f>IFERROR(IF(LEN(Milestones3[[#This Row],[No. Days]])=0,"",IF(AND(AR$5=$E9,$F9=1),Milestone_Marker,"")),"")</f>
        <v/>
      </c>
      <c r="AS9" s="936" t="str">
        <f>IFERROR(IF(LEN(Milestones3[[#This Row],[No. Days]])=0,"",IF(AND(AS$5=$E9,$F9=1),Milestone_Marker,"")),"")</f>
        <v/>
      </c>
      <c r="AT9" s="936" t="str">
        <f>IFERROR(IF(LEN(Milestones3[[#This Row],[No. Days]])=0,"",IF(AND(AT$5=$E9,$F9=1),Milestone_Marker,"")),"")</f>
        <v/>
      </c>
      <c r="AU9" s="936" t="str">
        <f>IFERROR(IF(LEN(Milestones3[[#This Row],[No. Days]])=0,"",IF(AND(AU$5=$E9,$F9=1),Milestone_Marker,"")),"")</f>
        <v/>
      </c>
      <c r="AV9" s="936" t="str">
        <f>IFERROR(IF(LEN(Milestones3[[#This Row],[No. Days]])=0,"",IF(AND(AV$5=$E9,$F9=1),Milestone_Marker,"")),"")</f>
        <v/>
      </c>
      <c r="AW9" s="936" t="str">
        <f>IFERROR(IF(LEN(Milestones3[[#This Row],[No. Days]])=0,"",IF(AND(AW$5=$E9,$F9=1),Milestone_Marker,"")),"")</f>
        <v/>
      </c>
      <c r="AX9" s="936" t="str">
        <f>IFERROR(IF(LEN(Milestones3[[#This Row],[No. Days]])=0,"",IF(AND(AX$5=$E9,$F9=1),Milestone_Marker,"")),"")</f>
        <v/>
      </c>
      <c r="AY9" s="936" t="str">
        <f>IFERROR(IF(LEN(Milestones3[[#This Row],[No. Days]])=0,"",IF(AND(AY$5=$E9,$F9=1),Milestone_Marker,"")),"")</f>
        <v/>
      </c>
      <c r="AZ9" s="936" t="str">
        <f>IFERROR(IF(LEN(Milestones3[[#This Row],[No. Days]])=0,"",IF(AND(AZ$5=$E9,$F9=1),Milestone_Marker,"")),"")</f>
        <v/>
      </c>
      <c r="BA9" s="936" t="str">
        <f>IFERROR(IF(LEN(Milestones3[[#This Row],[No. Days]])=0,"",IF(AND(BA$5=$E9,$F9=1),Milestone_Marker,"")),"")</f>
        <v/>
      </c>
      <c r="BB9" s="936" t="str">
        <f>IFERROR(IF(LEN(Milestones3[[#This Row],[No. Days]])=0,"",IF(AND(BB$5=$E9,$F9=1),Milestone_Marker,"")),"")</f>
        <v/>
      </c>
      <c r="BC9" s="936" t="str">
        <f>IFERROR(IF(LEN(Milestones3[[#This Row],[No. Days]])=0,"",IF(AND(BC$5=$E9,$F9=1),Milestone_Marker,"")),"")</f>
        <v/>
      </c>
      <c r="BD9" s="936" t="str">
        <f>IFERROR(IF(LEN(Milestones3[[#This Row],[No. Days]])=0,"",IF(AND(BD$5=$E9,$F9=1),Milestone_Marker,"")),"")</f>
        <v/>
      </c>
      <c r="BE9" s="936" t="str">
        <f>IFERROR(IF(LEN(Milestones3[[#This Row],[No. Days]])=0,"",IF(AND(BE$5=$E9,$F9=1),Milestone_Marker,"")),"")</f>
        <v/>
      </c>
      <c r="BF9" s="936" t="str">
        <f>IFERROR(IF(LEN(Milestones3[[#This Row],[No. Days]])=0,"",IF(AND(BF$5=$E9,$F9=1),Milestone_Marker,"")),"")</f>
        <v/>
      </c>
      <c r="BG9" s="936" t="str">
        <f>IFERROR(IF(LEN(Milestones3[[#This Row],[No. Days]])=0,"",IF(AND(BG$5=$E9,$F9=1),Milestone_Marker,"")),"")</f>
        <v/>
      </c>
      <c r="BH9" s="936" t="str">
        <f>IFERROR(IF(LEN(Milestones3[[#This Row],[No. Days]])=0,"",IF(AND(BH$5=$E9,$F9=1),Milestone_Marker,"")),"")</f>
        <v/>
      </c>
      <c r="BI9" s="936" t="str">
        <f>IFERROR(IF(LEN(Milestones3[[#This Row],[No. Days]])=0,"",IF(AND(BI$5=$E9,$F9=1),Milestone_Marker,"")),"")</f>
        <v/>
      </c>
      <c r="BJ9" s="936" t="str">
        <f>IFERROR(IF(LEN(Milestones3[[#This Row],[No. Days]])=0,"",IF(AND(BJ$5=$E9,$F9=1),Milestone_Marker,"")),"")</f>
        <v/>
      </c>
      <c r="BK9" s="936" t="str">
        <f>IFERROR(IF(LEN(Milestones3[[#This Row],[No. Days]])=0,"",IF(AND(BK$5=$E9,$F9=1),Milestone_Marker,"")),"")</f>
        <v/>
      </c>
    </row>
    <row r="10" spans="1:63" s="937" customFormat="1" ht="30" customHeight="1" x14ac:dyDescent="0.45">
      <c r="A10" s="897"/>
      <c r="B10" s="938"/>
      <c r="C10" s="931"/>
      <c r="D10" s="932"/>
      <c r="E10" s="933"/>
      <c r="F10" s="934"/>
      <c r="G10" s="935"/>
      <c r="H10" s="936" t="str">
        <f>IFERROR(IF(LEN(Milestones3[[#This Row],[No. Days]])=0,"",IF(AND(H$5=$E10,$F10=1),Milestone_Marker,"")),"")</f>
        <v/>
      </c>
      <c r="I10" s="936" t="str">
        <f>IFERROR(IF(LEN(Milestones3[[#This Row],[No. Days]])=0,"",IF(AND(I$5=$E10,$F10=1),Milestone_Marker,"")),"")</f>
        <v/>
      </c>
      <c r="J10" s="936" t="str">
        <f>IFERROR(IF(LEN(Milestones3[[#This Row],[No. Days]])=0,"",IF(AND(J$5=$E10,$F10=1),Milestone_Marker,"")),"")</f>
        <v/>
      </c>
      <c r="K10" s="936" t="str">
        <f>IFERROR(IF(LEN(Milestones3[[#This Row],[No. Days]])=0,"",IF(AND(K$5=$E10,$F10=1),Milestone_Marker,"")),"")</f>
        <v/>
      </c>
      <c r="L10" s="936" t="str">
        <f>IFERROR(IF(LEN(Milestones3[[#This Row],[No. Days]])=0,"",IF(AND(L$5=$E10,$F10=1),Milestone_Marker,"")),"")</f>
        <v/>
      </c>
      <c r="M10" s="936" t="str">
        <f>IFERROR(IF(LEN(Milestones3[[#This Row],[No. Days]])=0,"",IF(AND(M$5=$E10,$F10=1),Milestone_Marker,"")),"")</f>
        <v/>
      </c>
      <c r="N10" s="936" t="str">
        <f>IFERROR(IF(LEN(Milestones3[[#This Row],[No. Days]])=0,"",IF(AND(N$5=$E10,$F10=1),Milestone_Marker,"")),"")</f>
        <v/>
      </c>
      <c r="O10" s="936" t="str">
        <f>IFERROR(IF(LEN(Milestones3[[#This Row],[No. Days]])=0,"",IF(AND(O$5=$E10,$F10=1),Milestone_Marker,"")),"")</f>
        <v/>
      </c>
      <c r="P10" s="936" t="str">
        <f>IFERROR(IF(LEN(Milestones3[[#This Row],[No. Days]])=0,"",IF(AND(P$5=$E10,$F10=1),Milestone_Marker,"")),"")</f>
        <v/>
      </c>
      <c r="Q10" s="936" t="str">
        <f>IFERROR(IF(LEN(Milestones3[[#This Row],[No. Days]])=0,"",IF(AND(Q$5=$E10,$F10=1),Milestone_Marker,"")),"")</f>
        <v/>
      </c>
      <c r="R10" s="936" t="str">
        <f>IFERROR(IF(LEN(Milestones3[[#This Row],[No. Days]])=0,"",IF(AND(R$5=$E10,$F10=1),Milestone_Marker,"")),"")</f>
        <v/>
      </c>
      <c r="S10" s="936" t="str">
        <f>IFERROR(IF(LEN(Milestones3[[#This Row],[No. Days]])=0,"",IF(AND(S$5=$E10,$F10=1),Milestone_Marker,"")),"")</f>
        <v/>
      </c>
      <c r="T10" s="936" t="str">
        <f>IFERROR(IF(LEN(Milestones3[[#This Row],[No. Days]])=0,"",IF(AND(T$5=$E10,$F10=1),Milestone_Marker,"")),"")</f>
        <v/>
      </c>
      <c r="U10" s="936" t="str">
        <f>IFERROR(IF(LEN(Milestones3[[#This Row],[No. Days]])=0,"",IF(AND(U$5=$E10,$F10=1),Milestone_Marker,"")),"")</f>
        <v/>
      </c>
      <c r="V10" s="936" t="str">
        <f>IFERROR(IF(LEN(Milestones3[[#This Row],[No. Days]])=0,"",IF(AND(V$5=$E10,$F10=1),Milestone_Marker,"")),"")</f>
        <v/>
      </c>
      <c r="W10" s="936" t="str">
        <f>IFERROR(IF(LEN(Milestones3[[#This Row],[No. Days]])=0,"",IF(AND(W$5=$E10,$F10=1),Milestone_Marker,"")),"")</f>
        <v/>
      </c>
      <c r="X10" s="936" t="str">
        <f>IFERROR(IF(LEN(Milestones3[[#This Row],[No. Days]])=0,"",IF(AND(X$5=$E10,$F10=1),Milestone_Marker,"")),"")</f>
        <v/>
      </c>
      <c r="Y10" s="936" t="str">
        <f>IFERROR(IF(LEN(Milestones3[[#This Row],[No. Days]])=0,"",IF(AND(Y$5=$E10,$F10=1),Milestone_Marker,"")),"")</f>
        <v/>
      </c>
      <c r="Z10" s="936" t="str">
        <f>IFERROR(IF(LEN(Milestones3[[#This Row],[No. Days]])=0,"",IF(AND(Z$5=$E10,$F10=1),Milestone_Marker,"")),"")</f>
        <v/>
      </c>
      <c r="AA10" s="936" t="str">
        <f>IFERROR(IF(LEN(Milestones3[[#This Row],[No. Days]])=0,"",IF(AND(AA$5=$E10,$F10=1),Milestone_Marker,"")),"")</f>
        <v/>
      </c>
      <c r="AB10" s="936" t="str">
        <f>IFERROR(IF(LEN(Milestones3[[#This Row],[No. Days]])=0,"",IF(AND(AB$5=$E10,$F10=1),Milestone_Marker,"")),"")</f>
        <v/>
      </c>
      <c r="AC10" s="936" t="str">
        <f>IFERROR(IF(LEN(Milestones3[[#This Row],[No. Days]])=0,"",IF(AND(AC$5=$E10,$F10=1),Milestone_Marker,"")),"")</f>
        <v/>
      </c>
      <c r="AD10" s="936" t="str">
        <f>IFERROR(IF(LEN(Milestones3[[#This Row],[No. Days]])=0,"",IF(AND(AD$5=$E10,$F10=1),Milestone_Marker,"")),"")</f>
        <v/>
      </c>
      <c r="AE10" s="936" t="str">
        <f>IFERROR(IF(LEN(Milestones3[[#This Row],[No. Days]])=0,"",IF(AND(AE$5=$E10,$F10=1),Milestone_Marker,"")),"")</f>
        <v/>
      </c>
      <c r="AF10" s="936" t="str">
        <f>IFERROR(IF(LEN(Milestones3[[#This Row],[No. Days]])=0,"",IF(AND(AF$5=$E10,$F10=1),Milestone_Marker,"")),"")</f>
        <v/>
      </c>
      <c r="AG10" s="936" t="str">
        <f>IFERROR(IF(LEN(Milestones3[[#This Row],[No. Days]])=0,"",IF(AND(AG$5=$E10,$F10=1),Milestone_Marker,"")),"")</f>
        <v/>
      </c>
      <c r="AH10" s="936" t="str">
        <f>IFERROR(IF(LEN(Milestones3[[#This Row],[No. Days]])=0,"",IF(AND(AH$5=$E10,$F10=1),Milestone_Marker,"")),"")</f>
        <v/>
      </c>
      <c r="AI10" s="936" t="str">
        <f>IFERROR(IF(LEN(Milestones3[[#This Row],[No. Days]])=0,"",IF(AND(AI$5=$E10,$F10=1),Milestone_Marker,"")),"")</f>
        <v/>
      </c>
      <c r="AJ10" s="936" t="str">
        <f>IFERROR(IF(LEN(Milestones3[[#This Row],[No. Days]])=0,"",IF(AND(AJ$5=$E10,$F10=1),Milestone_Marker,"")),"")</f>
        <v/>
      </c>
      <c r="AK10" s="936" t="str">
        <f>IFERROR(IF(LEN(Milestones3[[#This Row],[No. Days]])=0,"",IF(AND(AK$5=$E10,$F10=1),Milestone_Marker,"")),"")</f>
        <v/>
      </c>
      <c r="AL10" s="936" t="str">
        <f>IFERROR(IF(LEN(Milestones3[[#This Row],[No. Days]])=0,"",IF(AND(AL$5=$E10,$F10=1),Milestone_Marker,"")),"")</f>
        <v/>
      </c>
      <c r="AM10" s="936" t="str">
        <f>IFERROR(IF(LEN(Milestones3[[#This Row],[No. Days]])=0,"",IF(AND(AM$5=$E10,$F10=1),Milestone_Marker,"")),"")</f>
        <v/>
      </c>
      <c r="AN10" s="936" t="str">
        <f>IFERROR(IF(LEN(Milestones3[[#This Row],[No. Days]])=0,"",IF(AND(AN$5=$E10,$F10=1),Milestone_Marker,"")),"")</f>
        <v/>
      </c>
      <c r="AO10" s="936" t="str">
        <f>IFERROR(IF(LEN(Milestones3[[#This Row],[No. Days]])=0,"",IF(AND(AO$5=$E10,$F10=1),Milestone_Marker,"")),"")</f>
        <v/>
      </c>
      <c r="AP10" s="936" t="str">
        <f>IFERROR(IF(LEN(Milestones3[[#This Row],[No. Days]])=0,"",IF(AND(AP$5=$E10,$F10=1),Milestone_Marker,"")),"")</f>
        <v/>
      </c>
      <c r="AQ10" s="936" t="str">
        <f>IFERROR(IF(LEN(Milestones3[[#This Row],[No. Days]])=0,"",IF(AND(AQ$5=$E10,$F10=1),Milestone_Marker,"")),"")</f>
        <v/>
      </c>
      <c r="AR10" s="936" t="str">
        <f>IFERROR(IF(LEN(Milestones3[[#This Row],[No. Days]])=0,"",IF(AND(AR$5=$E10,$F10=1),Milestone_Marker,"")),"")</f>
        <v/>
      </c>
      <c r="AS10" s="936" t="str">
        <f>IFERROR(IF(LEN(Milestones3[[#This Row],[No. Days]])=0,"",IF(AND(AS$5=$E10,$F10=1),Milestone_Marker,"")),"")</f>
        <v/>
      </c>
      <c r="AT10" s="936" t="str">
        <f>IFERROR(IF(LEN(Milestones3[[#This Row],[No. Days]])=0,"",IF(AND(AT$5=$E10,$F10=1),Milestone_Marker,"")),"")</f>
        <v/>
      </c>
      <c r="AU10" s="936" t="str">
        <f>IFERROR(IF(LEN(Milestones3[[#This Row],[No. Days]])=0,"",IF(AND(AU$5=$E10,$F10=1),Milestone_Marker,"")),"")</f>
        <v/>
      </c>
      <c r="AV10" s="936" t="str">
        <f>IFERROR(IF(LEN(Milestones3[[#This Row],[No. Days]])=0,"",IF(AND(AV$5=$E10,$F10=1),Milestone_Marker,"")),"")</f>
        <v/>
      </c>
      <c r="AW10" s="936" t="str">
        <f>IFERROR(IF(LEN(Milestones3[[#This Row],[No. Days]])=0,"",IF(AND(AW$5=$E10,$F10=1),Milestone_Marker,"")),"")</f>
        <v/>
      </c>
      <c r="AX10" s="936" t="str">
        <f>IFERROR(IF(LEN(Milestones3[[#This Row],[No. Days]])=0,"",IF(AND(AX$5=$E10,$F10=1),Milestone_Marker,"")),"")</f>
        <v/>
      </c>
      <c r="AY10" s="936" t="str">
        <f>IFERROR(IF(LEN(Milestones3[[#This Row],[No. Days]])=0,"",IF(AND(AY$5=$E10,$F10=1),Milestone_Marker,"")),"")</f>
        <v/>
      </c>
      <c r="AZ10" s="936" t="str">
        <f>IFERROR(IF(LEN(Milestones3[[#This Row],[No. Days]])=0,"",IF(AND(AZ$5=$E10,$F10=1),Milestone_Marker,"")),"")</f>
        <v/>
      </c>
      <c r="BA10" s="936" t="str">
        <f>IFERROR(IF(LEN(Milestones3[[#This Row],[No. Days]])=0,"",IF(AND(BA$5=$E10,$F10=1),Milestone_Marker,"")),"")</f>
        <v/>
      </c>
      <c r="BB10" s="936" t="str">
        <f>IFERROR(IF(LEN(Milestones3[[#This Row],[No. Days]])=0,"",IF(AND(BB$5=$E10,$F10=1),Milestone_Marker,"")),"")</f>
        <v/>
      </c>
      <c r="BC10" s="936" t="str">
        <f>IFERROR(IF(LEN(Milestones3[[#This Row],[No. Days]])=0,"",IF(AND(BC$5=$E10,$F10=1),Milestone_Marker,"")),"")</f>
        <v/>
      </c>
      <c r="BD10" s="936" t="str">
        <f>IFERROR(IF(LEN(Milestones3[[#This Row],[No. Days]])=0,"",IF(AND(BD$5=$E10,$F10=1),Milestone_Marker,"")),"")</f>
        <v/>
      </c>
      <c r="BE10" s="936" t="str">
        <f>IFERROR(IF(LEN(Milestones3[[#This Row],[No. Days]])=0,"",IF(AND(BE$5=$E10,$F10=1),Milestone_Marker,"")),"")</f>
        <v/>
      </c>
      <c r="BF10" s="936" t="str">
        <f>IFERROR(IF(LEN(Milestones3[[#This Row],[No. Days]])=0,"",IF(AND(BF$5=$E10,$F10=1),Milestone_Marker,"")),"")</f>
        <v/>
      </c>
      <c r="BG10" s="936" t="str">
        <f>IFERROR(IF(LEN(Milestones3[[#This Row],[No. Days]])=0,"",IF(AND(BG$5=$E10,$F10=1),Milestone_Marker,"")),"")</f>
        <v/>
      </c>
      <c r="BH10" s="936" t="str">
        <f>IFERROR(IF(LEN(Milestones3[[#This Row],[No. Days]])=0,"",IF(AND(BH$5=$E10,$F10=1),Milestone_Marker,"")),"")</f>
        <v/>
      </c>
      <c r="BI10" s="936" t="str">
        <f>IFERROR(IF(LEN(Milestones3[[#This Row],[No. Days]])=0,"",IF(AND(BI$5=$E10,$F10=1),Milestone_Marker,"")),"")</f>
        <v/>
      </c>
      <c r="BJ10" s="936" t="str">
        <f>IFERROR(IF(LEN(Milestones3[[#This Row],[No. Days]])=0,"",IF(AND(BJ$5=$E10,$F10=1),Milestone_Marker,"")),"")</f>
        <v/>
      </c>
      <c r="BK10" s="936" t="str">
        <f>IFERROR(IF(LEN(Milestones3[[#This Row],[No. Days]])=0,"",IF(AND(BK$5=$E10,$F10=1),Milestone_Marker,"")),"")</f>
        <v/>
      </c>
    </row>
    <row r="11" spans="1:63" s="937" customFormat="1" ht="30" customHeight="1" x14ac:dyDescent="0.45">
      <c r="A11" s="923"/>
      <c r="B11" s="938"/>
      <c r="C11" s="931"/>
      <c r="D11" s="932"/>
      <c r="E11" s="933"/>
      <c r="F11" s="934"/>
      <c r="G11" s="935"/>
      <c r="H11" s="936" t="str">
        <f>IFERROR(IF(LEN(Milestones3[[#This Row],[No. Days]])=0,"",IF(AND(H$5=$E11,$F11=1),Milestone_Marker,"")),"")</f>
        <v/>
      </c>
      <c r="I11" s="936" t="str">
        <f>IFERROR(IF(LEN(Milestones3[[#This Row],[No. Days]])=0,"",IF(AND(I$5=$E11,$F11=1),Milestone_Marker,"")),"")</f>
        <v/>
      </c>
      <c r="J11" s="936" t="str">
        <f>IFERROR(IF(LEN(Milestones3[[#This Row],[No. Days]])=0,"",IF(AND(J$5=$E11,$F11=1),Milestone_Marker,"")),"")</f>
        <v/>
      </c>
      <c r="K11" s="936" t="str">
        <f>IFERROR(IF(LEN(Milestones3[[#This Row],[No. Days]])=0,"",IF(AND(K$5=$E11,$F11=1),Milestone_Marker,"")),"")</f>
        <v/>
      </c>
      <c r="L11" s="936" t="str">
        <f>IFERROR(IF(LEN(Milestones3[[#This Row],[No. Days]])=0,"",IF(AND(L$5=$E11,$F11=1),Milestone_Marker,"")),"")</f>
        <v/>
      </c>
      <c r="M11" s="936" t="str">
        <f>IFERROR(IF(LEN(Milestones3[[#This Row],[No. Days]])=0,"",IF(AND(M$5=$E11,$F11=1),Milestone_Marker,"")),"")</f>
        <v/>
      </c>
      <c r="N11" s="936" t="str">
        <f>IFERROR(IF(LEN(Milestones3[[#This Row],[No. Days]])=0,"",IF(AND(N$5=$E11,$F11=1),Milestone_Marker,"")),"")</f>
        <v/>
      </c>
      <c r="O11" s="936" t="str">
        <f>IFERROR(IF(LEN(Milestones3[[#This Row],[No. Days]])=0,"",IF(AND(O$5=$E11,$F11=1),Milestone_Marker,"")),"")</f>
        <v/>
      </c>
      <c r="P11" s="936" t="str">
        <f>IFERROR(IF(LEN(Milestones3[[#This Row],[No. Days]])=0,"",IF(AND(P$5=$E11,$F11=1),Milestone_Marker,"")),"")</f>
        <v/>
      </c>
      <c r="Q11" s="936" t="str">
        <f>IFERROR(IF(LEN(Milestones3[[#This Row],[No. Days]])=0,"",IF(AND(Q$5=$E11,$F11=1),Milestone_Marker,"")),"")</f>
        <v/>
      </c>
      <c r="R11" s="936" t="str">
        <f>IFERROR(IF(LEN(Milestones3[[#This Row],[No. Days]])=0,"",IF(AND(R$5=$E11,$F11=1),Milestone_Marker,"")),"")</f>
        <v/>
      </c>
      <c r="S11" s="936" t="str">
        <f>IFERROR(IF(LEN(Milestones3[[#This Row],[No. Days]])=0,"",IF(AND(S$5=$E11,$F11=1),Milestone_Marker,"")),"")</f>
        <v/>
      </c>
      <c r="T11" s="936" t="str">
        <f>IFERROR(IF(LEN(Milestones3[[#This Row],[No. Days]])=0,"",IF(AND(T$5=$E11,$F11=1),Milestone_Marker,"")),"")</f>
        <v/>
      </c>
      <c r="U11" s="936" t="str">
        <f>IFERROR(IF(LEN(Milestones3[[#This Row],[No. Days]])=0,"",IF(AND(U$5=$E11,$F11=1),Milestone_Marker,"")),"")</f>
        <v/>
      </c>
      <c r="V11" s="936" t="str">
        <f>IFERROR(IF(LEN(Milestones3[[#This Row],[No. Days]])=0,"",IF(AND(V$5=$E11,$F11=1),Milestone_Marker,"")),"")</f>
        <v/>
      </c>
      <c r="W11" s="936" t="str">
        <f>IFERROR(IF(LEN(Milestones3[[#This Row],[No. Days]])=0,"",IF(AND(W$5=$E11,$F11=1),Milestone_Marker,"")),"")</f>
        <v/>
      </c>
      <c r="X11" s="936" t="str">
        <f>IFERROR(IF(LEN(Milestones3[[#This Row],[No. Days]])=0,"",IF(AND(X$5=$E11,$F11=1),Milestone_Marker,"")),"")</f>
        <v/>
      </c>
      <c r="Y11" s="936" t="str">
        <f>IFERROR(IF(LEN(Milestones3[[#This Row],[No. Days]])=0,"",IF(AND(Y$5=$E11,$F11=1),Milestone_Marker,"")),"")</f>
        <v/>
      </c>
      <c r="Z11" s="936" t="str">
        <f>IFERROR(IF(LEN(Milestones3[[#This Row],[No. Days]])=0,"",IF(AND(Z$5=$E11,$F11=1),Milestone_Marker,"")),"")</f>
        <v/>
      </c>
      <c r="AA11" s="936" t="str">
        <f>IFERROR(IF(LEN(Milestones3[[#This Row],[No. Days]])=0,"",IF(AND(AA$5=$E11,$F11=1),Milestone_Marker,"")),"")</f>
        <v/>
      </c>
      <c r="AB11" s="936" t="str">
        <f>IFERROR(IF(LEN(Milestones3[[#This Row],[No. Days]])=0,"",IF(AND(AB$5=$E11,$F11=1),Milestone_Marker,"")),"")</f>
        <v/>
      </c>
      <c r="AC11" s="936" t="str">
        <f>IFERROR(IF(LEN(Milestones3[[#This Row],[No. Days]])=0,"",IF(AND(AC$5=$E11,$F11=1),Milestone_Marker,"")),"")</f>
        <v/>
      </c>
      <c r="AD11" s="936" t="str">
        <f>IFERROR(IF(LEN(Milestones3[[#This Row],[No. Days]])=0,"",IF(AND(AD$5=$E11,$F11=1),Milestone_Marker,"")),"")</f>
        <v/>
      </c>
      <c r="AE11" s="936" t="str">
        <f>IFERROR(IF(LEN(Milestones3[[#This Row],[No. Days]])=0,"",IF(AND(AE$5=$E11,$F11=1),Milestone_Marker,"")),"")</f>
        <v/>
      </c>
      <c r="AF11" s="936" t="str">
        <f>IFERROR(IF(LEN(Milestones3[[#This Row],[No. Days]])=0,"",IF(AND(AF$5=$E11,$F11=1),Milestone_Marker,"")),"")</f>
        <v/>
      </c>
      <c r="AG11" s="936" t="str">
        <f>IFERROR(IF(LEN(Milestones3[[#This Row],[No. Days]])=0,"",IF(AND(AG$5=$E11,$F11=1),Milestone_Marker,"")),"")</f>
        <v/>
      </c>
      <c r="AH11" s="936" t="str">
        <f>IFERROR(IF(LEN(Milestones3[[#This Row],[No. Days]])=0,"",IF(AND(AH$5=$E11,$F11=1),Milestone_Marker,"")),"")</f>
        <v/>
      </c>
      <c r="AI11" s="936" t="str">
        <f>IFERROR(IF(LEN(Milestones3[[#This Row],[No. Days]])=0,"",IF(AND(AI$5=$E11,$F11=1),Milestone_Marker,"")),"")</f>
        <v/>
      </c>
      <c r="AJ11" s="936" t="str">
        <f>IFERROR(IF(LEN(Milestones3[[#This Row],[No. Days]])=0,"",IF(AND(AJ$5=$E11,$F11=1),Milestone_Marker,"")),"")</f>
        <v/>
      </c>
      <c r="AK11" s="936" t="str">
        <f>IFERROR(IF(LEN(Milestones3[[#This Row],[No. Days]])=0,"",IF(AND(AK$5=$E11,$F11=1),Milestone_Marker,"")),"")</f>
        <v/>
      </c>
      <c r="AL11" s="936" t="str">
        <f>IFERROR(IF(LEN(Milestones3[[#This Row],[No. Days]])=0,"",IF(AND(AL$5=$E11,$F11=1),Milestone_Marker,"")),"")</f>
        <v/>
      </c>
      <c r="AM11" s="936" t="str">
        <f>IFERROR(IF(LEN(Milestones3[[#This Row],[No. Days]])=0,"",IF(AND(AM$5=$E11,$F11=1),Milestone_Marker,"")),"")</f>
        <v/>
      </c>
      <c r="AN11" s="936" t="str">
        <f>IFERROR(IF(LEN(Milestones3[[#This Row],[No. Days]])=0,"",IF(AND(AN$5=$E11,$F11=1),Milestone_Marker,"")),"")</f>
        <v/>
      </c>
      <c r="AO11" s="936" t="str">
        <f>IFERROR(IF(LEN(Milestones3[[#This Row],[No. Days]])=0,"",IF(AND(AO$5=$E11,$F11=1),Milestone_Marker,"")),"")</f>
        <v/>
      </c>
      <c r="AP11" s="936" t="str">
        <f>IFERROR(IF(LEN(Milestones3[[#This Row],[No. Days]])=0,"",IF(AND(AP$5=$E11,$F11=1),Milestone_Marker,"")),"")</f>
        <v/>
      </c>
      <c r="AQ11" s="936" t="str">
        <f>IFERROR(IF(LEN(Milestones3[[#This Row],[No. Days]])=0,"",IF(AND(AQ$5=$E11,$F11=1),Milestone_Marker,"")),"")</f>
        <v/>
      </c>
      <c r="AR11" s="936" t="str">
        <f>IFERROR(IF(LEN(Milestones3[[#This Row],[No. Days]])=0,"",IF(AND(AR$5=$E11,$F11=1),Milestone_Marker,"")),"")</f>
        <v/>
      </c>
      <c r="AS11" s="936" t="str">
        <f>IFERROR(IF(LEN(Milestones3[[#This Row],[No. Days]])=0,"",IF(AND(AS$5=$E11,$F11=1),Milestone_Marker,"")),"")</f>
        <v/>
      </c>
      <c r="AT11" s="936" t="str">
        <f>IFERROR(IF(LEN(Milestones3[[#This Row],[No. Days]])=0,"",IF(AND(AT$5=$E11,$F11=1),Milestone_Marker,"")),"")</f>
        <v/>
      </c>
      <c r="AU11" s="936" t="str">
        <f>IFERROR(IF(LEN(Milestones3[[#This Row],[No. Days]])=0,"",IF(AND(AU$5=$E11,$F11=1),Milestone_Marker,"")),"")</f>
        <v/>
      </c>
      <c r="AV11" s="936" t="str">
        <f>IFERROR(IF(LEN(Milestones3[[#This Row],[No. Days]])=0,"",IF(AND(AV$5=$E11,$F11=1),Milestone_Marker,"")),"")</f>
        <v/>
      </c>
      <c r="AW11" s="936" t="str">
        <f>IFERROR(IF(LEN(Milestones3[[#This Row],[No. Days]])=0,"",IF(AND(AW$5=$E11,$F11=1),Milestone_Marker,"")),"")</f>
        <v/>
      </c>
      <c r="AX11" s="936" t="str">
        <f>IFERROR(IF(LEN(Milestones3[[#This Row],[No. Days]])=0,"",IF(AND(AX$5=$E11,$F11=1),Milestone_Marker,"")),"")</f>
        <v/>
      </c>
      <c r="AY11" s="936" t="str">
        <f>IFERROR(IF(LEN(Milestones3[[#This Row],[No. Days]])=0,"",IF(AND(AY$5=$E11,$F11=1),Milestone_Marker,"")),"")</f>
        <v/>
      </c>
      <c r="AZ11" s="936" t="str">
        <f>IFERROR(IF(LEN(Milestones3[[#This Row],[No. Days]])=0,"",IF(AND(AZ$5=$E11,$F11=1),Milestone_Marker,"")),"")</f>
        <v/>
      </c>
      <c r="BA11" s="936" t="str">
        <f>IFERROR(IF(LEN(Milestones3[[#This Row],[No. Days]])=0,"",IF(AND(BA$5=$E11,$F11=1),Milestone_Marker,"")),"")</f>
        <v/>
      </c>
      <c r="BB11" s="936" t="str">
        <f>IFERROR(IF(LEN(Milestones3[[#This Row],[No. Days]])=0,"",IF(AND(BB$5=$E11,$F11=1),Milestone_Marker,"")),"")</f>
        <v/>
      </c>
      <c r="BC11" s="936" t="str">
        <f>IFERROR(IF(LEN(Milestones3[[#This Row],[No. Days]])=0,"",IF(AND(BC$5=$E11,$F11=1),Milestone_Marker,"")),"")</f>
        <v/>
      </c>
      <c r="BD11" s="936" t="str">
        <f>IFERROR(IF(LEN(Milestones3[[#This Row],[No. Days]])=0,"",IF(AND(BD$5=$E11,$F11=1),Milestone_Marker,"")),"")</f>
        <v/>
      </c>
      <c r="BE11" s="936" t="str">
        <f>IFERROR(IF(LEN(Milestones3[[#This Row],[No. Days]])=0,"",IF(AND(BE$5=$E11,$F11=1),Milestone_Marker,"")),"")</f>
        <v/>
      </c>
      <c r="BF11" s="936" t="str">
        <f>IFERROR(IF(LEN(Milestones3[[#This Row],[No. Days]])=0,"",IF(AND(BF$5=$E11,$F11=1),Milestone_Marker,"")),"")</f>
        <v/>
      </c>
      <c r="BG11" s="936" t="str">
        <f>IFERROR(IF(LEN(Milestones3[[#This Row],[No. Days]])=0,"",IF(AND(BG$5=$E11,$F11=1),Milestone_Marker,"")),"")</f>
        <v/>
      </c>
      <c r="BH11" s="936" t="str">
        <f>IFERROR(IF(LEN(Milestones3[[#This Row],[No. Days]])=0,"",IF(AND(BH$5=$E11,$F11=1),Milestone_Marker,"")),"")</f>
        <v/>
      </c>
      <c r="BI11" s="936" t="str">
        <f>IFERROR(IF(LEN(Milestones3[[#This Row],[No. Days]])=0,"",IF(AND(BI$5=$E11,$F11=1),Milestone_Marker,"")),"")</f>
        <v/>
      </c>
      <c r="BJ11" s="936" t="str">
        <f>IFERROR(IF(LEN(Milestones3[[#This Row],[No. Days]])=0,"",IF(AND(BJ$5=$E11,$F11=1),Milestone_Marker,"")),"")</f>
        <v/>
      </c>
      <c r="BK11" s="936" t="str">
        <f>IFERROR(IF(LEN(Milestones3[[#This Row],[No. Days]])=0,"",IF(AND(BK$5=$E11,$F11=1),Milestone_Marker,"")),"")</f>
        <v/>
      </c>
    </row>
    <row r="12" spans="1:63" s="937" customFormat="1" ht="30" customHeight="1" x14ac:dyDescent="0.45">
      <c r="A12" s="923"/>
      <c r="B12" s="938"/>
      <c r="C12" s="931"/>
      <c r="D12" s="932"/>
      <c r="E12" s="933"/>
      <c r="F12" s="934"/>
      <c r="G12" s="935"/>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c r="AT12" s="936"/>
      <c r="AU12" s="936"/>
      <c r="AV12" s="936"/>
      <c r="AW12" s="936"/>
      <c r="AX12" s="936"/>
      <c r="AY12" s="936"/>
      <c r="AZ12" s="936"/>
      <c r="BA12" s="936"/>
      <c r="BB12" s="936"/>
      <c r="BC12" s="936"/>
      <c r="BD12" s="936"/>
      <c r="BE12" s="936"/>
      <c r="BF12" s="936"/>
      <c r="BG12" s="936"/>
      <c r="BH12" s="936"/>
      <c r="BI12" s="936"/>
      <c r="BJ12" s="936"/>
      <c r="BK12" s="936"/>
    </row>
    <row r="13" spans="1:63" s="937" customFormat="1" ht="30" customHeight="1" x14ac:dyDescent="0.45">
      <c r="A13" s="923"/>
      <c r="B13" s="938"/>
      <c r="C13" s="931"/>
      <c r="D13" s="932"/>
      <c r="E13" s="933"/>
      <c r="F13" s="934"/>
      <c r="G13" s="935"/>
      <c r="H13" s="936"/>
      <c r="I13" s="936"/>
      <c r="J13" s="936"/>
      <c r="K13" s="936"/>
      <c r="L13" s="936"/>
      <c r="M13" s="936"/>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c r="AT13" s="936"/>
      <c r="AU13" s="936"/>
      <c r="AV13" s="936"/>
      <c r="AW13" s="936"/>
      <c r="AX13" s="936"/>
      <c r="AY13" s="936"/>
      <c r="AZ13" s="936"/>
      <c r="BA13" s="936"/>
      <c r="BB13" s="936"/>
      <c r="BC13" s="936"/>
      <c r="BD13" s="936"/>
      <c r="BE13" s="936"/>
      <c r="BF13" s="936"/>
      <c r="BG13" s="936"/>
      <c r="BH13" s="936"/>
      <c r="BI13" s="936"/>
      <c r="BJ13" s="936"/>
      <c r="BK13" s="936"/>
    </row>
    <row r="14" spans="1:63" s="937" customFormat="1" ht="30" customHeight="1" x14ac:dyDescent="0.45">
      <c r="A14" s="923"/>
      <c r="B14" s="938"/>
      <c r="C14" s="931"/>
      <c r="D14" s="932"/>
      <c r="E14" s="933"/>
      <c r="F14" s="934"/>
      <c r="G14" s="935"/>
      <c r="H14" s="936"/>
      <c r="I14" s="936"/>
      <c r="J14" s="936"/>
      <c r="K14" s="936"/>
      <c r="L14" s="936"/>
      <c r="M14" s="936"/>
      <c r="N14" s="936"/>
      <c r="O14" s="936"/>
      <c r="P14" s="936"/>
      <c r="Q14" s="936"/>
      <c r="R14" s="936"/>
      <c r="S14" s="936"/>
      <c r="T14" s="936"/>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c r="AT14" s="936"/>
      <c r="AU14" s="936"/>
      <c r="AV14" s="936"/>
      <c r="AW14" s="936"/>
      <c r="AX14" s="936"/>
      <c r="AY14" s="936"/>
      <c r="AZ14" s="936"/>
      <c r="BA14" s="936"/>
      <c r="BB14" s="936"/>
      <c r="BC14" s="936"/>
      <c r="BD14" s="936"/>
      <c r="BE14" s="936"/>
      <c r="BF14" s="936"/>
      <c r="BG14" s="936"/>
      <c r="BH14" s="936"/>
      <c r="BI14" s="936"/>
      <c r="BJ14" s="936"/>
      <c r="BK14" s="936"/>
    </row>
    <row r="15" spans="1:63" s="937" customFormat="1" ht="30" customHeight="1" x14ac:dyDescent="0.45">
      <c r="A15" s="923"/>
      <c r="B15" s="938"/>
      <c r="C15" s="931"/>
      <c r="D15" s="932"/>
      <c r="E15" s="933"/>
      <c r="F15" s="934"/>
      <c r="G15" s="935"/>
      <c r="H15" s="936"/>
      <c r="I15" s="936"/>
      <c r="J15" s="936"/>
      <c r="K15" s="936"/>
      <c r="L15" s="936"/>
      <c r="M15" s="936"/>
      <c r="N15" s="936"/>
      <c r="O15" s="936"/>
      <c r="P15" s="936"/>
      <c r="Q15" s="936"/>
      <c r="R15" s="936"/>
      <c r="S15" s="936"/>
      <c r="T15" s="936"/>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c r="AT15" s="936"/>
      <c r="AU15" s="936"/>
      <c r="AV15" s="936"/>
      <c r="AW15" s="936"/>
      <c r="AX15" s="936"/>
      <c r="AY15" s="936"/>
      <c r="AZ15" s="936"/>
      <c r="BA15" s="936"/>
      <c r="BB15" s="936"/>
      <c r="BC15" s="936"/>
      <c r="BD15" s="936"/>
      <c r="BE15" s="936"/>
      <c r="BF15" s="936"/>
      <c r="BG15" s="936"/>
      <c r="BH15" s="936"/>
      <c r="BI15" s="936"/>
      <c r="BJ15" s="936"/>
      <c r="BK15" s="936"/>
    </row>
    <row r="16" spans="1:63" s="937" customFormat="1" ht="30" customHeight="1" x14ac:dyDescent="0.45">
      <c r="A16" s="923"/>
      <c r="B16" s="938"/>
      <c r="C16" s="931"/>
      <c r="D16" s="932"/>
      <c r="E16" s="933"/>
      <c r="F16" s="934"/>
      <c r="G16" s="935"/>
      <c r="H16" s="936" t="str">
        <f>IFERROR(IF(LEN(Milestones3[[#This Row],[No. Days]])=0,"",IF(AND(H$5=$E16,$F16=1),Milestone_Marker,"")),"")</f>
        <v/>
      </c>
      <c r="I16" s="936" t="str">
        <f>IFERROR(IF(LEN(Milestones3[[#This Row],[No. Days]])=0,"",IF(AND(I$5=$E16,$F16=1),Milestone_Marker,"")),"")</f>
        <v/>
      </c>
      <c r="J16" s="936" t="str">
        <f>IFERROR(IF(LEN(Milestones3[[#This Row],[No. Days]])=0,"",IF(AND(J$5=$E16,$F16=1),Milestone_Marker,"")),"")</f>
        <v/>
      </c>
      <c r="K16" s="936" t="str">
        <f>IFERROR(IF(LEN(Milestones3[[#This Row],[No. Days]])=0,"",IF(AND(K$5=$E16,$F16=1),Milestone_Marker,"")),"")</f>
        <v/>
      </c>
      <c r="L16" s="936" t="str">
        <f>IFERROR(IF(LEN(Milestones3[[#This Row],[No. Days]])=0,"",IF(AND(L$5=$E16,$F16=1),Milestone_Marker,"")),"")</f>
        <v/>
      </c>
      <c r="M16" s="936" t="str">
        <f>IFERROR(IF(LEN(Milestones3[[#This Row],[No. Days]])=0,"",IF(AND(M$5=$E16,$F16=1),Milestone_Marker,"")),"")</f>
        <v/>
      </c>
      <c r="N16" s="936" t="str">
        <f>IFERROR(IF(LEN(Milestones3[[#This Row],[No. Days]])=0,"",IF(AND(N$5=$E16,$F16=1),Milestone_Marker,"")),"")</f>
        <v/>
      </c>
      <c r="O16" s="936" t="str">
        <f>IFERROR(IF(LEN(Milestones3[[#This Row],[No. Days]])=0,"",IF(AND(O$5=$E16,$F16=1),Milestone_Marker,"")),"")</f>
        <v/>
      </c>
      <c r="P16" s="936" t="str">
        <f>IFERROR(IF(LEN(Milestones3[[#This Row],[No. Days]])=0,"",IF(AND(P$5=$E16,$F16=1),Milestone_Marker,"")),"")</f>
        <v/>
      </c>
      <c r="Q16" s="936" t="str">
        <f>IFERROR(IF(LEN(Milestones3[[#This Row],[No. Days]])=0,"",IF(AND(Q$5=$E16,$F16=1),Milestone_Marker,"")),"")</f>
        <v/>
      </c>
      <c r="R16" s="936" t="str">
        <f>IFERROR(IF(LEN(Milestones3[[#This Row],[No. Days]])=0,"",IF(AND(R$5=$E16,$F16=1),Milestone_Marker,"")),"")</f>
        <v/>
      </c>
      <c r="S16" s="936" t="str">
        <f>IFERROR(IF(LEN(Milestones3[[#This Row],[No. Days]])=0,"",IF(AND(S$5=$E16,$F16=1),Milestone_Marker,"")),"")</f>
        <v/>
      </c>
      <c r="T16" s="936" t="str">
        <f>IFERROR(IF(LEN(Milestones3[[#This Row],[No. Days]])=0,"",IF(AND(T$5=$E16,$F16=1),Milestone_Marker,"")),"")</f>
        <v/>
      </c>
      <c r="U16" s="936" t="str">
        <f>IFERROR(IF(LEN(Milestones3[[#This Row],[No. Days]])=0,"",IF(AND(U$5=$E16,$F16=1),Milestone_Marker,"")),"")</f>
        <v/>
      </c>
      <c r="V16" s="936" t="str">
        <f>IFERROR(IF(LEN(Milestones3[[#This Row],[No. Days]])=0,"",IF(AND(V$5=$E16,$F16=1),Milestone_Marker,"")),"")</f>
        <v/>
      </c>
      <c r="W16" s="936" t="str">
        <f>IFERROR(IF(LEN(Milestones3[[#This Row],[No. Days]])=0,"",IF(AND(W$5=$E16,$F16=1),Milestone_Marker,"")),"")</f>
        <v/>
      </c>
      <c r="X16" s="936" t="str">
        <f>IFERROR(IF(LEN(Milestones3[[#This Row],[No. Days]])=0,"",IF(AND(X$5=$E16,$F16=1),Milestone_Marker,"")),"")</f>
        <v/>
      </c>
      <c r="Y16" s="936" t="str">
        <f>IFERROR(IF(LEN(Milestones3[[#This Row],[No. Days]])=0,"",IF(AND(Y$5=$E16,$F16=1),Milestone_Marker,"")),"")</f>
        <v/>
      </c>
      <c r="Z16" s="936" t="str">
        <f>IFERROR(IF(LEN(Milestones3[[#This Row],[No. Days]])=0,"",IF(AND(Z$5=$E16,$F16=1),Milestone_Marker,"")),"")</f>
        <v/>
      </c>
      <c r="AA16" s="936" t="str">
        <f>IFERROR(IF(LEN(Milestones3[[#This Row],[No. Days]])=0,"",IF(AND(AA$5=$E16,$F16=1),Milestone_Marker,"")),"")</f>
        <v/>
      </c>
      <c r="AB16" s="936" t="str">
        <f>IFERROR(IF(LEN(Milestones3[[#This Row],[No. Days]])=0,"",IF(AND(AB$5=$E16,$F16=1),Milestone_Marker,"")),"")</f>
        <v/>
      </c>
      <c r="AC16" s="936" t="str">
        <f>IFERROR(IF(LEN(Milestones3[[#This Row],[No. Days]])=0,"",IF(AND(AC$5=$E16,$F16=1),Milestone_Marker,"")),"")</f>
        <v/>
      </c>
      <c r="AD16" s="936" t="str">
        <f>IFERROR(IF(LEN(Milestones3[[#This Row],[No. Days]])=0,"",IF(AND(AD$5=$E16,$F16=1),Milestone_Marker,"")),"")</f>
        <v/>
      </c>
      <c r="AE16" s="936" t="str">
        <f>IFERROR(IF(LEN(Milestones3[[#This Row],[No. Days]])=0,"",IF(AND(AE$5=$E16,$F16=1),Milestone_Marker,"")),"")</f>
        <v/>
      </c>
      <c r="AF16" s="936" t="str">
        <f>IFERROR(IF(LEN(Milestones3[[#This Row],[No. Days]])=0,"",IF(AND(AF$5=$E16,$F16=1),Milestone_Marker,"")),"")</f>
        <v/>
      </c>
      <c r="AG16" s="936" t="str">
        <f>IFERROR(IF(LEN(Milestones3[[#This Row],[No. Days]])=0,"",IF(AND(AG$5=$E16,$F16=1),Milestone_Marker,"")),"")</f>
        <v/>
      </c>
      <c r="AH16" s="936" t="str">
        <f>IFERROR(IF(LEN(Milestones3[[#This Row],[No. Days]])=0,"",IF(AND(AH$5=$E16,$F16=1),Milestone_Marker,"")),"")</f>
        <v/>
      </c>
      <c r="AI16" s="936" t="str">
        <f>IFERROR(IF(LEN(Milestones3[[#This Row],[No. Days]])=0,"",IF(AND(AI$5=$E16,$F16=1),Milestone_Marker,"")),"")</f>
        <v/>
      </c>
      <c r="AJ16" s="936" t="str">
        <f>IFERROR(IF(LEN(Milestones3[[#This Row],[No. Days]])=0,"",IF(AND(AJ$5=$E16,$F16=1),Milestone_Marker,"")),"")</f>
        <v/>
      </c>
      <c r="AK16" s="936" t="str">
        <f>IFERROR(IF(LEN(Milestones3[[#This Row],[No. Days]])=0,"",IF(AND(AK$5=$E16,$F16=1),Milestone_Marker,"")),"")</f>
        <v/>
      </c>
      <c r="AL16" s="936" t="str">
        <f>IFERROR(IF(LEN(Milestones3[[#This Row],[No. Days]])=0,"",IF(AND(AL$5=$E16,$F16=1),Milestone_Marker,"")),"")</f>
        <v/>
      </c>
      <c r="AM16" s="936" t="str">
        <f>IFERROR(IF(LEN(Milestones3[[#This Row],[No. Days]])=0,"",IF(AND(AM$5=$E16,$F16=1),Milestone_Marker,"")),"")</f>
        <v/>
      </c>
      <c r="AN16" s="936" t="str">
        <f>IFERROR(IF(LEN(Milestones3[[#This Row],[No. Days]])=0,"",IF(AND(AN$5=$E16,$F16=1),Milestone_Marker,"")),"")</f>
        <v/>
      </c>
      <c r="AO16" s="936" t="str">
        <f>IFERROR(IF(LEN(Milestones3[[#This Row],[No. Days]])=0,"",IF(AND(AO$5=$E16,$F16=1),Milestone_Marker,"")),"")</f>
        <v/>
      </c>
      <c r="AP16" s="936" t="str">
        <f>IFERROR(IF(LEN(Milestones3[[#This Row],[No. Days]])=0,"",IF(AND(AP$5=$E16,$F16=1),Milestone_Marker,"")),"")</f>
        <v/>
      </c>
      <c r="AQ16" s="936" t="str">
        <f>IFERROR(IF(LEN(Milestones3[[#This Row],[No. Days]])=0,"",IF(AND(AQ$5=$E16,$F16=1),Milestone_Marker,"")),"")</f>
        <v/>
      </c>
      <c r="AR16" s="936" t="str">
        <f>IFERROR(IF(LEN(Milestones3[[#This Row],[No. Days]])=0,"",IF(AND(AR$5=$E16,$F16=1),Milestone_Marker,"")),"")</f>
        <v/>
      </c>
      <c r="AS16" s="936" t="str">
        <f>IFERROR(IF(LEN(Milestones3[[#This Row],[No. Days]])=0,"",IF(AND(AS$5=$E16,$F16=1),Milestone_Marker,"")),"")</f>
        <v/>
      </c>
      <c r="AT16" s="936" t="str">
        <f>IFERROR(IF(LEN(Milestones3[[#This Row],[No. Days]])=0,"",IF(AND(AT$5=$E16,$F16=1),Milestone_Marker,"")),"")</f>
        <v/>
      </c>
      <c r="AU16" s="936" t="str">
        <f>IFERROR(IF(LEN(Milestones3[[#This Row],[No. Days]])=0,"",IF(AND(AU$5=$E16,$F16=1),Milestone_Marker,"")),"")</f>
        <v/>
      </c>
      <c r="AV16" s="936" t="str">
        <f>IFERROR(IF(LEN(Milestones3[[#This Row],[No. Days]])=0,"",IF(AND(AV$5=$E16,$F16=1),Milestone_Marker,"")),"")</f>
        <v/>
      </c>
      <c r="AW16" s="936" t="str">
        <f>IFERROR(IF(LEN(Milestones3[[#This Row],[No. Days]])=0,"",IF(AND(AW$5=$E16,$F16=1),Milestone_Marker,"")),"")</f>
        <v/>
      </c>
      <c r="AX16" s="936" t="str">
        <f>IFERROR(IF(LEN(Milestones3[[#This Row],[No. Days]])=0,"",IF(AND(AX$5=$E16,$F16=1),Milestone_Marker,"")),"")</f>
        <v/>
      </c>
      <c r="AY16" s="936" t="str">
        <f>IFERROR(IF(LEN(Milestones3[[#This Row],[No. Days]])=0,"",IF(AND(AY$5=$E16,$F16=1),Milestone_Marker,"")),"")</f>
        <v/>
      </c>
      <c r="AZ16" s="936" t="str">
        <f>IFERROR(IF(LEN(Milestones3[[#This Row],[No. Days]])=0,"",IF(AND(AZ$5=$E16,$F16=1),Milestone_Marker,"")),"")</f>
        <v/>
      </c>
      <c r="BA16" s="936" t="str">
        <f>IFERROR(IF(LEN(Milestones3[[#This Row],[No. Days]])=0,"",IF(AND(BA$5=$E16,$F16=1),Milestone_Marker,"")),"")</f>
        <v/>
      </c>
      <c r="BB16" s="936" t="str">
        <f>IFERROR(IF(LEN(Milestones3[[#This Row],[No. Days]])=0,"",IF(AND(BB$5=$E16,$F16=1),Milestone_Marker,"")),"")</f>
        <v/>
      </c>
      <c r="BC16" s="936" t="str">
        <f>IFERROR(IF(LEN(Milestones3[[#This Row],[No. Days]])=0,"",IF(AND(BC$5=$E16,$F16=1),Milestone_Marker,"")),"")</f>
        <v/>
      </c>
      <c r="BD16" s="936" t="str">
        <f>IFERROR(IF(LEN(Milestones3[[#This Row],[No. Days]])=0,"",IF(AND(BD$5=$E16,$F16=1),Milestone_Marker,"")),"")</f>
        <v/>
      </c>
      <c r="BE16" s="936" t="str">
        <f>IFERROR(IF(LEN(Milestones3[[#This Row],[No. Days]])=0,"",IF(AND(BE$5=$E16,$F16=1),Milestone_Marker,"")),"")</f>
        <v/>
      </c>
      <c r="BF16" s="936" t="str">
        <f>IFERROR(IF(LEN(Milestones3[[#This Row],[No. Days]])=0,"",IF(AND(BF$5=$E16,$F16=1),Milestone_Marker,"")),"")</f>
        <v/>
      </c>
      <c r="BG16" s="936" t="str">
        <f>IFERROR(IF(LEN(Milestones3[[#This Row],[No. Days]])=0,"",IF(AND(BG$5=$E16,$F16=1),Milestone_Marker,"")),"")</f>
        <v/>
      </c>
      <c r="BH16" s="936" t="str">
        <f>IFERROR(IF(LEN(Milestones3[[#This Row],[No. Days]])=0,"",IF(AND(BH$5=$E16,$F16=1),Milestone_Marker,"")),"")</f>
        <v/>
      </c>
      <c r="BI16" s="936" t="str">
        <f>IFERROR(IF(LEN(Milestones3[[#This Row],[No. Days]])=0,"",IF(AND(BI$5=$E16,$F16=1),Milestone_Marker,"")),"")</f>
        <v/>
      </c>
      <c r="BJ16" s="936" t="str">
        <f>IFERROR(IF(LEN(Milestones3[[#This Row],[No. Days]])=0,"",IF(AND(BJ$5=$E16,$F16=1),Milestone_Marker,"")),"")</f>
        <v/>
      </c>
      <c r="BK16" s="936" t="str">
        <f>IFERROR(IF(LEN(Milestones3[[#This Row],[No. Days]])=0,"",IF(AND(BK$5=$E16,$F16=1),Milestone_Marker,"")),"")</f>
        <v/>
      </c>
    </row>
    <row r="17" spans="1:63" s="937" customFormat="1" ht="30" customHeight="1" x14ac:dyDescent="0.45">
      <c r="A17" s="923"/>
      <c r="B17" s="938"/>
      <c r="C17" s="931"/>
      <c r="D17" s="932"/>
      <c r="E17" s="933"/>
      <c r="F17" s="934"/>
      <c r="G17" s="935"/>
      <c r="H17" s="936" t="str">
        <f>IFERROR(IF(LEN(Milestones3[[#This Row],[No. Days]])=0,"",IF(AND(H$5=$E17,$F17=1),Milestone_Marker,"")),"")</f>
        <v/>
      </c>
      <c r="I17" s="936" t="str">
        <f>IFERROR(IF(LEN(Milestones3[[#This Row],[No. Days]])=0,"",IF(AND(I$5=$E17,$F17=1),Milestone_Marker,"")),"")</f>
        <v/>
      </c>
      <c r="J17" s="936" t="str">
        <f>IFERROR(IF(LEN(Milestones3[[#This Row],[No. Days]])=0,"",IF(AND(J$5=$E17,$F17=1),Milestone_Marker,"")),"")</f>
        <v/>
      </c>
      <c r="K17" s="936" t="str">
        <f>IFERROR(IF(LEN(Milestones3[[#This Row],[No. Days]])=0,"",IF(AND(K$5=$E17,$F17=1),Milestone_Marker,"")),"")</f>
        <v/>
      </c>
      <c r="L17" s="936" t="str">
        <f>IFERROR(IF(LEN(Milestones3[[#This Row],[No. Days]])=0,"",IF(AND(L$5=$E17,$F17=1),Milestone_Marker,"")),"")</f>
        <v/>
      </c>
      <c r="M17" s="936" t="str">
        <f>IFERROR(IF(LEN(Milestones3[[#This Row],[No. Days]])=0,"",IF(AND(M$5=$E17,$F17=1),Milestone_Marker,"")),"")</f>
        <v/>
      </c>
      <c r="N17" s="936" t="str">
        <f>IFERROR(IF(LEN(Milestones3[[#This Row],[No. Days]])=0,"",IF(AND(N$5=$E17,$F17=1),Milestone_Marker,"")),"")</f>
        <v/>
      </c>
      <c r="O17" s="936" t="str">
        <f>IFERROR(IF(LEN(Milestones3[[#This Row],[No. Days]])=0,"",IF(AND(O$5=$E17,$F17=1),Milestone_Marker,"")),"")</f>
        <v/>
      </c>
      <c r="P17" s="936" t="str">
        <f>IFERROR(IF(LEN(Milestones3[[#This Row],[No. Days]])=0,"",IF(AND(P$5=$E17,$F17=1),Milestone_Marker,"")),"")</f>
        <v/>
      </c>
      <c r="Q17" s="936" t="str">
        <f>IFERROR(IF(LEN(Milestones3[[#This Row],[No. Days]])=0,"",IF(AND(Q$5=$E17,$F17=1),Milestone_Marker,"")),"")</f>
        <v/>
      </c>
      <c r="R17" s="936" t="str">
        <f>IFERROR(IF(LEN(Milestones3[[#This Row],[No. Days]])=0,"",IF(AND(R$5=$E17,$F17=1),Milestone_Marker,"")),"")</f>
        <v/>
      </c>
      <c r="S17" s="936" t="str">
        <f>IFERROR(IF(LEN(Milestones3[[#This Row],[No. Days]])=0,"",IF(AND(S$5=$E17,$F17=1),Milestone_Marker,"")),"")</f>
        <v/>
      </c>
      <c r="T17" s="936" t="str">
        <f>IFERROR(IF(LEN(Milestones3[[#This Row],[No. Days]])=0,"",IF(AND(T$5=$E17,$F17=1),Milestone_Marker,"")),"")</f>
        <v/>
      </c>
      <c r="U17" s="936" t="str">
        <f>IFERROR(IF(LEN(Milestones3[[#This Row],[No. Days]])=0,"",IF(AND(U$5=$E17,$F17=1),Milestone_Marker,"")),"")</f>
        <v/>
      </c>
      <c r="V17" s="936" t="str">
        <f>IFERROR(IF(LEN(Milestones3[[#This Row],[No. Days]])=0,"",IF(AND(V$5=$E17,$F17=1),Milestone_Marker,"")),"")</f>
        <v/>
      </c>
      <c r="W17" s="936" t="str">
        <f>IFERROR(IF(LEN(Milestones3[[#This Row],[No. Days]])=0,"",IF(AND(W$5=$E17,$F17=1),Milestone_Marker,"")),"")</f>
        <v/>
      </c>
      <c r="X17" s="936" t="str">
        <f>IFERROR(IF(LEN(Milestones3[[#This Row],[No. Days]])=0,"",IF(AND(X$5=$E17,$F17=1),Milestone_Marker,"")),"")</f>
        <v/>
      </c>
      <c r="Y17" s="936" t="str">
        <f>IFERROR(IF(LEN(Milestones3[[#This Row],[No. Days]])=0,"",IF(AND(Y$5=$E17,$F17=1),Milestone_Marker,"")),"")</f>
        <v/>
      </c>
      <c r="Z17" s="936" t="str">
        <f>IFERROR(IF(LEN(Milestones3[[#This Row],[No. Days]])=0,"",IF(AND(Z$5=$E17,$F17=1),Milestone_Marker,"")),"")</f>
        <v/>
      </c>
      <c r="AA17" s="936" t="str">
        <f>IFERROR(IF(LEN(Milestones3[[#This Row],[No. Days]])=0,"",IF(AND(AA$5=$E17,$F17=1),Milestone_Marker,"")),"")</f>
        <v/>
      </c>
      <c r="AB17" s="936" t="str">
        <f>IFERROR(IF(LEN(Milestones3[[#This Row],[No. Days]])=0,"",IF(AND(AB$5=$E17,$F17=1),Milestone_Marker,"")),"")</f>
        <v/>
      </c>
      <c r="AC17" s="936" t="str">
        <f>IFERROR(IF(LEN(Milestones3[[#This Row],[No. Days]])=0,"",IF(AND(AC$5=$E17,$F17=1),Milestone_Marker,"")),"")</f>
        <v/>
      </c>
      <c r="AD17" s="936" t="str">
        <f>IFERROR(IF(LEN(Milestones3[[#This Row],[No. Days]])=0,"",IF(AND(AD$5=$E17,$F17=1),Milestone_Marker,"")),"")</f>
        <v/>
      </c>
      <c r="AE17" s="936" t="str">
        <f>IFERROR(IF(LEN(Milestones3[[#This Row],[No. Days]])=0,"",IF(AND(AE$5=$E17,$F17=1),Milestone_Marker,"")),"")</f>
        <v/>
      </c>
      <c r="AF17" s="936" t="str">
        <f>IFERROR(IF(LEN(Milestones3[[#This Row],[No. Days]])=0,"",IF(AND(AF$5=$E17,$F17=1),Milestone_Marker,"")),"")</f>
        <v/>
      </c>
      <c r="AG17" s="936" t="str">
        <f>IFERROR(IF(LEN(Milestones3[[#This Row],[No. Days]])=0,"",IF(AND(AG$5=$E17,$F17=1),Milestone_Marker,"")),"")</f>
        <v/>
      </c>
      <c r="AH17" s="936" t="str">
        <f>IFERROR(IF(LEN(Milestones3[[#This Row],[No. Days]])=0,"",IF(AND(AH$5=$E17,$F17=1),Milestone_Marker,"")),"")</f>
        <v/>
      </c>
      <c r="AI17" s="936" t="str">
        <f>IFERROR(IF(LEN(Milestones3[[#This Row],[No. Days]])=0,"",IF(AND(AI$5=$E17,$F17=1),Milestone_Marker,"")),"")</f>
        <v/>
      </c>
      <c r="AJ17" s="936" t="str">
        <f>IFERROR(IF(LEN(Milestones3[[#This Row],[No. Days]])=0,"",IF(AND(AJ$5=$E17,$F17=1),Milestone_Marker,"")),"")</f>
        <v/>
      </c>
      <c r="AK17" s="936" t="str">
        <f>IFERROR(IF(LEN(Milestones3[[#This Row],[No. Days]])=0,"",IF(AND(AK$5=$E17,$F17=1),Milestone_Marker,"")),"")</f>
        <v/>
      </c>
      <c r="AL17" s="936" t="str">
        <f>IFERROR(IF(LEN(Milestones3[[#This Row],[No. Days]])=0,"",IF(AND(AL$5=$E17,$F17=1),Milestone_Marker,"")),"")</f>
        <v/>
      </c>
      <c r="AM17" s="936" t="str">
        <f>IFERROR(IF(LEN(Milestones3[[#This Row],[No. Days]])=0,"",IF(AND(AM$5=$E17,$F17=1),Milestone_Marker,"")),"")</f>
        <v/>
      </c>
      <c r="AN17" s="936" t="str">
        <f>IFERROR(IF(LEN(Milestones3[[#This Row],[No. Days]])=0,"",IF(AND(AN$5=$E17,$F17=1),Milestone_Marker,"")),"")</f>
        <v/>
      </c>
      <c r="AO17" s="936" t="str">
        <f>IFERROR(IF(LEN(Milestones3[[#This Row],[No. Days]])=0,"",IF(AND(AO$5=$E17,$F17=1),Milestone_Marker,"")),"")</f>
        <v/>
      </c>
      <c r="AP17" s="936" t="str">
        <f>IFERROR(IF(LEN(Milestones3[[#This Row],[No. Days]])=0,"",IF(AND(AP$5=$E17,$F17=1),Milestone_Marker,"")),"")</f>
        <v/>
      </c>
      <c r="AQ17" s="936" t="str">
        <f>IFERROR(IF(LEN(Milestones3[[#This Row],[No. Days]])=0,"",IF(AND(AQ$5=$E17,$F17=1),Milestone_Marker,"")),"")</f>
        <v/>
      </c>
      <c r="AR17" s="936" t="str">
        <f>IFERROR(IF(LEN(Milestones3[[#This Row],[No. Days]])=0,"",IF(AND(AR$5=$E17,$F17=1),Milestone_Marker,"")),"")</f>
        <v/>
      </c>
      <c r="AS17" s="936" t="str">
        <f>IFERROR(IF(LEN(Milestones3[[#This Row],[No. Days]])=0,"",IF(AND(AS$5=$E17,$F17=1),Milestone_Marker,"")),"")</f>
        <v/>
      </c>
      <c r="AT17" s="936" t="str">
        <f>IFERROR(IF(LEN(Milestones3[[#This Row],[No. Days]])=0,"",IF(AND(AT$5=$E17,$F17=1),Milestone_Marker,"")),"")</f>
        <v/>
      </c>
      <c r="AU17" s="936" t="str">
        <f>IFERROR(IF(LEN(Milestones3[[#This Row],[No. Days]])=0,"",IF(AND(AU$5=$E17,$F17=1),Milestone_Marker,"")),"")</f>
        <v/>
      </c>
      <c r="AV17" s="936" t="str">
        <f>IFERROR(IF(LEN(Milestones3[[#This Row],[No. Days]])=0,"",IF(AND(AV$5=$E17,$F17=1),Milestone_Marker,"")),"")</f>
        <v/>
      </c>
      <c r="AW17" s="936" t="str">
        <f>IFERROR(IF(LEN(Milestones3[[#This Row],[No. Days]])=0,"",IF(AND(AW$5=$E17,$F17=1),Milestone_Marker,"")),"")</f>
        <v/>
      </c>
      <c r="AX17" s="936" t="str">
        <f>IFERROR(IF(LEN(Milestones3[[#This Row],[No. Days]])=0,"",IF(AND(AX$5=$E17,$F17=1),Milestone_Marker,"")),"")</f>
        <v/>
      </c>
      <c r="AY17" s="936" t="str">
        <f>IFERROR(IF(LEN(Milestones3[[#This Row],[No. Days]])=0,"",IF(AND(AY$5=$E17,$F17=1),Milestone_Marker,"")),"")</f>
        <v/>
      </c>
      <c r="AZ17" s="936" t="str">
        <f>IFERROR(IF(LEN(Milestones3[[#This Row],[No. Days]])=0,"",IF(AND(AZ$5=$E17,$F17=1),Milestone_Marker,"")),"")</f>
        <v/>
      </c>
      <c r="BA17" s="936" t="str">
        <f>IFERROR(IF(LEN(Milestones3[[#This Row],[No. Days]])=0,"",IF(AND(BA$5=$E17,$F17=1),Milestone_Marker,"")),"")</f>
        <v/>
      </c>
      <c r="BB17" s="936" t="str">
        <f>IFERROR(IF(LEN(Milestones3[[#This Row],[No. Days]])=0,"",IF(AND(BB$5=$E17,$F17=1),Milestone_Marker,"")),"")</f>
        <v/>
      </c>
      <c r="BC17" s="936" t="str">
        <f>IFERROR(IF(LEN(Milestones3[[#This Row],[No. Days]])=0,"",IF(AND(BC$5=$E17,$F17=1),Milestone_Marker,"")),"")</f>
        <v/>
      </c>
      <c r="BD17" s="936" t="str">
        <f>IFERROR(IF(LEN(Milestones3[[#This Row],[No. Days]])=0,"",IF(AND(BD$5=$E17,$F17=1),Milestone_Marker,"")),"")</f>
        <v/>
      </c>
      <c r="BE17" s="936" t="str">
        <f>IFERROR(IF(LEN(Milestones3[[#This Row],[No. Days]])=0,"",IF(AND(BE$5=$E17,$F17=1),Milestone_Marker,"")),"")</f>
        <v/>
      </c>
      <c r="BF17" s="936" t="str">
        <f>IFERROR(IF(LEN(Milestones3[[#This Row],[No. Days]])=0,"",IF(AND(BF$5=$E17,$F17=1),Milestone_Marker,"")),"")</f>
        <v/>
      </c>
      <c r="BG17" s="936" t="str">
        <f>IFERROR(IF(LEN(Milestones3[[#This Row],[No. Days]])=0,"",IF(AND(BG$5=$E17,$F17=1),Milestone_Marker,"")),"")</f>
        <v/>
      </c>
      <c r="BH17" s="936" t="str">
        <f>IFERROR(IF(LEN(Milestones3[[#This Row],[No. Days]])=0,"",IF(AND(BH$5=$E17,$F17=1),Milestone_Marker,"")),"")</f>
        <v/>
      </c>
      <c r="BI17" s="936" t="str">
        <f>IFERROR(IF(LEN(Milestones3[[#This Row],[No. Days]])=0,"",IF(AND(BI$5=$E17,$F17=1),Milestone_Marker,"")),"")</f>
        <v/>
      </c>
      <c r="BJ17" s="936" t="str">
        <f>IFERROR(IF(LEN(Milestones3[[#This Row],[No. Days]])=0,"",IF(AND(BJ$5=$E17,$F17=1),Milestone_Marker,"")),"")</f>
        <v/>
      </c>
      <c r="BK17" s="936" t="str">
        <f>IFERROR(IF(LEN(Milestones3[[#This Row],[No. Days]])=0,"",IF(AND(BK$5=$E17,$F17=1),Milestone_Marker,"")),"")</f>
        <v/>
      </c>
    </row>
    <row r="18" spans="1:63" s="937" customFormat="1" ht="30" customHeight="1" x14ac:dyDescent="0.45">
      <c r="A18" s="897"/>
      <c r="B18" s="976" t="s">
        <v>784</v>
      </c>
      <c r="C18" s="931"/>
      <c r="D18" s="932"/>
      <c r="E18" s="933"/>
      <c r="F18" s="934"/>
      <c r="G18" s="935"/>
      <c r="H18" s="936" t="str">
        <f>IFERROR(IF(LEN(Milestones3[[#This Row],[No. Days]])=0,"",IF(AND(H$5=$E18,$F18=1),Milestone_Marker,"")),"")</f>
        <v/>
      </c>
      <c r="I18" s="936" t="str">
        <f>IFERROR(IF(LEN(Milestones3[[#This Row],[No. Days]])=0,"",IF(AND(I$5=$E18,$F18=1),Milestone_Marker,"")),"")</f>
        <v/>
      </c>
      <c r="J18" s="936" t="str">
        <f>IFERROR(IF(LEN(Milestones3[[#This Row],[No. Days]])=0,"",IF(AND(J$5=$E18,$F18=1),Milestone_Marker,"")),"")</f>
        <v/>
      </c>
      <c r="K18" s="936" t="str">
        <f>IFERROR(IF(LEN(Milestones3[[#This Row],[No. Days]])=0,"",IF(AND(K$5=$E18,$F18=1),Milestone_Marker,"")),"")</f>
        <v/>
      </c>
      <c r="L18" s="936" t="str">
        <f>IFERROR(IF(LEN(Milestones3[[#This Row],[No. Days]])=0,"",IF(AND(L$5=$E18,$F18=1),Milestone_Marker,"")),"")</f>
        <v/>
      </c>
      <c r="M18" s="936" t="str">
        <f>IFERROR(IF(LEN(Milestones3[[#This Row],[No. Days]])=0,"",IF(AND(M$5=$E18,$F18=1),Milestone_Marker,"")),"")</f>
        <v/>
      </c>
      <c r="N18" s="936" t="str">
        <f>IFERROR(IF(LEN(Milestones3[[#This Row],[No. Days]])=0,"",IF(AND(N$5=$E18,$F18=1),Milestone_Marker,"")),"")</f>
        <v/>
      </c>
      <c r="O18" s="936" t="str">
        <f>IFERROR(IF(LEN(Milestones3[[#This Row],[No. Days]])=0,"",IF(AND(O$5=$E18,$F18=1),Milestone_Marker,"")),"")</f>
        <v/>
      </c>
      <c r="P18" s="936" t="str">
        <f>IFERROR(IF(LEN(Milestones3[[#This Row],[No. Days]])=0,"",IF(AND(P$5=$E18,$F18=1),Milestone_Marker,"")),"")</f>
        <v/>
      </c>
      <c r="Q18" s="936" t="str">
        <f>IFERROR(IF(LEN(Milestones3[[#This Row],[No. Days]])=0,"",IF(AND(Q$5=$E18,$F18=1),Milestone_Marker,"")),"")</f>
        <v/>
      </c>
      <c r="R18" s="936" t="str">
        <f>IFERROR(IF(LEN(Milestones3[[#This Row],[No. Days]])=0,"",IF(AND(R$5=$E18,$F18=1),Milestone_Marker,"")),"")</f>
        <v/>
      </c>
      <c r="S18" s="936" t="str">
        <f>IFERROR(IF(LEN(Milestones3[[#This Row],[No. Days]])=0,"",IF(AND(S$5=$E18,$F18=1),Milestone_Marker,"")),"")</f>
        <v/>
      </c>
      <c r="T18" s="936" t="str">
        <f>IFERROR(IF(LEN(Milestones3[[#This Row],[No. Days]])=0,"",IF(AND(T$5=$E18,$F18=1),Milestone_Marker,"")),"")</f>
        <v/>
      </c>
      <c r="U18" s="936" t="str">
        <f>IFERROR(IF(LEN(Milestones3[[#This Row],[No. Days]])=0,"",IF(AND(U$5=$E18,$F18=1),Milestone_Marker,"")),"")</f>
        <v/>
      </c>
      <c r="V18" s="936" t="str">
        <f>IFERROR(IF(LEN(Milestones3[[#This Row],[No. Days]])=0,"",IF(AND(V$5=$E18,$F18=1),Milestone_Marker,"")),"")</f>
        <v/>
      </c>
      <c r="W18" s="936" t="str">
        <f>IFERROR(IF(LEN(Milestones3[[#This Row],[No. Days]])=0,"",IF(AND(W$5=$E18,$F18=1),Milestone_Marker,"")),"")</f>
        <v/>
      </c>
      <c r="X18" s="936" t="str">
        <f>IFERROR(IF(LEN(Milestones3[[#This Row],[No. Days]])=0,"",IF(AND(X$5=$E18,$F18=1),Milestone_Marker,"")),"")</f>
        <v/>
      </c>
      <c r="Y18" s="936" t="str">
        <f>IFERROR(IF(LEN(Milestones3[[#This Row],[No. Days]])=0,"",IF(AND(Y$5=$E18,$F18=1),Milestone_Marker,"")),"")</f>
        <v/>
      </c>
      <c r="Z18" s="936" t="str">
        <f>IFERROR(IF(LEN(Milestones3[[#This Row],[No. Days]])=0,"",IF(AND(Z$5=$E18,$F18=1),Milestone_Marker,"")),"")</f>
        <v/>
      </c>
      <c r="AA18" s="936" t="str">
        <f>IFERROR(IF(LEN(Milestones3[[#This Row],[No. Days]])=0,"",IF(AND(AA$5=$E18,$F18=1),Milestone_Marker,"")),"")</f>
        <v/>
      </c>
      <c r="AB18" s="936" t="str">
        <f>IFERROR(IF(LEN(Milestones3[[#This Row],[No. Days]])=0,"",IF(AND(AB$5=$E18,$F18=1),Milestone_Marker,"")),"")</f>
        <v/>
      </c>
      <c r="AC18" s="936" t="str">
        <f>IFERROR(IF(LEN(Milestones3[[#This Row],[No. Days]])=0,"",IF(AND(AC$5=$E18,$F18=1),Milestone_Marker,"")),"")</f>
        <v/>
      </c>
      <c r="AD18" s="936" t="str">
        <f>IFERROR(IF(LEN(Milestones3[[#This Row],[No. Days]])=0,"",IF(AND(AD$5=$E18,$F18=1),Milestone_Marker,"")),"")</f>
        <v/>
      </c>
      <c r="AE18" s="936" t="str">
        <f>IFERROR(IF(LEN(Milestones3[[#This Row],[No. Days]])=0,"",IF(AND(AE$5=$E18,$F18=1),Milestone_Marker,"")),"")</f>
        <v/>
      </c>
      <c r="AF18" s="936" t="str">
        <f>IFERROR(IF(LEN(Milestones3[[#This Row],[No. Days]])=0,"",IF(AND(AF$5=$E18,$F18=1),Milestone_Marker,"")),"")</f>
        <v/>
      </c>
      <c r="AG18" s="936" t="str">
        <f>IFERROR(IF(LEN(Milestones3[[#This Row],[No. Days]])=0,"",IF(AND(AG$5=$E18,$F18=1),Milestone_Marker,"")),"")</f>
        <v/>
      </c>
      <c r="AH18" s="936" t="str">
        <f>IFERROR(IF(LEN(Milestones3[[#This Row],[No. Days]])=0,"",IF(AND(AH$5=$E18,$F18=1),Milestone_Marker,"")),"")</f>
        <v/>
      </c>
      <c r="AI18" s="936" t="str">
        <f>IFERROR(IF(LEN(Milestones3[[#This Row],[No. Days]])=0,"",IF(AND(AI$5=$E18,$F18=1),Milestone_Marker,"")),"")</f>
        <v/>
      </c>
      <c r="AJ18" s="936" t="str">
        <f>IFERROR(IF(LEN(Milestones3[[#This Row],[No. Days]])=0,"",IF(AND(AJ$5=$E18,$F18=1),Milestone_Marker,"")),"")</f>
        <v/>
      </c>
      <c r="AK18" s="936" t="str">
        <f>IFERROR(IF(LEN(Milestones3[[#This Row],[No. Days]])=0,"",IF(AND(AK$5=$E18,$F18=1),Milestone_Marker,"")),"")</f>
        <v/>
      </c>
      <c r="AL18" s="936" t="str">
        <f>IFERROR(IF(LEN(Milestones3[[#This Row],[No. Days]])=0,"",IF(AND(AL$5=$E18,$F18=1),Milestone_Marker,"")),"")</f>
        <v/>
      </c>
      <c r="AM18" s="936" t="str">
        <f>IFERROR(IF(LEN(Milestones3[[#This Row],[No. Days]])=0,"",IF(AND(AM$5=$E18,$F18=1),Milestone_Marker,"")),"")</f>
        <v/>
      </c>
      <c r="AN18" s="936" t="str">
        <f>IFERROR(IF(LEN(Milestones3[[#This Row],[No. Days]])=0,"",IF(AND(AN$5=$E18,$F18=1),Milestone_Marker,"")),"")</f>
        <v/>
      </c>
      <c r="AO18" s="936" t="str">
        <f>IFERROR(IF(LEN(Milestones3[[#This Row],[No. Days]])=0,"",IF(AND(AO$5=$E18,$F18=1),Milestone_Marker,"")),"")</f>
        <v/>
      </c>
      <c r="AP18" s="936" t="str">
        <f>IFERROR(IF(LEN(Milestones3[[#This Row],[No. Days]])=0,"",IF(AND(AP$5=$E18,$F18=1),Milestone_Marker,"")),"")</f>
        <v/>
      </c>
      <c r="AQ18" s="936" t="str">
        <f>IFERROR(IF(LEN(Milestones3[[#This Row],[No. Days]])=0,"",IF(AND(AQ$5=$E18,$F18=1),Milestone_Marker,"")),"")</f>
        <v/>
      </c>
      <c r="AR18" s="936" t="str">
        <f>IFERROR(IF(LEN(Milestones3[[#This Row],[No. Days]])=0,"",IF(AND(AR$5=$E18,$F18=1),Milestone_Marker,"")),"")</f>
        <v/>
      </c>
      <c r="AS18" s="936" t="str">
        <f>IFERROR(IF(LEN(Milestones3[[#This Row],[No. Days]])=0,"",IF(AND(AS$5=$E18,$F18=1),Milestone_Marker,"")),"")</f>
        <v/>
      </c>
      <c r="AT18" s="936" t="str">
        <f>IFERROR(IF(LEN(Milestones3[[#This Row],[No. Days]])=0,"",IF(AND(AT$5=$E18,$F18=1),Milestone_Marker,"")),"")</f>
        <v/>
      </c>
      <c r="AU18" s="936" t="str">
        <f>IFERROR(IF(LEN(Milestones3[[#This Row],[No. Days]])=0,"",IF(AND(AU$5=$E18,$F18=1),Milestone_Marker,"")),"")</f>
        <v/>
      </c>
      <c r="AV18" s="936" t="str">
        <f>IFERROR(IF(LEN(Milestones3[[#This Row],[No. Days]])=0,"",IF(AND(AV$5=$E18,$F18=1),Milestone_Marker,"")),"")</f>
        <v/>
      </c>
      <c r="AW18" s="936" t="str">
        <f>IFERROR(IF(LEN(Milestones3[[#This Row],[No. Days]])=0,"",IF(AND(AW$5=$E18,$F18=1),Milestone_Marker,"")),"")</f>
        <v/>
      </c>
      <c r="AX18" s="936" t="str">
        <f>IFERROR(IF(LEN(Milestones3[[#This Row],[No. Days]])=0,"",IF(AND(AX$5=$E18,$F18=1),Milestone_Marker,"")),"")</f>
        <v/>
      </c>
      <c r="AY18" s="936" t="str">
        <f>IFERROR(IF(LEN(Milestones3[[#This Row],[No. Days]])=0,"",IF(AND(AY$5=$E18,$F18=1),Milestone_Marker,"")),"")</f>
        <v/>
      </c>
      <c r="AZ18" s="936" t="str">
        <f>IFERROR(IF(LEN(Milestones3[[#This Row],[No. Days]])=0,"",IF(AND(AZ$5=$E18,$F18=1),Milestone_Marker,"")),"")</f>
        <v/>
      </c>
      <c r="BA18" s="936" t="str">
        <f>IFERROR(IF(LEN(Milestones3[[#This Row],[No. Days]])=0,"",IF(AND(BA$5=$E18,$F18=1),Milestone_Marker,"")),"")</f>
        <v/>
      </c>
      <c r="BB18" s="936" t="str">
        <f>IFERROR(IF(LEN(Milestones3[[#This Row],[No. Days]])=0,"",IF(AND(BB$5=$E18,$F18=1),Milestone_Marker,"")),"")</f>
        <v/>
      </c>
      <c r="BC18" s="936" t="str">
        <f>IFERROR(IF(LEN(Milestones3[[#This Row],[No. Days]])=0,"",IF(AND(BC$5=$E18,$F18=1),Milestone_Marker,"")),"")</f>
        <v/>
      </c>
      <c r="BD18" s="936" t="str">
        <f>IFERROR(IF(LEN(Milestones3[[#This Row],[No. Days]])=0,"",IF(AND(BD$5=$E18,$F18=1),Milestone_Marker,"")),"")</f>
        <v/>
      </c>
      <c r="BE18" s="936" t="str">
        <f>IFERROR(IF(LEN(Milestones3[[#This Row],[No. Days]])=0,"",IF(AND(BE$5=$E18,$F18=1),Milestone_Marker,"")),"")</f>
        <v/>
      </c>
      <c r="BF18" s="936" t="str">
        <f>IFERROR(IF(LEN(Milestones3[[#This Row],[No. Days]])=0,"",IF(AND(BF$5=$E18,$F18=1),Milestone_Marker,"")),"")</f>
        <v/>
      </c>
      <c r="BG18" s="936" t="str">
        <f>IFERROR(IF(LEN(Milestones3[[#This Row],[No. Days]])=0,"",IF(AND(BG$5=$E18,$F18=1),Milestone_Marker,"")),"")</f>
        <v/>
      </c>
      <c r="BH18" s="936" t="str">
        <f>IFERROR(IF(LEN(Milestones3[[#This Row],[No. Days]])=0,"",IF(AND(BH$5=$E18,$F18=1),Milestone_Marker,"")),"")</f>
        <v/>
      </c>
      <c r="BI18" s="936" t="str">
        <f>IFERROR(IF(LEN(Milestones3[[#This Row],[No. Days]])=0,"",IF(AND(BI$5=$E18,$F18=1),Milestone_Marker,"")),"")</f>
        <v/>
      </c>
      <c r="BJ18" s="936" t="str">
        <f>IFERROR(IF(LEN(Milestones3[[#This Row],[No. Days]])=0,"",IF(AND(BJ$5=$E18,$F18=1),Milestone_Marker,"")),"")</f>
        <v/>
      </c>
      <c r="BK18" s="936" t="str">
        <f>IFERROR(IF(LEN(Milestones3[[#This Row],[No. Days]])=0,"",IF(AND(BK$5=$E18,$F18=1),Milestone_Marker,"")),"")</f>
        <v/>
      </c>
    </row>
    <row r="19" spans="1:63" s="937" customFormat="1" ht="30" customHeight="1" outlineLevel="1" x14ac:dyDescent="0.45">
      <c r="A19" s="897"/>
      <c r="B19" s="977" t="s">
        <v>785</v>
      </c>
      <c r="C19" s="931"/>
      <c r="D19" s="932"/>
      <c r="E19" s="933"/>
      <c r="F19" s="934"/>
      <c r="G19" s="935"/>
      <c r="H19" s="936" t="str">
        <f>IFERROR(IF(LEN(Milestones3[[#This Row],[No. Days]])=0,"",IF(AND(H$5=$E19,$F19=1),Milestone_Marker,"")),"")</f>
        <v/>
      </c>
      <c r="I19" s="936" t="str">
        <f>IFERROR(IF(LEN(Milestones3[[#This Row],[No. Days]])=0,"",IF(AND(I$5=$E19,$F19=1),Milestone_Marker,"")),"")</f>
        <v/>
      </c>
      <c r="J19" s="936" t="str">
        <f>IFERROR(IF(LEN(Milestones3[[#This Row],[No. Days]])=0,"",IF(AND(J$5=$E19,$F19=1),Milestone_Marker,"")),"")</f>
        <v/>
      </c>
      <c r="K19" s="936" t="str">
        <f>IFERROR(IF(LEN(Milestones3[[#This Row],[No. Days]])=0,"",IF(AND(K$5=$E19,$F19=1),Milestone_Marker,"")),"")</f>
        <v/>
      </c>
      <c r="L19" s="936" t="str">
        <f>IFERROR(IF(LEN(Milestones3[[#This Row],[No. Days]])=0,"",IF(AND(L$5=$E19,$F19=1),Milestone_Marker,"")),"")</f>
        <v/>
      </c>
      <c r="M19" s="936" t="str">
        <f>IFERROR(IF(LEN(Milestones3[[#This Row],[No. Days]])=0,"",IF(AND(M$5=$E19,$F19=1),Milestone_Marker,"")),"")</f>
        <v/>
      </c>
      <c r="N19" s="936" t="str">
        <f>IFERROR(IF(LEN(Milestones3[[#This Row],[No. Days]])=0,"",IF(AND(N$5=$E19,$F19=1),Milestone_Marker,"")),"")</f>
        <v/>
      </c>
      <c r="O19" s="936" t="str">
        <f>IFERROR(IF(LEN(Milestones3[[#This Row],[No. Days]])=0,"",IF(AND(O$5=$E19,$F19=1),Milestone_Marker,"")),"")</f>
        <v/>
      </c>
      <c r="P19" s="936" t="str">
        <f>IFERROR(IF(LEN(Milestones3[[#This Row],[No. Days]])=0,"",IF(AND(P$5=$E19,$F19=1),Milestone_Marker,"")),"")</f>
        <v/>
      </c>
      <c r="Q19" s="936" t="str">
        <f>IFERROR(IF(LEN(Milestones3[[#This Row],[No. Days]])=0,"",IF(AND(Q$5=$E19,$F19=1),Milestone_Marker,"")),"")</f>
        <v/>
      </c>
      <c r="R19" s="936" t="str">
        <f>IFERROR(IF(LEN(Milestones3[[#This Row],[No. Days]])=0,"",IF(AND(R$5=$E19,$F19=1),Milestone_Marker,"")),"")</f>
        <v/>
      </c>
      <c r="S19" s="936" t="str">
        <f>IFERROR(IF(LEN(Milestones3[[#This Row],[No. Days]])=0,"",IF(AND(S$5=$E19,$F19=1),Milestone_Marker,"")),"")</f>
        <v/>
      </c>
      <c r="T19" s="936" t="str">
        <f>IFERROR(IF(LEN(Milestones3[[#This Row],[No. Days]])=0,"",IF(AND(T$5=$E19,$F19=1),Milestone_Marker,"")),"")</f>
        <v/>
      </c>
      <c r="U19" s="936" t="str">
        <f>IFERROR(IF(LEN(Milestones3[[#This Row],[No. Days]])=0,"",IF(AND(U$5=$E19,$F19=1),Milestone_Marker,"")),"")</f>
        <v/>
      </c>
      <c r="V19" s="936" t="str">
        <f>IFERROR(IF(LEN(Milestones3[[#This Row],[No. Days]])=0,"",IF(AND(V$5=$E19,$F19=1),Milestone_Marker,"")),"")</f>
        <v/>
      </c>
      <c r="W19" s="936" t="str">
        <f>IFERROR(IF(LEN(Milestones3[[#This Row],[No. Days]])=0,"",IF(AND(W$5=$E19,$F19=1),Milestone_Marker,"")),"")</f>
        <v/>
      </c>
      <c r="X19" s="936" t="str">
        <f>IFERROR(IF(LEN(Milestones3[[#This Row],[No. Days]])=0,"",IF(AND(X$5=$E19,$F19=1),Milestone_Marker,"")),"")</f>
        <v/>
      </c>
      <c r="Y19" s="936" t="str">
        <f>IFERROR(IF(LEN(Milestones3[[#This Row],[No. Days]])=0,"",IF(AND(Y$5=$E19,$F19=1),Milestone_Marker,"")),"")</f>
        <v/>
      </c>
      <c r="Z19" s="936" t="str">
        <f>IFERROR(IF(LEN(Milestones3[[#This Row],[No. Days]])=0,"",IF(AND(Z$5=$E19,$F19=1),Milestone_Marker,"")),"")</f>
        <v/>
      </c>
      <c r="AA19" s="936" t="str">
        <f>IFERROR(IF(LEN(Milestones3[[#This Row],[No. Days]])=0,"",IF(AND(AA$5=$E19,$F19=1),Milestone_Marker,"")),"")</f>
        <v/>
      </c>
      <c r="AB19" s="936" t="str">
        <f>IFERROR(IF(LEN(Milestones3[[#This Row],[No. Days]])=0,"",IF(AND(AB$5=$E19,$F19=1),Milestone_Marker,"")),"")</f>
        <v/>
      </c>
      <c r="AC19" s="936" t="str">
        <f>IFERROR(IF(LEN(Milestones3[[#This Row],[No. Days]])=0,"",IF(AND(AC$5=$E19,$F19=1),Milestone_Marker,"")),"")</f>
        <v/>
      </c>
      <c r="AD19" s="936" t="str">
        <f>IFERROR(IF(LEN(Milestones3[[#This Row],[No. Days]])=0,"",IF(AND(AD$5=$E19,$F19=1),Milestone_Marker,"")),"")</f>
        <v/>
      </c>
      <c r="AE19" s="936" t="str">
        <f>IFERROR(IF(LEN(Milestones3[[#This Row],[No. Days]])=0,"",IF(AND(AE$5=$E19,$F19=1),Milestone_Marker,"")),"")</f>
        <v/>
      </c>
      <c r="AF19" s="936" t="str">
        <f>IFERROR(IF(LEN(Milestones3[[#This Row],[No. Days]])=0,"",IF(AND(AF$5=$E19,$F19=1),Milestone_Marker,"")),"")</f>
        <v/>
      </c>
      <c r="AG19" s="936" t="str">
        <f>IFERROR(IF(LEN(Milestones3[[#This Row],[No. Days]])=0,"",IF(AND(AG$5=$E19,$F19=1),Milestone_Marker,"")),"")</f>
        <v/>
      </c>
      <c r="AH19" s="936" t="str">
        <f>IFERROR(IF(LEN(Milestones3[[#This Row],[No. Days]])=0,"",IF(AND(AH$5=$E19,$F19=1),Milestone_Marker,"")),"")</f>
        <v/>
      </c>
      <c r="AI19" s="936" t="str">
        <f>IFERROR(IF(LEN(Milestones3[[#This Row],[No. Days]])=0,"",IF(AND(AI$5=$E19,$F19=1),Milestone_Marker,"")),"")</f>
        <v/>
      </c>
      <c r="AJ19" s="936" t="str">
        <f>IFERROR(IF(LEN(Milestones3[[#This Row],[No. Days]])=0,"",IF(AND(AJ$5=$E19,$F19=1),Milestone_Marker,"")),"")</f>
        <v/>
      </c>
      <c r="AK19" s="936" t="str">
        <f>IFERROR(IF(LEN(Milestones3[[#This Row],[No. Days]])=0,"",IF(AND(AK$5=$E19,$F19=1),Milestone_Marker,"")),"")</f>
        <v/>
      </c>
      <c r="AL19" s="936" t="str">
        <f>IFERROR(IF(LEN(Milestones3[[#This Row],[No. Days]])=0,"",IF(AND(AL$5=$E19,$F19=1),Milestone_Marker,"")),"")</f>
        <v/>
      </c>
      <c r="AM19" s="936" t="str">
        <f>IFERROR(IF(LEN(Milestones3[[#This Row],[No. Days]])=0,"",IF(AND(AM$5=$E19,$F19=1),Milestone_Marker,"")),"")</f>
        <v/>
      </c>
      <c r="AN19" s="936" t="str">
        <f>IFERROR(IF(LEN(Milestones3[[#This Row],[No. Days]])=0,"",IF(AND(AN$5=$E19,$F19=1),Milestone_Marker,"")),"")</f>
        <v/>
      </c>
      <c r="AO19" s="936" t="str">
        <f>IFERROR(IF(LEN(Milestones3[[#This Row],[No. Days]])=0,"",IF(AND(AO$5=$E19,$F19=1),Milestone_Marker,"")),"")</f>
        <v/>
      </c>
      <c r="AP19" s="936" t="str">
        <f>IFERROR(IF(LEN(Milestones3[[#This Row],[No. Days]])=0,"",IF(AND(AP$5=$E19,$F19=1),Milestone_Marker,"")),"")</f>
        <v/>
      </c>
      <c r="AQ19" s="936" t="str">
        <f>IFERROR(IF(LEN(Milestones3[[#This Row],[No. Days]])=0,"",IF(AND(AQ$5=$E19,$F19=1),Milestone_Marker,"")),"")</f>
        <v/>
      </c>
      <c r="AR19" s="936" t="str">
        <f>IFERROR(IF(LEN(Milestones3[[#This Row],[No. Days]])=0,"",IF(AND(AR$5=$E19,$F19=1),Milestone_Marker,"")),"")</f>
        <v/>
      </c>
      <c r="AS19" s="936" t="str">
        <f>IFERROR(IF(LEN(Milestones3[[#This Row],[No. Days]])=0,"",IF(AND(AS$5=$E19,$F19=1),Milestone_Marker,"")),"")</f>
        <v/>
      </c>
      <c r="AT19" s="936" t="str">
        <f>IFERROR(IF(LEN(Milestones3[[#This Row],[No. Days]])=0,"",IF(AND(AT$5=$E19,$F19=1),Milestone_Marker,"")),"")</f>
        <v/>
      </c>
      <c r="AU19" s="936" t="str">
        <f>IFERROR(IF(LEN(Milestones3[[#This Row],[No. Days]])=0,"",IF(AND(AU$5=$E19,$F19=1),Milestone_Marker,"")),"")</f>
        <v/>
      </c>
      <c r="AV19" s="936" t="str">
        <f>IFERROR(IF(LEN(Milestones3[[#This Row],[No. Days]])=0,"",IF(AND(AV$5=$E19,$F19=1),Milestone_Marker,"")),"")</f>
        <v/>
      </c>
      <c r="AW19" s="936" t="str">
        <f>IFERROR(IF(LEN(Milestones3[[#This Row],[No. Days]])=0,"",IF(AND(AW$5=$E19,$F19=1),Milestone_Marker,"")),"")</f>
        <v/>
      </c>
      <c r="AX19" s="936" t="str">
        <f>IFERROR(IF(LEN(Milestones3[[#This Row],[No. Days]])=0,"",IF(AND(AX$5=$E19,$F19=1),Milestone_Marker,"")),"")</f>
        <v/>
      </c>
      <c r="AY19" s="936" t="str">
        <f>IFERROR(IF(LEN(Milestones3[[#This Row],[No. Days]])=0,"",IF(AND(AY$5=$E19,$F19=1),Milestone_Marker,"")),"")</f>
        <v/>
      </c>
      <c r="AZ19" s="936" t="str">
        <f>IFERROR(IF(LEN(Milestones3[[#This Row],[No. Days]])=0,"",IF(AND(AZ$5=$E19,$F19=1),Milestone_Marker,"")),"")</f>
        <v/>
      </c>
      <c r="BA19" s="936" t="str">
        <f>IFERROR(IF(LEN(Milestones3[[#This Row],[No. Days]])=0,"",IF(AND(BA$5=$E19,$F19=1),Milestone_Marker,"")),"")</f>
        <v/>
      </c>
      <c r="BB19" s="936" t="str">
        <f>IFERROR(IF(LEN(Milestones3[[#This Row],[No. Days]])=0,"",IF(AND(BB$5=$E19,$F19=1),Milestone_Marker,"")),"")</f>
        <v/>
      </c>
      <c r="BC19" s="936" t="str">
        <f>IFERROR(IF(LEN(Milestones3[[#This Row],[No. Days]])=0,"",IF(AND(BC$5=$E19,$F19=1),Milestone_Marker,"")),"")</f>
        <v/>
      </c>
      <c r="BD19" s="936" t="str">
        <f>IFERROR(IF(LEN(Milestones3[[#This Row],[No. Days]])=0,"",IF(AND(BD$5=$E19,$F19=1),Milestone_Marker,"")),"")</f>
        <v/>
      </c>
      <c r="BE19" s="936" t="str">
        <f>IFERROR(IF(LEN(Milestones3[[#This Row],[No. Days]])=0,"",IF(AND(BE$5=$E19,$F19=1),Milestone_Marker,"")),"")</f>
        <v/>
      </c>
      <c r="BF19" s="936" t="str">
        <f>IFERROR(IF(LEN(Milestones3[[#This Row],[No. Days]])=0,"",IF(AND(BF$5=$E19,$F19=1),Milestone_Marker,"")),"")</f>
        <v/>
      </c>
      <c r="BG19" s="936" t="str">
        <f>IFERROR(IF(LEN(Milestones3[[#This Row],[No. Days]])=0,"",IF(AND(BG$5=$E19,$F19=1),Milestone_Marker,"")),"")</f>
        <v/>
      </c>
      <c r="BH19" s="936" t="str">
        <f>IFERROR(IF(LEN(Milestones3[[#This Row],[No. Days]])=0,"",IF(AND(BH$5=$E19,$F19=1),Milestone_Marker,"")),"")</f>
        <v/>
      </c>
      <c r="BI19" s="936" t="str">
        <f>IFERROR(IF(LEN(Milestones3[[#This Row],[No. Days]])=0,"",IF(AND(BI$5=$E19,$F19=1),Milestone_Marker,"")),"")</f>
        <v/>
      </c>
      <c r="BJ19" s="936" t="str">
        <f>IFERROR(IF(LEN(Milestones3[[#This Row],[No. Days]])=0,"",IF(AND(BJ$5=$E19,$F19=1),Milestone_Marker,"")),"")</f>
        <v/>
      </c>
      <c r="BK19" s="936" t="str">
        <f>IFERROR(IF(LEN(Milestones3[[#This Row],[No. Days]])=0,"",IF(AND(BK$5=$E19,$F19=1),Milestone_Marker,"")),"")</f>
        <v/>
      </c>
    </row>
    <row r="20" spans="1:63" s="937" customFormat="1" ht="30" customHeight="1" outlineLevel="1" x14ac:dyDescent="0.45">
      <c r="A20" s="923"/>
      <c r="B20" s="977" t="s">
        <v>786</v>
      </c>
      <c r="C20" s="931"/>
      <c r="D20" s="932"/>
      <c r="E20" s="933"/>
      <c r="F20" s="934"/>
      <c r="G20" s="935"/>
      <c r="H20" s="936" t="str">
        <f>IFERROR(IF(LEN(Milestones3[[#This Row],[No. Days]])=0,"",IF(AND(H$5=$E20,$F20=1),Milestone_Marker,"")),"")</f>
        <v/>
      </c>
      <c r="I20" s="936" t="str">
        <f>IFERROR(IF(LEN(Milestones3[[#This Row],[No. Days]])=0,"",IF(AND(I$5=$E20,$F20=1),Milestone_Marker,"")),"")</f>
        <v/>
      </c>
      <c r="J20" s="936" t="str">
        <f>IFERROR(IF(LEN(Milestones3[[#This Row],[No. Days]])=0,"",IF(AND(J$5=$E20,$F20=1),Milestone_Marker,"")),"")</f>
        <v/>
      </c>
      <c r="K20" s="936" t="str">
        <f>IFERROR(IF(LEN(Milestones3[[#This Row],[No. Days]])=0,"",IF(AND(K$5=$E20,$F20=1),Milestone_Marker,"")),"")</f>
        <v/>
      </c>
      <c r="L20" s="936" t="str">
        <f>IFERROR(IF(LEN(Milestones3[[#This Row],[No. Days]])=0,"",IF(AND(L$5=$E20,$F20=1),Milestone_Marker,"")),"")</f>
        <v/>
      </c>
      <c r="M20" s="936" t="str">
        <f>IFERROR(IF(LEN(Milestones3[[#This Row],[No. Days]])=0,"",IF(AND(M$5=$E20,$F20=1),Milestone_Marker,"")),"")</f>
        <v/>
      </c>
      <c r="N20" s="936" t="str">
        <f>IFERROR(IF(LEN(Milestones3[[#This Row],[No. Days]])=0,"",IF(AND(N$5=$E20,$F20=1),Milestone_Marker,"")),"")</f>
        <v/>
      </c>
      <c r="O20" s="936" t="str">
        <f>IFERROR(IF(LEN(Milestones3[[#This Row],[No. Days]])=0,"",IF(AND(O$5=$E20,$F20=1),Milestone_Marker,"")),"")</f>
        <v/>
      </c>
      <c r="P20" s="936" t="str">
        <f>IFERROR(IF(LEN(Milestones3[[#This Row],[No. Days]])=0,"",IF(AND(P$5=$E20,$F20=1),Milestone_Marker,"")),"")</f>
        <v/>
      </c>
      <c r="Q20" s="936" t="str">
        <f>IFERROR(IF(LEN(Milestones3[[#This Row],[No. Days]])=0,"",IF(AND(Q$5=$E20,$F20=1),Milestone_Marker,"")),"")</f>
        <v/>
      </c>
      <c r="R20" s="936" t="str">
        <f>IFERROR(IF(LEN(Milestones3[[#This Row],[No. Days]])=0,"",IF(AND(R$5=$E20,$F20=1),Milestone_Marker,"")),"")</f>
        <v/>
      </c>
      <c r="S20" s="936" t="str">
        <f>IFERROR(IF(LEN(Milestones3[[#This Row],[No. Days]])=0,"",IF(AND(S$5=$E20,$F20=1),Milestone_Marker,"")),"")</f>
        <v/>
      </c>
      <c r="T20" s="936" t="str">
        <f>IFERROR(IF(LEN(Milestones3[[#This Row],[No. Days]])=0,"",IF(AND(T$5=$E20,$F20=1),Milestone_Marker,"")),"")</f>
        <v/>
      </c>
      <c r="U20" s="936" t="str">
        <f>IFERROR(IF(LEN(Milestones3[[#This Row],[No. Days]])=0,"",IF(AND(U$5=$E20,$F20=1),Milestone_Marker,"")),"")</f>
        <v/>
      </c>
      <c r="V20" s="936" t="str">
        <f>IFERROR(IF(LEN(Milestones3[[#This Row],[No. Days]])=0,"",IF(AND(V$5=$E20,$F20=1),Milestone_Marker,"")),"")</f>
        <v/>
      </c>
      <c r="W20" s="936" t="str">
        <f>IFERROR(IF(LEN(Milestones3[[#This Row],[No. Days]])=0,"",IF(AND(W$5=$E20,$F20=1),Milestone_Marker,"")),"")</f>
        <v/>
      </c>
      <c r="X20" s="936" t="str">
        <f>IFERROR(IF(LEN(Milestones3[[#This Row],[No. Days]])=0,"",IF(AND(X$5=$E20,$F20=1),Milestone_Marker,"")),"")</f>
        <v/>
      </c>
      <c r="Y20" s="936" t="str">
        <f>IFERROR(IF(LEN(Milestones3[[#This Row],[No. Days]])=0,"",IF(AND(Y$5=$E20,$F20=1),Milestone_Marker,"")),"")</f>
        <v/>
      </c>
      <c r="Z20" s="936" t="str">
        <f>IFERROR(IF(LEN(Milestones3[[#This Row],[No. Days]])=0,"",IF(AND(Z$5=$E20,$F20=1),Milestone_Marker,"")),"")</f>
        <v/>
      </c>
      <c r="AA20" s="936" t="str">
        <f>IFERROR(IF(LEN(Milestones3[[#This Row],[No. Days]])=0,"",IF(AND(AA$5=$E20,$F20=1),Milestone_Marker,"")),"")</f>
        <v/>
      </c>
      <c r="AB20" s="936" t="str">
        <f>IFERROR(IF(LEN(Milestones3[[#This Row],[No. Days]])=0,"",IF(AND(AB$5=$E20,$F20=1),Milestone_Marker,"")),"")</f>
        <v/>
      </c>
      <c r="AC20" s="936" t="str">
        <f>IFERROR(IF(LEN(Milestones3[[#This Row],[No. Days]])=0,"",IF(AND(AC$5=$E20,$F20=1),Milestone_Marker,"")),"")</f>
        <v/>
      </c>
      <c r="AD20" s="936" t="str">
        <f>IFERROR(IF(LEN(Milestones3[[#This Row],[No. Days]])=0,"",IF(AND(AD$5=$E20,$F20=1),Milestone_Marker,"")),"")</f>
        <v/>
      </c>
      <c r="AE20" s="936" t="str">
        <f>IFERROR(IF(LEN(Milestones3[[#This Row],[No. Days]])=0,"",IF(AND(AE$5=$E20,$F20=1),Milestone_Marker,"")),"")</f>
        <v/>
      </c>
      <c r="AF20" s="936" t="str">
        <f>IFERROR(IF(LEN(Milestones3[[#This Row],[No. Days]])=0,"",IF(AND(AF$5=$E20,$F20=1),Milestone_Marker,"")),"")</f>
        <v/>
      </c>
      <c r="AG20" s="936" t="str">
        <f>IFERROR(IF(LEN(Milestones3[[#This Row],[No. Days]])=0,"",IF(AND(AG$5=$E20,$F20=1),Milestone_Marker,"")),"")</f>
        <v/>
      </c>
      <c r="AH20" s="936" t="str">
        <f>IFERROR(IF(LEN(Milestones3[[#This Row],[No. Days]])=0,"",IF(AND(AH$5=$E20,$F20=1),Milestone_Marker,"")),"")</f>
        <v/>
      </c>
      <c r="AI20" s="936" t="str">
        <f>IFERROR(IF(LEN(Milestones3[[#This Row],[No. Days]])=0,"",IF(AND(AI$5=$E20,$F20=1),Milestone_Marker,"")),"")</f>
        <v/>
      </c>
      <c r="AJ20" s="936" t="str">
        <f>IFERROR(IF(LEN(Milestones3[[#This Row],[No. Days]])=0,"",IF(AND(AJ$5=$E20,$F20=1),Milestone_Marker,"")),"")</f>
        <v/>
      </c>
      <c r="AK20" s="936" t="str">
        <f>IFERROR(IF(LEN(Milestones3[[#This Row],[No. Days]])=0,"",IF(AND(AK$5=$E20,$F20=1),Milestone_Marker,"")),"")</f>
        <v/>
      </c>
      <c r="AL20" s="936" t="str">
        <f>IFERROR(IF(LEN(Milestones3[[#This Row],[No. Days]])=0,"",IF(AND(AL$5=$E20,$F20=1),Milestone_Marker,"")),"")</f>
        <v/>
      </c>
      <c r="AM20" s="936" t="str">
        <f>IFERROR(IF(LEN(Milestones3[[#This Row],[No. Days]])=0,"",IF(AND(AM$5=$E20,$F20=1),Milestone_Marker,"")),"")</f>
        <v/>
      </c>
      <c r="AN20" s="936" t="str">
        <f>IFERROR(IF(LEN(Milestones3[[#This Row],[No. Days]])=0,"",IF(AND(AN$5=$E20,$F20=1),Milestone_Marker,"")),"")</f>
        <v/>
      </c>
      <c r="AO20" s="936" t="str">
        <f>IFERROR(IF(LEN(Milestones3[[#This Row],[No. Days]])=0,"",IF(AND(AO$5=$E20,$F20=1),Milestone_Marker,"")),"")</f>
        <v/>
      </c>
      <c r="AP20" s="936" t="str">
        <f>IFERROR(IF(LEN(Milestones3[[#This Row],[No. Days]])=0,"",IF(AND(AP$5=$E20,$F20=1),Milestone_Marker,"")),"")</f>
        <v/>
      </c>
      <c r="AQ20" s="936" t="str">
        <f>IFERROR(IF(LEN(Milestones3[[#This Row],[No. Days]])=0,"",IF(AND(AQ$5=$E20,$F20=1),Milestone_Marker,"")),"")</f>
        <v/>
      </c>
      <c r="AR20" s="936" t="str">
        <f>IFERROR(IF(LEN(Milestones3[[#This Row],[No. Days]])=0,"",IF(AND(AR$5=$E20,$F20=1),Milestone_Marker,"")),"")</f>
        <v/>
      </c>
      <c r="AS20" s="936" t="str">
        <f>IFERROR(IF(LEN(Milestones3[[#This Row],[No. Days]])=0,"",IF(AND(AS$5=$E20,$F20=1),Milestone_Marker,"")),"")</f>
        <v/>
      </c>
      <c r="AT20" s="936" t="str">
        <f>IFERROR(IF(LEN(Milestones3[[#This Row],[No. Days]])=0,"",IF(AND(AT$5=$E20,$F20=1),Milestone_Marker,"")),"")</f>
        <v/>
      </c>
      <c r="AU20" s="936" t="str">
        <f>IFERROR(IF(LEN(Milestones3[[#This Row],[No. Days]])=0,"",IF(AND(AU$5=$E20,$F20=1),Milestone_Marker,"")),"")</f>
        <v/>
      </c>
      <c r="AV20" s="936" t="str">
        <f>IFERROR(IF(LEN(Milestones3[[#This Row],[No. Days]])=0,"",IF(AND(AV$5=$E20,$F20=1),Milestone_Marker,"")),"")</f>
        <v/>
      </c>
      <c r="AW20" s="936" t="str">
        <f>IFERROR(IF(LEN(Milestones3[[#This Row],[No. Days]])=0,"",IF(AND(AW$5=$E20,$F20=1),Milestone_Marker,"")),"")</f>
        <v/>
      </c>
      <c r="AX20" s="936" t="str">
        <f>IFERROR(IF(LEN(Milestones3[[#This Row],[No. Days]])=0,"",IF(AND(AX$5=$E20,$F20=1),Milestone_Marker,"")),"")</f>
        <v/>
      </c>
      <c r="AY20" s="936" t="str">
        <f>IFERROR(IF(LEN(Milestones3[[#This Row],[No. Days]])=0,"",IF(AND(AY$5=$E20,$F20=1),Milestone_Marker,"")),"")</f>
        <v/>
      </c>
      <c r="AZ20" s="936" t="str">
        <f>IFERROR(IF(LEN(Milestones3[[#This Row],[No. Days]])=0,"",IF(AND(AZ$5=$E20,$F20=1),Milestone_Marker,"")),"")</f>
        <v/>
      </c>
      <c r="BA20" s="936" t="str">
        <f>IFERROR(IF(LEN(Milestones3[[#This Row],[No. Days]])=0,"",IF(AND(BA$5=$E20,$F20=1),Milestone_Marker,"")),"")</f>
        <v/>
      </c>
      <c r="BB20" s="936" t="str">
        <f>IFERROR(IF(LEN(Milestones3[[#This Row],[No. Days]])=0,"",IF(AND(BB$5=$E20,$F20=1),Milestone_Marker,"")),"")</f>
        <v/>
      </c>
      <c r="BC20" s="936" t="str">
        <f>IFERROR(IF(LEN(Milestones3[[#This Row],[No. Days]])=0,"",IF(AND(BC$5=$E20,$F20=1),Milestone_Marker,"")),"")</f>
        <v/>
      </c>
      <c r="BD20" s="936" t="str">
        <f>IFERROR(IF(LEN(Milestones3[[#This Row],[No. Days]])=0,"",IF(AND(BD$5=$E20,$F20=1),Milestone_Marker,"")),"")</f>
        <v/>
      </c>
      <c r="BE20" s="936" t="str">
        <f>IFERROR(IF(LEN(Milestones3[[#This Row],[No. Days]])=0,"",IF(AND(BE$5=$E20,$F20=1),Milestone_Marker,"")),"")</f>
        <v/>
      </c>
      <c r="BF20" s="936" t="str">
        <f>IFERROR(IF(LEN(Milestones3[[#This Row],[No. Days]])=0,"",IF(AND(BF$5=$E20,$F20=1),Milestone_Marker,"")),"")</f>
        <v/>
      </c>
      <c r="BG20" s="936" t="str">
        <f>IFERROR(IF(LEN(Milestones3[[#This Row],[No. Days]])=0,"",IF(AND(BG$5=$E20,$F20=1),Milestone_Marker,"")),"")</f>
        <v/>
      </c>
      <c r="BH20" s="936" t="str">
        <f>IFERROR(IF(LEN(Milestones3[[#This Row],[No. Days]])=0,"",IF(AND(BH$5=$E20,$F20=1),Milestone_Marker,"")),"")</f>
        <v/>
      </c>
      <c r="BI20" s="936" t="str">
        <f>IFERROR(IF(LEN(Milestones3[[#This Row],[No. Days]])=0,"",IF(AND(BI$5=$E20,$F20=1),Milestone_Marker,"")),"")</f>
        <v/>
      </c>
      <c r="BJ20" s="936" t="str">
        <f>IFERROR(IF(LEN(Milestones3[[#This Row],[No. Days]])=0,"",IF(AND(BJ$5=$E20,$F20=1),Milestone_Marker,"")),"")</f>
        <v/>
      </c>
      <c r="BK20" s="936" t="str">
        <f>IFERROR(IF(LEN(Milestones3[[#This Row],[No. Days]])=0,"",IF(AND(BK$5=$E20,$F20=1),Milestone_Marker,"")),"")</f>
        <v/>
      </c>
    </row>
    <row r="21" spans="1:63" s="937" customFormat="1" ht="30" customHeight="1" outlineLevel="1" x14ac:dyDescent="0.45">
      <c r="A21" s="923"/>
      <c r="B21" s="977" t="s">
        <v>787</v>
      </c>
      <c r="C21" s="931"/>
      <c r="D21" s="932"/>
      <c r="E21" s="933"/>
      <c r="F21" s="934"/>
      <c r="G21" s="935"/>
      <c r="H21" s="936" t="str">
        <f>IFERROR(IF(LEN(Milestones3[[#This Row],[No. Days]])=0,"",IF(AND(H$5=$E21,$F21=1),Milestone_Marker,"")),"")</f>
        <v/>
      </c>
      <c r="I21" s="936" t="str">
        <f>IFERROR(IF(LEN(Milestones3[[#This Row],[No. Days]])=0,"",IF(AND(I$5=$E21,$F21=1),Milestone_Marker,"")),"")</f>
        <v/>
      </c>
      <c r="J21" s="936" t="str">
        <f>IFERROR(IF(LEN(Milestones3[[#This Row],[No. Days]])=0,"",IF(AND(J$5=$E21,$F21=1),Milestone_Marker,"")),"")</f>
        <v/>
      </c>
      <c r="K21" s="936" t="str">
        <f>IFERROR(IF(LEN(Milestones3[[#This Row],[No. Days]])=0,"",IF(AND(K$5=$E21,$F21=1),Milestone_Marker,"")),"")</f>
        <v/>
      </c>
      <c r="L21" s="936" t="str">
        <f>IFERROR(IF(LEN(Milestones3[[#This Row],[No. Days]])=0,"",IF(AND(L$5=$E21,$F21=1),Milestone_Marker,"")),"")</f>
        <v/>
      </c>
      <c r="M21" s="936" t="str">
        <f>IFERROR(IF(LEN(Milestones3[[#This Row],[No. Days]])=0,"",IF(AND(M$5=$E21,$F21=1),Milestone_Marker,"")),"")</f>
        <v/>
      </c>
      <c r="N21" s="936" t="str">
        <f>IFERROR(IF(LEN(Milestones3[[#This Row],[No. Days]])=0,"",IF(AND(N$5=$E21,$F21=1),Milestone_Marker,"")),"")</f>
        <v/>
      </c>
      <c r="O21" s="936" t="str">
        <f>IFERROR(IF(LEN(Milestones3[[#This Row],[No. Days]])=0,"",IF(AND(O$5=$E21,$F21=1),Milestone_Marker,"")),"")</f>
        <v/>
      </c>
      <c r="P21" s="936" t="str">
        <f>IFERROR(IF(LEN(Milestones3[[#This Row],[No. Days]])=0,"",IF(AND(P$5=$E21,$F21=1),Milestone_Marker,"")),"")</f>
        <v/>
      </c>
      <c r="Q21" s="936" t="str">
        <f>IFERROR(IF(LEN(Milestones3[[#This Row],[No. Days]])=0,"",IF(AND(Q$5=$E21,$F21=1),Milestone_Marker,"")),"")</f>
        <v/>
      </c>
      <c r="R21" s="936" t="str">
        <f>IFERROR(IF(LEN(Milestones3[[#This Row],[No. Days]])=0,"",IF(AND(R$5=$E21,$F21=1),Milestone_Marker,"")),"")</f>
        <v/>
      </c>
      <c r="S21" s="936" t="str">
        <f>IFERROR(IF(LEN(Milestones3[[#This Row],[No. Days]])=0,"",IF(AND(S$5=$E21,$F21=1),Milestone_Marker,"")),"")</f>
        <v/>
      </c>
      <c r="T21" s="936" t="str">
        <f>IFERROR(IF(LEN(Milestones3[[#This Row],[No. Days]])=0,"",IF(AND(T$5=$E21,$F21=1),Milestone_Marker,"")),"")</f>
        <v/>
      </c>
      <c r="U21" s="936" t="str">
        <f>IFERROR(IF(LEN(Milestones3[[#This Row],[No. Days]])=0,"",IF(AND(U$5=$E21,$F21=1),Milestone_Marker,"")),"")</f>
        <v/>
      </c>
      <c r="V21" s="936" t="str">
        <f>IFERROR(IF(LEN(Milestones3[[#This Row],[No. Days]])=0,"",IF(AND(V$5=$E21,$F21=1),Milestone_Marker,"")),"")</f>
        <v/>
      </c>
      <c r="W21" s="936" t="str">
        <f>IFERROR(IF(LEN(Milestones3[[#This Row],[No. Days]])=0,"",IF(AND(W$5=$E21,$F21=1),Milestone_Marker,"")),"")</f>
        <v/>
      </c>
      <c r="X21" s="936" t="str">
        <f>IFERROR(IF(LEN(Milestones3[[#This Row],[No. Days]])=0,"",IF(AND(X$5=$E21,$F21=1),Milestone_Marker,"")),"")</f>
        <v/>
      </c>
      <c r="Y21" s="936" t="str">
        <f>IFERROR(IF(LEN(Milestones3[[#This Row],[No. Days]])=0,"",IF(AND(Y$5=$E21,$F21=1),Milestone_Marker,"")),"")</f>
        <v/>
      </c>
      <c r="Z21" s="936" t="str">
        <f>IFERROR(IF(LEN(Milestones3[[#This Row],[No. Days]])=0,"",IF(AND(Z$5=$E21,$F21=1),Milestone_Marker,"")),"")</f>
        <v/>
      </c>
      <c r="AA21" s="936" t="str">
        <f>IFERROR(IF(LEN(Milestones3[[#This Row],[No. Days]])=0,"",IF(AND(AA$5=$E21,$F21=1),Milestone_Marker,"")),"")</f>
        <v/>
      </c>
      <c r="AB21" s="936" t="str">
        <f>IFERROR(IF(LEN(Milestones3[[#This Row],[No. Days]])=0,"",IF(AND(AB$5=$E21,$F21=1),Milestone_Marker,"")),"")</f>
        <v/>
      </c>
      <c r="AC21" s="936" t="str">
        <f>IFERROR(IF(LEN(Milestones3[[#This Row],[No. Days]])=0,"",IF(AND(AC$5=$E21,$F21=1),Milestone_Marker,"")),"")</f>
        <v/>
      </c>
      <c r="AD21" s="936" t="str">
        <f>IFERROR(IF(LEN(Milestones3[[#This Row],[No. Days]])=0,"",IF(AND(AD$5=$E21,$F21=1),Milestone_Marker,"")),"")</f>
        <v/>
      </c>
      <c r="AE21" s="936" t="str">
        <f>IFERROR(IF(LEN(Milestones3[[#This Row],[No. Days]])=0,"",IF(AND(AE$5=$E21,$F21=1),Milestone_Marker,"")),"")</f>
        <v/>
      </c>
      <c r="AF21" s="936" t="str">
        <f>IFERROR(IF(LEN(Milestones3[[#This Row],[No. Days]])=0,"",IF(AND(AF$5=$E21,$F21=1),Milestone_Marker,"")),"")</f>
        <v/>
      </c>
      <c r="AG21" s="936" t="str">
        <f>IFERROR(IF(LEN(Milestones3[[#This Row],[No. Days]])=0,"",IF(AND(AG$5=$E21,$F21=1),Milestone_Marker,"")),"")</f>
        <v/>
      </c>
      <c r="AH21" s="936" t="str">
        <f>IFERROR(IF(LEN(Milestones3[[#This Row],[No. Days]])=0,"",IF(AND(AH$5=$E21,$F21=1),Milestone_Marker,"")),"")</f>
        <v/>
      </c>
      <c r="AI21" s="936" t="str">
        <f>IFERROR(IF(LEN(Milestones3[[#This Row],[No. Days]])=0,"",IF(AND(AI$5=$E21,$F21=1),Milestone_Marker,"")),"")</f>
        <v/>
      </c>
      <c r="AJ21" s="936" t="str">
        <f>IFERROR(IF(LEN(Milestones3[[#This Row],[No. Days]])=0,"",IF(AND(AJ$5=$E21,$F21=1),Milestone_Marker,"")),"")</f>
        <v/>
      </c>
      <c r="AK21" s="936" t="str">
        <f>IFERROR(IF(LEN(Milestones3[[#This Row],[No. Days]])=0,"",IF(AND(AK$5=$E21,$F21=1),Milestone_Marker,"")),"")</f>
        <v/>
      </c>
      <c r="AL21" s="936" t="str">
        <f>IFERROR(IF(LEN(Milestones3[[#This Row],[No. Days]])=0,"",IF(AND(AL$5=$E21,$F21=1),Milestone_Marker,"")),"")</f>
        <v/>
      </c>
      <c r="AM21" s="936" t="str">
        <f>IFERROR(IF(LEN(Milestones3[[#This Row],[No. Days]])=0,"",IF(AND(AM$5=$E21,$F21=1),Milestone_Marker,"")),"")</f>
        <v/>
      </c>
      <c r="AN21" s="936" t="str">
        <f>IFERROR(IF(LEN(Milestones3[[#This Row],[No. Days]])=0,"",IF(AND(AN$5=$E21,$F21=1),Milestone_Marker,"")),"")</f>
        <v/>
      </c>
      <c r="AO21" s="936" t="str">
        <f>IFERROR(IF(LEN(Milestones3[[#This Row],[No. Days]])=0,"",IF(AND(AO$5=$E21,$F21=1),Milestone_Marker,"")),"")</f>
        <v/>
      </c>
      <c r="AP21" s="936" t="str">
        <f>IFERROR(IF(LEN(Milestones3[[#This Row],[No. Days]])=0,"",IF(AND(AP$5=$E21,$F21=1),Milestone_Marker,"")),"")</f>
        <v/>
      </c>
      <c r="AQ21" s="936" t="str">
        <f>IFERROR(IF(LEN(Milestones3[[#This Row],[No. Days]])=0,"",IF(AND(AQ$5=$E21,$F21=1),Milestone_Marker,"")),"")</f>
        <v/>
      </c>
      <c r="AR21" s="936" t="str">
        <f>IFERROR(IF(LEN(Milestones3[[#This Row],[No. Days]])=0,"",IF(AND(AR$5=$E21,$F21=1),Milestone_Marker,"")),"")</f>
        <v/>
      </c>
      <c r="AS21" s="936" t="str">
        <f>IFERROR(IF(LEN(Milestones3[[#This Row],[No. Days]])=0,"",IF(AND(AS$5=$E21,$F21=1),Milestone_Marker,"")),"")</f>
        <v/>
      </c>
      <c r="AT21" s="936" t="str">
        <f>IFERROR(IF(LEN(Milestones3[[#This Row],[No. Days]])=0,"",IF(AND(AT$5=$E21,$F21=1),Milestone_Marker,"")),"")</f>
        <v/>
      </c>
      <c r="AU21" s="936" t="str">
        <f>IFERROR(IF(LEN(Milestones3[[#This Row],[No. Days]])=0,"",IF(AND(AU$5=$E21,$F21=1),Milestone_Marker,"")),"")</f>
        <v/>
      </c>
      <c r="AV21" s="936" t="str">
        <f>IFERROR(IF(LEN(Milestones3[[#This Row],[No. Days]])=0,"",IF(AND(AV$5=$E21,$F21=1),Milestone_Marker,"")),"")</f>
        <v/>
      </c>
      <c r="AW21" s="936" t="str">
        <f>IFERROR(IF(LEN(Milestones3[[#This Row],[No. Days]])=0,"",IF(AND(AW$5=$E21,$F21=1),Milestone_Marker,"")),"")</f>
        <v/>
      </c>
      <c r="AX21" s="936" t="str">
        <f>IFERROR(IF(LEN(Milestones3[[#This Row],[No. Days]])=0,"",IF(AND(AX$5=$E21,$F21=1),Milestone_Marker,"")),"")</f>
        <v/>
      </c>
      <c r="AY21" s="936" t="str">
        <f>IFERROR(IF(LEN(Milestones3[[#This Row],[No. Days]])=0,"",IF(AND(AY$5=$E21,$F21=1),Milestone_Marker,"")),"")</f>
        <v/>
      </c>
      <c r="AZ21" s="936" t="str">
        <f>IFERROR(IF(LEN(Milestones3[[#This Row],[No. Days]])=0,"",IF(AND(AZ$5=$E21,$F21=1),Milestone_Marker,"")),"")</f>
        <v/>
      </c>
      <c r="BA21" s="936" t="str">
        <f>IFERROR(IF(LEN(Milestones3[[#This Row],[No. Days]])=0,"",IF(AND(BA$5=$E21,$F21=1),Milestone_Marker,"")),"")</f>
        <v/>
      </c>
      <c r="BB21" s="936" t="str">
        <f>IFERROR(IF(LEN(Milestones3[[#This Row],[No. Days]])=0,"",IF(AND(BB$5=$E21,$F21=1),Milestone_Marker,"")),"")</f>
        <v/>
      </c>
      <c r="BC21" s="936" t="str">
        <f>IFERROR(IF(LEN(Milestones3[[#This Row],[No. Days]])=0,"",IF(AND(BC$5=$E21,$F21=1),Milestone_Marker,"")),"")</f>
        <v/>
      </c>
      <c r="BD21" s="936" t="str">
        <f>IFERROR(IF(LEN(Milestones3[[#This Row],[No. Days]])=0,"",IF(AND(BD$5=$E21,$F21=1),Milestone_Marker,"")),"")</f>
        <v/>
      </c>
      <c r="BE21" s="936" t="str">
        <f>IFERROR(IF(LEN(Milestones3[[#This Row],[No. Days]])=0,"",IF(AND(BE$5=$E21,$F21=1),Milestone_Marker,"")),"")</f>
        <v/>
      </c>
      <c r="BF21" s="936" t="str">
        <f>IFERROR(IF(LEN(Milestones3[[#This Row],[No. Days]])=0,"",IF(AND(BF$5=$E21,$F21=1),Milestone_Marker,"")),"")</f>
        <v/>
      </c>
      <c r="BG21" s="936" t="str">
        <f>IFERROR(IF(LEN(Milestones3[[#This Row],[No. Days]])=0,"",IF(AND(BG$5=$E21,$F21=1),Milestone_Marker,"")),"")</f>
        <v/>
      </c>
      <c r="BH21" s="936" t="str">
        <f>IFERROR(IF(LEN(Milestones3[[#This Row],[No. Days]])=0,"",IF(AND(BH$5=$E21,$F21=1),Milestone_Marker,"")),"")</f>
        <v/>
      </c>
      <c r="BI21" s="936" t="str">
        <f>IFERROR(IF(LEN(Milestones3[[#This Row],[No. Days]])=0,"",IF(AND(BI$5=$E21,$F21=1),Milestone_Marker,"")),"")</f>
        <v/>
      </c>
      <c r="BJ21" s="936" t="str">
        <f>IFERROR(IF(LEN(Milestones3[[#This Row],[No. Days]])=0,"",IF(AND(BJ$5=$E21,$F21=1),Milestone_Marker,"")),"")</f>
        <v/>
      </c>
      <c r="BK21" s="936" t="str">
        <f>IFERROR(IF(LEN(Milestones3[[#This Row],[No. Days]])=0,"",IF(AND(BK$5=$E21,$F21=1),Milestone_Marker,"")),"")</f>
        <v/>
      </c>
    </row>
    <row r="22" spans="1:63" s="937" customFormat="1" ht="30" customHeight="1" outlineLevel="1" x14ac:dyDescent="0.45">
      <c r="A22" s="923"/>
      <c r="B22" s="977" t="s">
        <v>788</v>
      </c>
      <c r="C22" s="931"/>
      <c r="D22" s="932"/>
      <c r="E22" s="933"/>
      <c r="F22" s="934"/>
      <c r="G22" s="935"/>
      <c r="H22" s="936" t="str">
        <f>IFERROR(IF(LEN(Milestones3[[#This Row],[No. Days]])=0,"",IF(AND(H$5=$E22,$F22=1),Milestone_Marker,"")),"")</f>
        <v/>
      </c>
      <c r="I22" s="936" t="str">
        <f>IFERROR(IF(LEN(Milestones3[[#This Row],[No. Days]])=0,"",IF(AND(I$5=$E22,$F22=1),Milestone_Marker,"")),"")</f>
        <v/>
      </c>
      <c r="J22" s="936" t="str">
        <f>IFERROR(IF(LEN(Milestones3[[#This Row],[No. Days]])=0,"",IF(AND(J$5=$E22,$F22=1),Milestone_Marker,"")),"")</f>
        <v/>
      </c>
      <c r="K22" s="936" t="str">
        <f>IFERROR(IF(LEN(Milestones3[[#This Row],[No. Days]])=0,"",IF(AND(K$5=$E22,$F22=1),Milestone_Marker,"")),"")</f>
        <v/>
      </c>
      <c r="L22" s="936" t="str">
        <f>IFERROR(IF(LEN(Milestones3[[#This Row],[No. Days]])=0,"",IF(AND(L$5=$E22,$F22=1),Milestone_Marker,"")),"")</f>
        <v/>
      </c>
      <c r="M22" s="936" t="str">
        <f>IFERROR(IF(LEN(Milestones3[[#This Row],[No. Days]])=0,"",IF(AND(M$5=$E22,$F22=1),Milestone_Marker,"")),"")</f>
        <v/>
      </c>
      <c r="N22" s="936" t="str">
        <f>IFERROR(IF(LEN(Milestones3[[#This Row],[No. Days]])=0,"",IF(AND(N$5=$E22,$F22=1),Milestone_Marker,"")),"")</f>
        <v/>
      </c>
      <c r="O22" s="936" t="str">
        <f>IFERROR(IF(LEN(Milestones3[[#This Row],[No. Days]])=0,"",IF(AND(O$5=$E22,$F22=1),Milestone_Marker,"")),"")</f>
        <v/>
      </c>
      <c r="P22" s="936" t="str">
        <f>IFERROR(IF(LEN(Milestones3[[#This Row],[No. Days]])=0,"",IF(AND(P$5=$E22,$F22=1),Milestone_Marker,"")),"")</f>
        <v/>
      </c>
      <c r="Q22" s="936" t="str">
        <f>IFERROR(IF(LEN(Milestones3[[#This Row],[No. Days]])=0,"",IF(AND(Q$5=$E22,$F22=1),Milestone_Marker,"")),"")</f>
        <v/>
      </c>
      <c r="R22" s="936" t="str">
        <f>IFERROR(IF(LEN(Milestones3[[#This Row],[No. Days]])=0,"",IF(AND(R$5=$E22,$F22=1),Milestone_Marker,"")),"")</f>
        <v/>
      </c>
      <c r="S22" s="936" t="str">
        <f>IFERROR(IF(LEN(Milestones3[[#This Row],[No. Days]])=0,"",IF(AND(S$5=$E22,$F22=1),Milestone_Marker,"")),"")</f>
        <v/>
      </c>
      <c r="T22" s="936" t="str">
        <f>IFERROR(IF(LEN(Milestones3[[#This Row],[No. Days]])=0,"",IF(AND(T$5=$E22,$F22=1),Milestone_Marker,"")),"")</f>
        <v/>
      </c>
      <c r="U22" s="936" t="str">
        <f>IFERROR(IF(LEN(Milestones3[[#This Row],[No. Days]])=0,"",IF(AND(U$5=$E22,$F22=1),Milestone_Marker,"")),"")</f>
        <v/>
      </c>
      <c r="V22" s="936" t="str">
        <f>IFERROR(IF(LEN(Milestones3[[#This Row],[No. Days]])=0,"",IF(AND(V$5=$E22,$F22=1),Milestone_Marker,"")),"")</f>
        <v/>
      </c>
      <c r="W22" s="936" t="str">
        <f>IFERROR(IF(LEN(Milestones3[[#This Row],[No. Days]])=0,"",IF(AND(W$5=$E22,$F22=1),Milestone_Marker,"")),"")</f>
        <v/>
      </c>
      <c r="X22" s="936" t="str">
        <f>IFERROR(IF(LEN(Milestones3[[#This Row],[No. Days]])=0,"",IF(AND(X$5=$E22,$F22=1),Milestone_Marker,"")),"")</f>
        <v/>
      </c>
      <c r="Y22" s="936" t="str">
        <f>IFERROR(IF(LEN(Milestones3[[#This Row],[No. Days]])=0,"",IF(AND(Y$5=$E22,$F22=1),Milestone_Marker,"")),"")</f>
        <v/>
      </c>
      <c r="Z22" s="936" t="str">
        <f>IFERROR(IF(LEN(Milestones3[[#This Row],[No. Days]])=0,"",IF(AND(Z$5=$E22,$F22=1),Milestone_Marker,"")),"")</f>
        <v/>
      </c>
      <c r="AA22" s="936" t="str">
        <f>IFERROR(IF(LEN(Milestones3[[#This Row],[No. Days]])=0,"",IF(AND(AA$5=$E22,$F22=1),Milestone_Marker,"")),"")</f>
        <v/>
      </c>
      <c r="AB22" s="936" t="str">
        <f>IFERROR(IF(LEN(Milestones3[[#This Row],[No. Days]])=0,"",IF(AND(AB$5=$E22,$F22=1),Milestone_Marker,"")),"")</f>
        <v/>
      </c>
      <c r="AC22" s="936" t="str">
        <f>IFERROR(IF(LEN(Milestones3[[#This Row],[No. Days]])=0,"",IF(AND(AC$5=$E22,$F22=1),Milestone_Marker,"")),"")</f>
        <v/>
      </c>
      <c r="AD22" s="936" t="str">
        <f>IFERROR(IF(LEN(Milestones3[[#This Row],[No. Days]])=0,"",IF(AND(AD$5=$E22,$F22=1),Milestone_Marker,"")),"")</f>
        <v/>
      </c>
      <c r="AE22" s="936" t="str">
        <f>IFERROR(IF(LEN(Milestones3[[#This Row],[No. Days]])=0,"",IF(AND(AE$5=$E22,$F22=1),Milestone_Marker,"")),"")</f>
        <v/>
      </c>
      <c r="AF22" s="936" t="str">
        <f>IFERROR(IF(LEN(Milestones3[[#This Row],[No. Days]])=0,"",IF(AND(AF$5=$E22,$F22=1),Milestone_Marker,"")),"")</f>
        <v/>
      </c>
      <c r="AG22" s="936" t="str">
        <f>IFERROR(IF(LEN(Milestones3[[#This Row],[No. Days]])=0,"",IF(AND(AG$5=$E22,$F22=1),Milestone_Marker,"")),"")</f>
        <v/>
      </c>
      <c r="AH22" s="936" t="str">
        <f>IFERROR(IF(LEN(Milestones3[[#This Row],[No. Days]])=0,"",IF(AND(AH$5=$E22,$F22=1),Milestone_Marker,"")),"")</f>
        <v/>
      </c>
      <c r="AI22" s="936" t="str">
        <f>IFERROR(IF(LEN(Milestones3[[#This Row],[No. Days]])=0,"",IF(AND(AI$5=$E22,$F22=1),Milestone_Marker,"")),"")</f>
        <v/>
      </c>
      <c r="AJ22" s="936" t="str">
        <f>IFERROR(IF(LEN(Milestones3[[#This Row],[No. Days]])=0,"",IF(AND(AJ$5=$E22,$F22=1),Milestone_Marker,"")),"")</f>
        <v/>
      </c>
      <c r="AK22" s="936" t="str">
        <f>IFERROR(IF(LEN(Milestones3[[#This Row],[No. Days]])=0,"",IF(AND(AK$5=$E22,$F22=1),Milestone_Marker,"")),"")</f>
        <v/>
      </c>
      <c r="AL22" s="936" t="str">
        <f>IFERROR(IF(LEN(Milestones3[[#This Row],[No. Days]])=0,"",IF(AND(AL$5=$E22,$F22=1),Milestone_Marker,"")),"")</f>
        <v/>
      </c>
      <c r="AM22" s="936" t="str">
        <f>IFERROR(IF(LEN(Milestones3[[#This Row],[No. Days]])=0,"",IF(AND(AM$5=$E22,$F22=1),Milestone_Marker,"")),"")</f>
        <v/>
      </c>
      <c r="AN22" s="936" t="str">
        <f>IFERROR(IF(LEN(Milestones3[[#This Row],[No. Days]])=0,"",IF(AND(AN$5=$E22,$F22=1),Milestone_Marker,"")),"")</f>
        <v/>
      </c>
      <c r="AO22" s="936" t="str">
        <f>IFERROR(IF(LEN(Milestones3[[#This Row],[No. Days]])=0,"",IF(AND(AO$5=$E22,$F22=1),Milestone_Marker,"")),"")</f>
        <v/>
      </c>
      <c r="AP22" s="936" t="str">
        <f>IFERROR(IF(LEN(Milestones3[[#This Row],[No. Days]])=0,"",IF(AND(AP$5=$E22,$F22=1),Milestone_Marker,"")),"")</f>
        <v/>
      </c>
      <c r="AQ22" s="936" t="str">
        <f>IFERROR(IF(LEN(Milestones3[[#This Row],[No. Days]])=0,"",IF(AND(AQ$5=$E22,$F22=1),Milestone_Marker,"")),"")</f>
        <v/>
      </c>
      <c r="AR22" s="936" t="str">
        <f>IFERROR(IF(LEN(Milestones3[[#This Row],[No. Days]])=0,"",IF(AND(AR$5=$E22,$F22=1),Milestone_Marker,"")),"")</f>
        <v/>
      </c>
      <c r="AS22" s="936" t="str">
        <f>IFERROR(IF(LEN(Milestones3[[#This Row],[No. Days]])=0,"",IF(AND(AS$5=$E22,$F22=1),Milestone_Marker,"")),"")</f>
        <v/>
      </c>
      <c r="AT22" s="936" t="str">
        <f>IFERROR(IF(LEN(Milestones3[[#This Row],[No. Days]])=0,"",IF(AND(AT$5=$E22,$F22=1),Milestone_Marker,"")),"")</f>
        <v/>
      </c>
      <c r="AU22" s="936" t="str">
        <f>IFERROR(IF(LEN(Milestones3[[#This Row],[No. Days]])=0,"",IF(AND(AU$5=$E22,$F22=1),Milestone_Marker,"")),"")</f>
        <v/>
      </c>
      <c r="AV22" s="936" t="str">
        <f>IFERROR(IF(LEN(Milestones3[[#This Row],[No. Days]])=0,"",IF(AND(AV$5=$E22,$F22=1),Milestone_Marker,"")),"")</f>
        <v/>
      </c>
      <c r="AW22" s="936" t="str">
        <f>IFERROR(IF(LEN(Milestones3[[#This Row],[No. Days]])=0,"",IF(AND(AW$5=$E22,$F22=1),Milestone_Marker,"")),"")</f>
        <v/>
      </c>
      <c r="AX22" s="936" t="str">
        <f>IFERROR(IF(LEN(Milestones3[[#This Row],[No. Days]])=0,"",IF(AND(AX$5=$E22,$F22=1),Milestone_Marker,"")),"")</f>
        <v/>
      </c>
      <c r="AY22" s="936" t="str">
        <f>IFERROR(IF(LEN(Milestones3[[#This Row],[No. Days]])=0,"",IF(AND(AY$5=$E22,$F22=1),Milestone_Marker,"")),"")</f>
        <v/>
      </c>
      <c r="AZ22" s="936" t="str">
        <f>IFERROR(IF(LEN(Milestones3[[#This Row],[No. Days]])=0,"",IF(AND(AZ$5=$E22,$F22=1),Milestone_Marker,"")),"")</f>
        <v/>
      </c>
      <c r="BA22" s="936" t="str">
        <f>IFERROR(IF(LEN(Milestones3[[#This Row],[No. Days]])=0,"",IF(AND(BA$5=$E22,$F22=1),Milestone_Marker,"")),"")</f>
        <v/>
      </c>
      <c r="BB22" s="936" t="str">
        <f>IFERROR(IF(LEN(Milestones3[[#This Row],[No. Days]])=0,"",IF(AND(BB$5=$E22,$F22=1),Milestone_Marker,"")),"")</f>
        <v/>
      </c>
      <c r="BC22" s="936" t="str">
        <f>IFERROR(IF(LEN(Milestones3[[#This Row],[No. Days]])=0,"",IF(AND(BC$5=$E22,$F22=1),Milestone_Marker,"")),"")</f>
        <v/>
      </c>
      <c r="BD22" s="936" t="str">
        <f>IFERROR(IF(LEN(Milestones3[[#This Row],[No. Days]])=0,"",IF(AND(BD$5=$E22,$F22=1),Milestone_Marker,"")),"")</f>
        <v/>
      </c>
      <c r="BE22" s="936" t="str">
        <f>IFERROR(IF(LEN(Milestones3[[#This Row],[No. Days]])=0,"",IF(AND(BE$5=$E22,$F22=1),Milestone_Marker,"")),"")</f>
        <v/>
      </c>
      <c r="BF22" s="936" t="str">
        <f>IFERROR(IF(LEN(Milestones3[[#This Row],[No. Days]])=0,"",IF(AND(BF$5=$E22,$F22=1),Milestone_Marker,"")),"")</f>
        <v/>
      </c>
      <c r="BG22" s="936" t="str">
        <f>IFERROR(IF(LEN(Milestones3[[#This Row],[No. Days]])=0,"",IF(AND(BG$5=$E22,$F22=1),Milestone_Marker,"")),"")</f>
        <v/>
      </c>
      <c r="BH22" s="936" t="str">
        <f>IFERROR(IF(LEN(Milestones3[[#This Row],[No. Days]])=0,"",IF(AND(BH$5=$E22,$F22=1),Milestone_Marker,"")),"")</f>
        <v/>
      </c>
      <c r="BI22" s="936" t="str">
        <f>IFERROR(IF(LEN(Milestones3[[#This Row],[No. Days]])=0,"",IF(AND(BI$5=$E22,$F22=1),Milestone_Marker,"")),"")</f>
        <v/>
      </c>
      <c r="BJ22" s="936" t="str">
        <f>IFERROR(IF(LEN(Milestones3[[#This Row],[No. Days]])=0,"",IF(AND(BJ$5=$E22,$F22=1),Milestone_Marker,"")),"")</f>
        <v/>
      </c>
      <c r="BK22" s="936" t="str">
        <f>IFERROR(IF(LEN(Milestones3[[#This Row],[No. Days]])=0,"",IF(AND(BK$5=$E22,$F22=1),Milestone_Marker,"")),"")</f>
        <v/>
      </c>
    </row>
    <row r="23" spans="1:63" s="937" customFormat="1" ht="30" customHeight="1" outlineLevel="1" x14ac:dyDescent="0.45">
      <c r="A23" s="923"/>
      <c r="B23" s="978" t="s">
        <v>789</v>
      </c>
      <c r="C23" s="931"/>
      <c r="D23" s="932"/>
      <c r="E23" s="933"/>
      <c r="F23" s="934"/>
      <c r="G23" s="935"/>
      <c r="H23" s="936" t="str">
        <f>IFERROR(IF(LEN(Milestones3[[#This Row],[No. Days]])=0,"",IF(AND(H$5=$E23,$F23=1),Milestone_Marker,"")),"")</f>
        <v/>
      </c>
      <c r="I23" s="936" t="str">
        <f>IFERROR(IF(LEN(Milestones3[[#This Row],[No. Days]])=0,"",IF(AND(I$5=$E23,$F23=1),Milestone_Marker,"")),"")</f>
        <v/>
      </c>
      <c r="J23" s="936" t="str">
        <f>IFERROR(IF(LEN(Milestones3[[#This Row],[No. Days]])=0,"",IF(AND(J$5=$E23,$F23=1),Milestone_Marker,"")),"")</f>
        <v/>
      </c>
      <c r="K23" s="936" t="str">
        <f>IFERROR(IF(LEN(Milestones3[[#This Row],[No. Days]])=0,"",IF(AND(K$5=$E23,$F23=1),Milestone_Marker,"")),"")</f>
        <v/>
      </c>
      <c r="L23" s="936" t="str">
        <f>IFERROR(IF(LEN(Milestones3[[#This Row],[No. Days]])=0,"",IF(AND(L$5=$E23,$F23=1),Milestone_Marker,"")),"")</f>
        <v/>
      </c>
      <c r="M23" s="936" t="str">
        <f>IFERROR(IF(LEN(Milestones3[[#This Row],[No. Days]])=0,"",IF(AND(M$5=$E23,$F23=1),Milestone_Marker,"")),"")</f>
        <v/>
      </c>
      <c r="N23" s="936" t="str">
        <f>IFERROR(IF(LEN(Milestones3[[#This Row],[No. Days]])=0,"",IF(AND(N$5=$E23,$F23=1),Milestone_Marker,"")),"")</f>
        <v/>
      </c>
      <c r="O23" s="936" t="str">
        <f>IFERROR(IF(LEN(Milestones3[[#This Row],[No. Days]])=0,"",IF(AND(O$5=$E23,$F23=1),Milestone_Marker,"")),"")</f>
        <v/>
      </c>
      <c r="P23" s="936" t="str">
        <f>IFERROR(IF(LEN(Milestones3[[#This Row],[No. Days]])=0,"",IF(AND(P$5=$E23,$F23=1),Milestone_Marker,"")),"")</f>
        <v/>
      </c>
      <c r="Q23" s="936" t="str">
        <f>IFERROR(IF(LEN(Milestones3[[#This Row],[No. Days]])=0,"",IF(AND(Q$5=$E23,$F23=1),Milestone_Marker,"")),"")</f>
        <v/>
      </c>
      <c r="R23" s="936" t="str">
        <f>IFERROR(IF(LEN(Milestones3[[#This Row],[No. Days]])=0,"",IF(AND(R$5=$E23,$F23=1),Milestone_Marker,"")),"")</f>
        <v/>
      </c>
      <c r="S23" s="936" t="str">
        <f>IFERROR(IF(LEN(Milestones3[[#This Row],[No. Days]])=0,"",IF(AND(S$5=$E23,$F23=1),Milestone_Marker,"")),"")</f>
        <v/>
      </c>
      <c r="T23" s="936" t="str">
        <f>IFERROR(IF(LEN(Milestones3[[#This Row],[No. Days]])=0,"",IF(AND(T$5=$E23,$F23=1),Milestone_Marker,"")),"")</f>
        <v/>
      </c>
      <c r="U23" s="936" t="str">
        <f>IFERROR(IF(LEN(Milestones3[[#This Row],[No. Days]])=0,"",IF(AND(U$5=$E23,$F23=1),Milestone_Marker,"")),"")</f>
        <v/>
      </c>
      <c r="V23" s="936" t="str">
        <f>IFERROR(IF(LEN(Milestones3[[#This Row],[No. Days]])=0,"",IF(AND(V$5=$E23,$F23=1),Milestone_Marker,"")),"")</f>
        <v/>
      </c>
      <c r="W23" s="936" t="str">
        <f>IFERROR(IF(LEN(Milestones3[[#This Row],[No. Days]])=0,"",IF(AND(W$5=$E23,$F23=1),Milestone_Marker,"")),"")</f>
        <v/>
      </c>
      <c r="X23" s="936" t="str">
        <f>IFERROR(IF(LEN(Milestones3[[#This Row],[No. Days]])=0,"",IF(AND(X$5=$E23,$F23=1),Milestone_Marker,"")),"")</f>
        <v/>
      </c>
      <c r="Y23" s="936" t="str">
        <f>IFERROR(IF(LEN(Milestones3[[#This Row],[No. Days]])=0,"",IF(AND(Y$5=$E23,$F23=1),Milestone_Marker,"")),"")</f>
        <v/>
      </c>
      <c r="Z23" s="936" t="str">
        <f>IFERROR(IF(LEN(Milestones3[[#This Row],[No. Days]])=0,"",IF(AND(Z$5=$E23,$F23=1),Milestone_Marker,"")),"")</f>
        <v/>
      </c>
      <c r="AA23" s="936" t="str">
        <f>IFERROR(IF(LEN(Milestones3[[#This Row],[No. Days]])=0,"",IF(AND(AA$5=$E23,$F23=1),Milestone_Marker,"")),"")</f>
        <v/>
      </c>
      <c r="AB23" s="936" t="str">
        <f>IFERROR(IF(LEN(Milestones3[[#This Row],[No. Days]])=0,"",IF(AND(AB$5=$E23,$F23=1),Milestone_Marker,"")),"")</f>
        <v/>
      </c>
      <c r="AC23" s="936" t="str">
        <f>IFERROR(IF(LEN(Milestones3[[#This Row],[No. Days]])=0,"",IF(AND(AC$5=$E23,$F23=1),Milestone_Marker,"")),"")</f>
        <v/>
      </c>
      <c r="AD23" s="936" t="str">
        <f>IFERROR(IF(LEN(Milestones3[[#This Row],[No. Days]])=0,"",IF(AND(AD$5=$E23,$F23=1),Milestone_Marker,"")),"")</f>
        <v/>
      </c>
      <c r="AE23" s="936" t="str">
        <f>IFERROR(IF(LEN(Milestones3[[#This Row],[No. Days]])=0,"",IF(AND(AE$5=$E23,$F23=1),Milestone_Marker,"")),"")</f>
        <v/>
      </c>
      <c r="AF23" s="936" t="str">
        <f>IFERROR(IF(LEN(Milestones3[[#This Row],[No. Days]])=0,"",IF(AND(AF$5=$E23,$F23=1),Milestone_Marker,"")),"")</f>
        <v/>
      </c>
      <c r="AG23" s="936" t="str">
        <f>IFERROR(IF(LEN(Milestones3[[#This Row],[No. Days]])=0,"",IF(AND(AG$5=$E23,$F23=1),Milestone_Marker,"")),"")</f>
        <v/>
      </c>
      <c r="AH23" s="936" t="str">
        <f>IFERROR(IF(LEN(Milestones3[[#This Row],[No. Days]])=0,"",IF(AND(AH$5=$E23,$F23=1),Milestone_Marker,"")),"")</f>
        <v/>
      </c>
      <c r="AI23" s="936" t="str">
        <f>IFERROR(IF(LEN(Milestones3[[#This Row],[No. Days]])=0,"",IF(AND(AI$5=$E23,$F23=1),Milestone_Marker,"")),"")</f>
        <v/>
      </c>
      <c r="AJ23" s="936" t="str">
        <f>IFERROR(IF(LEN(Milestones3[[#This Row],[No. Days]])=0,"",IF(AND(AJ$5=$E23,$F23=1),Milestone_Marker,"")),"")</f>
        <v/>
      </c>
      <c r="AK23" s="936" t="str">
        <f>IFERROR(IF(LEN(Milestones3[[#This Row],[No. Days]])=0,"",IF(AND(AK$5=$E23,$F23=1),Milestone_Marker,"")),"")</f>
        <v/>
      </c>
      <c r="AL23" s="936" t="str">
        <f>IFERROR(IF(LEN(Milestones3[[#This Row],[No. Days]])=0,"",IF(AND(AL$5=$E23,$F23=1),Milestone_Marker,"")),"")</f>
        <v/>
      </c>
      <c r="AM23" s="936" t="str">
        <f>IFERROR(IF(LEN(Milestones3[[#This Row],[No. Days]])=0,"",IF(AND(AM$5=$E23,$F23=1),Milestone_Marker,"")),"")</f>
        <v/>
      </c>
      <c r="AN23" s="936" t="str">
        <f>IFERROR(IF(LEN(Milestones3[[#This Row],[No. Days]])=0,"",IF(AND(AN$5=$E23,$F23=1),Milestone_Marker,"")),"")</f>
        <v/>
      </c>
      <c r="AO23" s="936" t="str">
        <f>IFERROR(IF(LEN(Milestones3[[#This Row],[No. Days]])=0,"",IF(AND(AO$5=$E23,$F23=1),Milestone_Marker,"")),"")</f>
        <v/>
      </c>
      <c r="AP23" s="936" t="str">
        <f>IFERROR(IF(LEN(Milestones3[[#This Row],[No. Days]])=0,"",IF(AND(AP$5=$E23,$F23=1),Milestone_Marker,"")),"")</f>
        <v/>
      </c>
      <c r="AQ23" s="936" t="str">
        <f>IFERROR(IF(LEN(Milestones3[[#This Row],[No. Days]])=0,"",IF(AND(AQ$5=$E23,$F23=1),Milestone_Marker,"")),"")</f>
        <v/>
      </c>
      <c r="AR23" s="936" t="str">
        <f>IFERROR(IF(LEN(Milestones3[[#This Row],[No. Days]])=0,"",IF(AND(AR$5=$E23,$F23=1),Milestone_Marker,"")),"")</f>
        <v/>
      </c>
      <c r="AS23" s="936" t="str">
        <f>IFERROR(IF(LEN(Milestones3[[#This Row],[No. Days]])=0,"",IF(AND(AS$5=$E23,$F23=1),Milestone_Marker,"")),"")</f>
        <v/>
      </c>
      <c r="AT23" s="936" t="str">
        <f>IFERROR(IF(LEN(Milestones3[[#This Row],[No. Days]])=0,"",IF(AND(AT$5=$E23,$F23=1),Milestone_Marker,"")),"")</f>
        <v/>
      </c>
      <c r="AU23" s="936" t="str">
        <f>IFERROR(IF(LEN(Milestones3[[#This Row],[No. Days]])=0,"",IF(AND(AU$5=$E23,$F23=1),Milestone_Marker,"")),"")</f>
        <v/>
      </c>
      <c r="AV23" s="936" t="str">
        <f>IFERROR(IF(LEN(Milestones3[[#This Row],[No. Days]])=0,"",IF(AND(AV$5=$E23,$F23=1),Milestone_Marker,"")),"")</f>
        <v/>
      </c>
      <c r="AW23" s="936" t="str">
        <f>IFERROR(IF(LEN(Milestones3[[#This Row],[No. Days]])=0,"",IF(AND(AW$5=$E23,$F23=1),Milestone_Marker,"")),"")</f>
        <v/>
      </c>
      <c r="AX23" s="936" t="str">
        <f>IFERROR(IF(LEN(Milestones3[[#This Row],[No. Days]])=0,"",IF(AND(AX$5=$E23,$F23=1),Milestone_Marker,"")),"")</f>
        <v/>
      </c>
      <c r="AY23" s="936" t="str">
        <f>IFERROR(IF(LEN(Milestones3[[#This Row],[No. Days]])=0,"",IF(AND(AY$5=$E23,$F23=1),Milestone_Marker,"")),"")</f>
        <v/>
      </c>
      <c r="AZ23" s="936" t="str">
        <f>IFERROR(IF(LEN(Milestones3[[#This Row],[No. Days]])=0,"",IF(AND(AZ$5=$E23,$F23=1),Milestone_Marker,"")),"")</f>
        <v/>
      </c>
      <c r="BA23" s="936" t="str">
        <f>IFERROR(IF(LEN(Milestones3[[#This Row],[No. Days]])=0,"",IF(AND(BA$5=$E23,$F23=1),Milestone_Marker,"")),"")</f>
        <v/>
      </c>
      <c r="BB23" s="936" t="str">
        <f>IFERROR(IF(LEN(Milestones3[[#This Row],[No. Days]])=0,"",IF(AND(BB$5=$E23,$F23=1),Milestone_Marker,"")),"")</f>
        <v/>
      </c>
      <c r="BC23" s="936" t="str">
        <f>IFERROR(IF(LEN(Milestones3[[#This Row],[No. Days]])=0,"",IF(AND(BC$5=$E23,$F23=1),Milestone_Marker,"")),"")</f>
        <v/>
      </c>
      <c r="BD23" s="936" t="str">
        <f>IFERROR(IF(LEN(Milestones3[[#This Row],[No. Days]])=0,"",IF(AND(BD$5=$E23,$F23=1),Milestone_Marker,"")),"")</f>
        <v/>
      </c>
      <c r="BE23" s="936" t="str">
        <f>IFERROR(IF(LEN(Milestones3[[#This Row],[No. Days]])=0,"",IF(AND(BE$5=$E23,$F23=1),Milestone_Marker,"")),"")</f>
        <v/>
      </c>
      <c r="BF23" s="936" t="str">
        <f>IFERROR(IF(LEN(Milestones3[[#This Row],[No. Days]])=0,"",IF(AND(BF$5=$E23,$F23=1),Milestone_Marker,"")),"")</f>
        <v/>
      </c>
      <c r="BG23" s="936" t="str">
        <f>IFERROR(IF(LEN(Milestones3[[#This Row],[No. Days]])=0,"",IF(AND(BG$5=$E23,$F23=1),Milestone_Marker,"")),"")</f>
        <v/>
      </c>
      <c r="BH23" s="936" t="str">
        <f>IFERROR(IF(LEN(Milestones3[[#This Row],[No. Days]])=0,"",IF(AND(BH$5=$E23,$F23=1),Milestone_Marker,"")),"")</f>
        <v/>
      </c>
      <c r="BI23" s="936" t="str">
        <f>IFERROR(IF(LEN(Milestones3[[#This Row],[No. Days]])=0,"",IF(AND(BI$5=$E23,$F23=1),Milestone_Marker,"")),"")</f>
        <v/>
      </c>
      <c r="BJ23" s="936" t="str">
        <f>IFERROR(IF(LEN(Milestones3[[#This Row],[No. Days]])=0,"",IF(AND(BJ$5=$E23,$F23=1),Milestone_Marker,"")),"")</f>
        <v/>
      </c>
      <c r="BK23" s="936" t="str">
        <f>IFERROR(IF(LEN(Milestones3[[#This Row],[No. Days]])=0,"",IF(AND(BK$5=$E23,$F23=1),Milestone_Marker,"")),"")</f>
        <v/>
      </c>
    </row>
    <row r="24" spans="1:63" s="937" customFormat="1" ht="30" customHeight="1" outlineLevel="1" x14ac:dyDescent="0.45">
      <c r="A24" s="923"/>
      <c r="B24" s="978" t="s">
        <v>790</v>
      </c>
      <c r="C24" s="931"/>
      <c r="D24" s="932"/>
      <c r="E24" s="933"/>
      <c r="F24" s="934"/>
      <c r="G24" s="935"/>
      <c r="H24" s="936" t="str">
        <f>IFERROR(IF(LEN(Milestones3[[#This Row],[No. Days]])=0,"",IF(AND(H$5=$E24,$F24=1),Milestone_Marker,"")),"")</f>
        <v/>
      </c>
      <c r="I24" s="936" t="str">
        <f>IFERROR(IF(LEN(Milestones3[[#This Row],[No. Days]])=0,"",IF(AND(I$5=$E24,$F24=1),Milestone_Marker,"")),"")</f>
        <v/>
      </c>
      <c r="J24" s="936" t="str">
        <f>IFERROR(IF(LEN(Milestones3[[#This Row],[No. Days]])=0,"",IF(AND(J$5=$E24,$F24=1),Milestone_Marker,"")),"")</f>
        <v/>
      </c>
      <c r="K24" s="936" t="str">
        <f>IFERROR(IF(LEN(Milestones3[[#This Row],[No. Days]])=0,"",IF(AND(K$5=$E24,$F24=1),Milestone_Marker,"")),"")</f>
        <v/>
      </c>
      <c r="L24" s="936" t="str">
        <f>IFERROR(IF(LEN(Milestones3[[#This Row],[No. Days]])=0,"",IF(AND(L$5=$E24,$F24=1),Milestone_Marker,"")),"")</f>
        <v/>
      </c>
      <c r="M24" s="936" t="str">
        <f>IFERROR(IF(LEN(Milestones3[[#This Row],[No. Days]])=0,"",IF(AND(M$5=$E24,$F24=1),Milestone_Marker,"")),"")</f>
        <v/>
      </c>
      <c r="N24" s="936" t="str">
        <f>IFERROR(IF(LEN(Milestones3[[#This Row],[No. Days]])=0,"",IF(AND(N$5=$E24,$F24=1),Milestone_Marker,"")),"")</f>
        <v/>
      </c>
      <c r="O24" s="936" t="str">
        <f>IFERROR(IF(LEN(Milestones3[[#This Row],[No. Days]])=0,"",IF(AND(O$5=$E24,$F24=1),Milestone_Marker,"")),"")</f>
        <v/>
      </c>
      <c r="P24" s="936" t="str">
        <f>IFERROR(IF(LEN(Milestones3[[#This Row],[No. Days]])=0,"",IF(AND(P$5=$E24,$F24=1),Milestone_Marker,"")),"")</f>
        <v/>
      </c>
      <c r="Q24" s="936" t="str">
        <f>IFERROR(IF(LEN(Milestones3[[#This Row],[No. Days]])=0,"",IF(AND(Q$5=$E24,$F24=1),Milestone_Marker,"")),"")</f>
        <v/>
      </c>
      <c r="R24" s="936" t="str">
        <f>IFERROR(IF(LEN(Milestones3[[#This Row],[No. Days]])=0,"",IF(AND(R$5=$E24,$F24=1),Milestone_Marker,"")),"")</f>
        <v/>
      </c>
      <c r="S24" s="936" t="str">
        <f>IFERROR(IF(LEN(Milestones3[[#This Row],[No. Days]])=0,"",IF(AND(S$5=$E24,$F24=1),Milestone_Marker,"")),"")</f>
        <v/>
      </c>
      <c r="T24" s="936" t="str">
        <f>IFERROR(IF(LEN(Milestones3[[#This Row],[No. Days]])=0,"",IF(AND(T$5=$E24,$F24=1),Milestone_Marker,"")),"")</f>
        <v/>
      </c>
      <c r="U24" s="936" t="str">
        <f>IFERROR(IF(LEN(Milestones3[[#This Row],[No. Days]])=0,"",IF(AND(U$5=$E24,$F24=1),Milestone_Marker,"")),"")</f>
        <v/>
      </c>
      <c r="V24" s="936" t="str">
        <f>IFERROR(IF(LEN(Milestones3[[#This Row],[No. Days]])=0,"",IF(AND(V$5=$E24,$F24=1),Milestone_Marker,"")),"")</f>
        <v/>
      </c>
      <c r="W24" s="936" t="str">
        <f>IFERROR(IF(LEN(Milestones3[[#This Row],[No. Days]])=0,"",IF(AND(W$5=$E24,$F24=1),Milestone_Marker,"")),"")</f>
        <v/>
      </c>
      <c r="X24" s="936" t="str">
        <f>IFERROR(IF(LEN(Milestones3[[#This Row],[No. Days]])=0,"",IF(AND(X$5=$E24,$F24=1),Milestone_Marker,"")),"")</f>
        <v/>
      </c>
      <c r="Y24" s="936" t="str">
        <f>IFERROR(IF(LEN(Milestones3[[#This Row],[No. Days]])=0,"",IF(AND(Y$5=$E24,$F24=1),Milestone_Marker,"")),"")</f>
        <v/>
      </c>
      <c r="Z24" s="936" t="str">
        <f>IFERROR(IF(LEN(Milestones3[[#This Row],[No. Days]])=0,"",IF(AND(Z$5=$E24,$F24=1),Milestone_Marker,"")),"")</f>
        <v/>
      </c>
      <c r="AA24" s="936" t="str">
        <f>IFERROR(IF(LEN(Milestones3[[#This Row],[No. Days]])=0,"",IF(AND(AA$5=$E24,$F24=1),Milestone_Marker,"")),"")</f>
        <v/>
      </c>
      <c r="AB24" s="936" t="str">
        <f>IFERROR(IF(LEN(Milestones3[[#This Row],[No. Days]])=0,"",IF(AND(AB$5=$E24,$F24=1),Milestone_Marker,"")),"")</f>
        <v/>
      </c>
      <c r="AC24" s="936" t="str">
        <f>IFERROR(IF(LEN(Milestones3[[#This Row],[No. Days]])=0,"",IF(AND(AC$5=$E24,$F24=1),Milestone_Marker,"")),"")</f>
        <v/>
      </c>
      <c r="AD24" s="936" t="str">
        <f>IFERROR(IF(LEN(Milestones3[[#This Row],[No. Days]])=0,"",IF(AND(AD$5=$E24,$F24=1),Milestone_Marker,"")),"")</f>
        <v/>
      </c>
      <c r="AE24" s="936" t="str">
        <f>IFERROR(IF(LEN(Milestones3[[#This Row],[No. Days]])=0,"",IF(AND(AE$5=$E24,$F24=1),Milestone_Marker,"")),"")</f>
        <v/>
      </c>
      <c r="AF24" s="936" t="str">
        <f>IFERROR(IF(LEN(Milestones3[[#This Row],[No. Days]])=0,"",IF(AND(AF$5=$E24,$F24=1),Milestone_Marker,"")),"")</f>
        <v/>
      </c>
      <c r="AG24" s="936" t="str">
        <f>IFERROR(IF(LEN(Milestones3[[#This Row],[No. Days]])=0,"",IF(AND(AG$5=$E24,$F24=1),Milestone_Marker,"")),"")</f>
        <v/>
      </c>
      <c r="AH24" s="936" t="str">
        <f>IFERROR(IF(LEN(Milestones3[[#This Row],[No. Days]])=0,"",IF(AND(AH$5=$E24,$F24=1),Milestone_Marker,"")),"")</f>
        <v/>
      </c>
      <c r="AI24" s="936" t="str">
        <f>IFERROR(IF(LEN(Milestones3[[#This Row],[No. Days]])=0,"",IF(AND(AI$5=$E24,$F24=1),Milestone_Marker,"")),"")</f>
        <v/>
      </c>
      <c r="AJ24" s="936" t="str">
        <f>IFERROR(IF(LEN(Milestones3[[#This Row],[No. Days]])=0,"",IF(AND(AJ$5=$E24,$F24=1),Milestone_Marker,"")),"")</f>
        <v/>
      </c>
      <c r="AK24" s="936" t="str">
        <f>IFERROR(IF(LEN(Milestones3[[#This Row],[No. Days]])=0,"",IF(AND(AK$5=$E24,$F24=1),Milestone_Marker,"")),"")</f>
        <v/>
      </c>
      <c r="AL24" s="936" t="str">
        <f>IFERROR(IF(LEN(Milestones3[[#This Row],[No. Days]])=0,"",IF(AND(AL$5=$E24,$F24=1),Milestone_Marker,"")),"")</f>
        <v/>
      </c>
      <c r="AM24" s="936" t="str">
        <f>IFERROR(IF(LEN(Milestones3[[#This Row],[No. Days]])=0,"",IF(AND(AM$5=$E24,$F24=1),Milestone_Marker,"")),"")</f>
        <v/>
      </c>
      <c r="AN24" s="936" t="str">
        <f>IFERROR(IF(LEN(Milestones3[[#This Row],[No. Days]])=0,"",IF(AND(AN$5=$E24,$F24=1),Milestone_Marker,"")),"")</f>
        <v/>
      </c>
      <c r="AO24" s="936" t="str">
        <f>IFERROR(IF(LEN(Milestones3[[#This Row],[No. Days]])=0,"",IF(AND(AO$5=$E24,$F24=1),Milestone_Marker,"")),"")</f>
        <v/>
      </c>
      <c r="AP24" s="936" t="str">
        <f>IFERROR(IF(LEN(Milestones3[[#This Row],[No. Days]])=0,"",IF(AND(AP$5=$E24,$F24=1),Milestone_Marker,"")),"")</f>
        <v/>
      </c>
      <c r="AQ24" s="936" t="str">
        <f>IFERROR(IF(LEN(Milestones3[[#This Row],[No. Days]])=0,"",IF(AND(AQ$5=$E24,$F24=1),Milestone_Marker,"")),"")</f>
        <v/>
      </c>
      <c r="AR24" s="936" t="str">
        <f>IFERROR(IF(LEN(Milestones3[[#This Row],[No. Days]])=0,"",IF(AND(AR$5=$E24,$F24=1),Milestone_Marker,"")),"")</f>
        <v/>
      </c>
      <c r="AS24" s="936" t="str">
        <f>IFERROR(IF(LEN(Milestones3[[#This Row],[No. Days]])=0,"",IF(AND(AS$5=$E24,$F24=1),Milestone_Marker,"")),"")</f>
        <v/>
      </c>
      <c r="AT24" s="936" t="str">
        <f>IFERROR(IF(LEN(Milestones3[[#This Row],[No. Days]])=0,"",IF(AND(AT$5=$E24,$F24=1),Milestone_Marker,"")),"")</f>
        <v/>
      </c>
      <c r="AU24" s="936" t="str">
        <f>IFERROR(IF(LEN(Milestones3[[#This Row],[No. Days]])=0,"",IF(AND(AU$5=$E24,$F24=1),Milestone_Marker,"")),"")</f>
        <v/>
      </c>
      <c r="AV24" s="936" t="str">
        <f>IFERROR(IF(LEN(Milestones3[[#This Row],[No. Days]])=0,"",IF(AND(AV$5=$E24,$F24=1),Milestone_Marker,"")),"")</f>
        <v/>
      </c>
      <c r="AW24" s="936" t="str">
        <f>IFERROR(IF(LEN(Milestones3[[#This Row],[No. Days]])=0,"",IF(AND(AW$5=$E24,$F24=1),Milestone_Marker,"")),"")</f>
        <v/>
      </c>
      <c r="AX24" s="936" t="str">
        <f>IFERROR(IF(LEN(Milestones3[[#This Row],[No. Days]])=0,"",IF(AND(AX$5=$E24,$F24=1),Milestone_Marker,"")),"")</f>
        <v/>
      </c>
      <c r="AY24" s="936" t="str">
        <f>IFERROR(IF(LEN(Milestones3[[#This Row],[No. Days]])=0,"",IF(AND(AY$5=$E24,$F24=1),Milestone_Marker,"")),"")</f>
        <v/>
      </c>
      <c r="AZ24" s="936" t="str">
        <f>IFERROR(IF(LEN(Milestones3[[#This Row],[No. Days]])=0,"",IF(AND(AZ$5=$E24,$F24=1),Milestone_Marker,"")),"")</f>
        <v/>
      </c>
      <c r="BA24" s="936" t="str">
        <f>IFERROR(IF(LEN(Milestones3[[#This Row],[No. Days]])=0,"",IF(AND(BA$5=$E24,$F24=1),Milestone_Marker,"")),"")</f>
        <v/>
      </c>
      <c r="BB24" s="936" t="str">
        <f>IFERROR(IF(LEN(Milestones3[[#This Row],[No. Days]])=0,"",IF(AND(BB$5=$E24,$F24=1),Milestone_Marker,"")),"")</f>
        <v/>
      </c>
      <c r="BC24" s="936" t="str">
        <f>IFERROR(IF(LEN(Milestones3[[#This Row],[No. Days]])=0,"",IF(AND(BC$5=$E24,$F24=1),Milestone_Marker,"")),"")</f>
        <v/>
      </c>
      <c r="BD24" s="936" t="str">
        <f>IFERROR(IF(LEN(Milestones3[[#This Row],[No. Days]])=0,"",IF(AND(BD$5=$E24,$F24=1),Milestone_Marker,"")),"")</f>
        <v/>
      </c>
      <c r="BE24" s="936" t="str">
        <f>IFERROR(IF(LEN(Milestones3[[#This Row],[No. Days]])=0,"",IF(AND(BE$5=$E24,$F24=1),Milestone_Marker,"")),"")</f>
        <v/>
      </c>
      <c r="BF24" s="936" t="str">
        <f>IFERROR(IF(LEN(Milestones3[[#This Row],[No. Days]])=0,"",IF(AND(BF$5=$E24,$F24=1),Milestone_Marker,"")),"")</f>
        <v/>
      </c>
      <c r="BG24" s="936" t="str">
        <f>IFERROR(IF(LEN(Milestones3[[#This Row],[No. Days]])=0,"",IF(AND(BG$5=$E24,$F24=1),Milestone_Marker,"")),"")</f>
        <v/>
      </c>
      <c r="BH24" s="936" t="str">
        <f>IFERROR(IF(LEN(Milestones3[[#This Row],[No. Days]])=0,"",IF(AND(BH$5=$E24,$F24=1),Milestone_Marker,"")),"")</f>
        <v/>
      </c>
      <c r="BI24" s="936" t="str">
        <f>IFERROR(IF(LEN(Milestones3[[#This Row],[No. Days]])=0,"",IF(AND(BI$5=$E24,$F24=1),Milestone_Marker,"")),"")</f>
        <v/>
      </c>
      <c r="BJ24" s="936" t="str">
        <f>IFERROR(IF(LEN(Milestones3[[#This Row],[No. Days]])=0,"",IF(AND(BJ$5=$E24,$F24=1),Milestone_Marker,"")),"")</f>
        <v/>
      </c>
      <c r="BK24" s="936" t="str">
        <f>IFERROR(IF(LEN(Milestones3[[#This Row],[No. Days]])=0,"",IF(AND(BK$5=$E24,$F24=1),Milestone_Marker,"")),"")</f>
        <v/>
      </c>
    </row>
    <row r="25" spans="1:63" s="937" customFormat="1" ht="30" customHeight="1" outlineLevel="1" x14ac:dyDescent="0.45">
      <c r="A25" s="923"/>
      <c r="B25" s="978" t="s">
        <v>791</v>
      </c>
      <c r="C25" s="931"/>
      <c r="D25" s="932"/>
      <c r="E25" s="933"/>
      <c r="F25" s="934"/>
      <c r="G25" s="935"/>
      <c r="H25" s="936" t="str">
        <f>IFERROR(IF(LEN(Milestones3[[#This Row],[No. Days]])=0,"",IF(AND(H$5=$E25,$F25=1),Milestone_Marker,"")),"")</f>
        <v/>
      </c>
      <c r="I25" s="936" t="str">
        <f>IFERROR(IF(LEN(Milestones3[[#This Row],[No. Days]])=0,"",IF(AND(I$5=$E25,$F25=1),Milestone_Marker,"")),"")</f>
        <v/>
      </c>
      <c r="J25" s="936" t="str">
        <f>IFERROR(IF(LEN(Milestones3[[#This Row],[No. Days]])=0,"",IF(AND(J$5=$E25,$F25=1),Milestone_Marker,"")),"")</f>
        <v/>
      </c>
      <c r="K25" s="936" t="str">
        <f>IFERROR(IF(LEN(Milestones3[[#This Row],[No. Days]])=0,"",IF(AND(K$5=$E25,$F25=1),Milestone_Marker,"")),"")</f>
        <v/>
      </c>
      <c r="L25" s="936" t="str">
        <f>IFERROR(IF(LEN(Milestones3[[#This Row],[No. Days]])=0,"",IF(AND(L$5=$E25,$F25=1),Milestone_Marker,"")),"")</f>
        <v/>
      </c>
      <c r="M25" s="936" t="str">
        <f>IFERROR(IF(LEN(Milestones3[[#This Row],[No. Days]])=0,"",IF(AND(M$5=$E25,$F25=1),Milestone_Marker,"")),"")</f>
        <v/>
      </c>
      <c r="N25" s="936" t="str">
        <f>IFERROR(IF(LEN(Milestones3[[#This Row],[No. Days]])=0,"",IF(AND(N$5=$E25,$F25=1),Milestone_Marker,"")),"")</f>
        <v/>
      </c>
      <c r="O25" s="936" t="str">
        <f>IFERROR(IF(LEN(Milestones3[[#This Row],[No. Days]])=0,"",IF(AND(O$5=$E25,$F25=1),Milestone_Marker,"")),"")</f>
        <v/>
      </c>
      <c r="P25" s="936" t="str">
        <f>IFERROR(IF(LEN(Milestones3[[#This Row],[No. Days]])=0,"",IF(AND(P$5=$E25,$F25=1),Milestone_Marker,"")),"")</f>
        <v/>
      </c>
      <c r="Q25" s="936" t="str">
        <f>IFERROR(IF(LEN(Milestones3[[#This Row],[No. Days]])=0,"",IF(AND(Q$5=$E25,$F25=1),Milestone_Marker,"")),"")</f>
        <v/>
      </c>
      <c r="R25" s="936" t="str">
        <f>IFERROR(IF(LEN(Milestones3[[#This Row],[No. Days]])=0,"",IF(AND(R$5=$E25,$F25=1),Milestone_Marker,"")),"")</f>
        <v/>
      </c>
      <c r="S25" s="936" t="str">
        <f>IFERROR(IF(LEN(Milestones3[[#This Row],[No. Days]])=0,"",IF(AND(S$5=$E25,$F25=1),Milestone_Marker,"")),"")</f>
        <v/>
      </c>
      <c r="T25" s="936" t="str">
        <f>IFERROR(IF(LEN(Milestones3[[#This Row],[No. Days]])=0,"",IF(AND(T$5=$E25,$F25=1),Milestone_Marker,"")),"")</f>
        <v/>
      </c>
      <c r="U25" s="936" t="str">
        <f>IFERROR(IF(LEN(Milestones3[[#This Row],[No. Days]])=0,"",IF(AND(U$5=$E25,$F25=1),Milestone_Marker,"")),"")</f>
        <v/>
      </c>
      <c r="V25" s="936" t="str">
        <f>IFERROR(IF(LEN(Milestones3[[#This Row],[No. Days]])=0,"",IF(AND(V$5=$E25,$F25=1),Milestone_Marker,"")),"")</f>
        <v/>
      </c>
      <c r="W25" s="936" t="str">
        <f>IFERROR(IF(LEN(Milestones3[[#This Row],[No. Days]])=0,"",IF(AND(W$5=$E25,$F25=1),Milestone_Marker,"")),"")</f>
        <v/>
      </c>
      <c r="X25" s="936" t="str">
        <f>IFERROR(IF(LEN(Milestones3[[#This Row],[No. Days]])=0,"",IF(AND(X$5=$E25,$F25=1),Milestone_Marker,"")),"")</f>
        <v/>
      </c>
      <c r="Y25" s="936" t="str">
        <f>IFERROR(IF(LEN(Milestones3[[#This Row],[No. Days]])=0,"",IF(AND(Y$5=$E25,$F25=1),Milestone_Marker,"")),"")</f>
        <v/>
      </c>
      <c r="Z25" s="936" t="str">
        <f>IFERROR(IF(LEN(Milestones3[[#This Row],[No. Days]])=0,"",IF(AND(Z$5=$E25,$F25=1),Milestone_Marker,"")),"")</f>
        <v/>
      </c>
      <c r="AA25" s="936" t="str">
        <f>IFERROR(IF(LEN(Milestones3[[#This Row],[No. Days]])=0,"",IF(AND(AA$5=$E25,$F25=1),Milestone_Marker,"")),"")</f>
        <v/>
      </c>
      <c r="AB25" s="936" t="str">
        <f>IFERROR(IF(LEN(Milestones3[[#This Row],[No. Days]])=0,"",IF(AND(AB$5=$E25,$F25=1),Milestone_Marker,"")),"")</f>
        <v/>
      </c>
      <c r="AC25" s="936" t="str">
        <f>IFERROR(IF(LEN(Milestones3[[#This Row],[No. Days]])=0,"",IF(AND(AC$5=$E25,$F25=1),Milestone_Marker,"")),"")</f>
        <v/>
      </c>
      <c r="AD25" s="936" t="str">
        <f>IFERROR(IF(LEN(Milestones3[[#This Row],[No. Days]])=0,"",IF(AND(AD$5=$E25,$F25=1),Milestone_Marker,"")),"")</f>
        <v/>
      </c>
      <c r="AE25" s="936" t="str">
        <f>IFERROR(IF(LEN(Milestones3[[#This Row],[No. Days]])=0,"",IF(AND(AE$5=$E25,$F25=1),Milestone_Marker,"")),"")</f>
        <v/>
      </c>
      <c r="AF25" s="936" t="str">
        <f>IFERROR(IF(LEN(Milestones3[[#This Row],[No. Days]])=0,"",IF(AND(AF$5=$E25,$F25=1),Milestone_Marker,"")),"")</f>
        <v/>
      </c>
      <c r="AG25" s="936" t="str">
        <f>IFERROR(IF(LEN(Milestones3[[#This Row],[No. Days]])=0,"",IF(AND(AG$5=$E25,$F25=1),Milestone_Marker,"")),"")</f>
        <v/>
      </c>
      <c r="AH25" s="936" t="str">
        <f>IFERROR(IF(LEN(Milestones3[[#This Row],[No. Days]])=0,"",IF(AND(AH$5=$E25,$F25=1),Milestone_Marker,"")),"")</f>
        <v/>
      </c>
      <c r="AI25" s="936" t="str">
        <f>IFERROR(IF(LEN(Milestones3[[#This Row],[No. Days]])=0,"",IF(AND(AI$5=$E25,$F25=1),Milestone_Marker,"")),"")</f>
        <v/>
      </c>
      <c r="AJ25" s="936" t="str">
        <f>IFERROR(IF(LEN(Milestones3[[#This Row],[No. Days]])=0,"",IF(AND(AJ$5=$E25,$F25=1),Milestone_Marker,"")),"")</f>
        <v/>
      </c>
      <c r="AK25" s="936" t="str">
        <f>IFERROR(IF(LEN(Milestones3[[#This Row],[No. Days]])=0,"",IF(AND(AK$5=$E25,$F25=1),Milestone_Marker,"")),"")</f>
        <v/>
      </c>
      <c r="AL25" s="936" t="str">
        <f>IFERROR(IF(LEN(Milestones3[[#This Row],[No. Days]])=0,"",IF(AND(AL$5=$E25,$F25=1),Milestone_Marker,"")),"")</f>
        <v/>
      </c>
      <c r="AM25" s="936" t="str">
        <f>IFERROR(IF(LEN(Milestones3[[#This Row],[No. Days]])=0,"",IF(AND(AM$5=$E25,$F25=1),Milestone_Marker,"")),"")</f>
        <v/>
      </c>
      <c r="AN25" s="936" t="str">
        <f>IFERROR(IF(LEN(Milestones3[[#This Row],[No. Days]])=0,"",IF(AND(AN$5=$E25,$F25=1),Milestone_Marker,"")),"")</f>
        <v/>
      </c>
      <c r="AO25" s="936" t="str">
        <f>IFERROR(IF(LEN(Milestones3[[#This Row],[No. Days]])=0,"",IF(AND(AO$5=$E25,$F25=1),Milestone_Marker,"")),"")</f>
        <v/>
      </c>
      <c r="AP25" s="936" t="str">
        <f>IFERROR(IF(LEN(Milestones3[[#This Row],[No. Days]])=0,"",IF(AND(AP$5=$E25,$F25=1),Milestone_Marker,"")),"")</f>
        <v/>
      </c>
      <c r="AQ25" s="936" t="str">
        <f>IFERROR(IF(LEN(Milestones3[[#This Row],[No. Days]])=0,"",IF(AND(AQ$5=$E25,$F25=1),Milestone_Marker,"")),"")</f>
        <v/>
      </c>
      <c r="AR25" s="936" t="str">
        <f>IFERROR(IF(LEN(Milestones3[[#This Row],[No. Days]])=0,"",IF(AND(AR$5=$E25,$F25=1),Milestone_Marker,"")),"")</f>
        <v/>
      </c>
      <c r="AS25" s="936" t="str">
        <f>IFERROR(IF(LEN(Milestones3[[#This Row],[No. Days]])=0,"",IF(AND(AS$5=$E25,$F25=1),Milestone_Marker,"")),"")</f>
        <v/>
      </c>
      <c r="AT25" s="936" t="str">
        <f>IFERROR(IF(LEN(Milestones3[[#This Row],[No. Days]])=0,"",IF(AND(AT$5=$E25,$F25=1),Milestone_Marker,"")),"")</f>
        <v/>
      </c>
      <c r="AU25" s="936" t="str">
        <f>IFERROR(IF(LEN(Milestones3[[#This Row],[No. Days]])=0,"",IF(AND(AU$5=$E25,$F25=1),Milestone_Marker,"")),"")</f>
        <v/>
      </c>
      <c r="AV25" s="936" t="str">
        <f>IFERROR(IF(LEN(Milestones3[[#This Row],[No. Days]])=0,"",IF(AND(AV$5=$E25,$F25=1),Milestone_Marker,"")),"")</f>
        <v/>
      </c>
      <c r="AW25" s="936" t="str">
        <f>IFERROR(IF(LEN(Milestones3[[#This Row],[No. Days]])=0,"",IF(AND(AW$5=$E25,$F25=1),Milestone_Marker,"")),"")</f>
        <v/>
      </c>
      <c r="AX25" s="936" t="str">
        <f>IFERROR(IF(LEN(Milestones3[[#This Row],[No. Days]])=0,"",IF(AND(AX$5=$E25,$F25=1),Milestone_Marker,"")),"")</f>
        <v/>
      </c>
      <c r="AY25" s="936" t="str">
        <f>IFERROR(IF(LEN(Milestones3[[#This Row],[No. Days]])=0,"",IF(AND(AY$5=$E25,$F25=1),Milestone_Marker,"")),"")</f>
        <v/>
      </c>
      <c r="AZ25" s="936" t="str">
        <f>IFERROR(IF(LEN(Milestones3[[#This Row],[No. Days]])=0,"",IF(AND(AZ$5=$E25,$F25=1),Milestone_Marker,"")),"")</f>
        <v/>
      </c>
      <c r="BA25" s="936" t="str">
        <f>IFERROR(IF(LEN(Milestones3[[#This Row],[No. Days]])=0,"",IF(AND(BA$5=$E25,$F25=1),Milestone_Marker,"")),"")</f>
        <v/>
      </c>
      <c r="BB25" s="936" t="str">
        <f>IFERROR(IF(LEN(Milestones3[[#This Row],[No. Days]])=0,"",IF(AND(BB$5=$E25,$F25=1),Milestone_Marker,"")),"")</f>
        <v/>
      </c>
      <c r="BC25" s="936" t="str">
        <f>IFERROR(IF(LEN(Milestones3[[#This Row],[No. Days]])=0,"",IF(AND(BC$5=$E25,$F25=1),Milestone_Marker,"")),"")</f>
        <v/>
      </c>
      <c r="BD25" s="936" t="str">
        <f>IFERROR(IF(LEN(Milestones3[[#This Row],[No. Days]])=0,"",IF(AND(BD$5=$E25,$F25=1),Milestone_Marker,"")),"")</f>
        <v/>
      </c>
      <c r="BE25" s="936" t="str">
        <f>IFERROR(IF(LEN(Milestones3[[#This Row],[No. Days]])=0,"",IF(AND(BE$5=$E25,$F25=1),Milestone_Marker,"")),"")</f>
        <v/>
      </c>
      <c r="BF25" s="936" t="str">
        <f>IFERROR(IF(LEN(Milestones3[[#This Row],[No. Days]])=0,"",IF(AND(BF$5=$E25,$F25=1),Milestone_Marker,"")),"")</f>
        <v/>
      </c>
      <c r="BG25" s="936" t="str">
        <f>IFERROR(IF(LEN(Milestones3[[#This Row],[No. Days]])=0,"",IF(AND(BG$5=$E25,$F25=1),Milestone_Marker,"")),"")</f>
        <v/>
      </c>
      <c r="BH25" s="936" t="str">
        <f>IFERROR(IF(LEN(Milestones3[[#This Row],[No. Days]])=0,"",IF(AND(BH$5=$E25,$F25=1),Milestone_Marker,"")),"")</f>
        <v/>
      </c>
      <c r="BI25" s="936" t="str">
        <f>IFERROR(IF(LEN(Milestones3[[#This Row],[No. Days]])=0,"",IF(AND(BI$5=$E25,$F25=1),Milestone_Marker,"")),"")</f>
        <v/>
      </c>
      <c r="BJ25" s="936" t="str">
        <f>IFERROR(IF(LEN(Milestones3[[#This Row],[No. Days]])=0,"",IF(AND(BJ$5=$E25,$F25=1),Milestone_Marker,"")),"")</f>
        <v/>
      </c>
      <c r="BK25" s="936" t="str">
        <f>IFERROR(IF(LEN(Milestones3[[#This Row],[No. Days]])=0,"",IF(AND(BK$5=$E25,$F25=1),Milestone_Marker,"")),"")</f>
        <v/>
      </c>
    </row>
    <row r="26" spans="1:63" s="937" customFormat="1" ht="30" customHeight="1" outlineLevel="1" x14ac:dyDescent="0.45">
      <c r="A26" s="923"/>
      <c r="B26" s="977" t="s">
        <v>792</v>
      </c>
      <c r="C26" s="931"/>
      <c r="D26" s="932"/>
      <c r="E26" s="933"/>
      <c r="F26" s="934"/>
      <c r="G26" s="935"/>
      <c r="H26" s="936" t="str">
        <f>IFERROR(IF(LEN(Milestones3[[#This Row],[No. Days]])=0,"",IF(AND(H$5=$E26,$F26=1),Milestone_Marker,"")),"")</f>
        <v/>
      </c>
      <c r="I26" s="936" t="str">
        <f>IFERROR(IF(LEN(Milestones3[[#This Row],[No. Days]])=0,"",IF(AND(I$5=$E26,$F26=1),Milestone_Marker,"")),"")</f>
        <v/>
      </c>
      <c r="J26" s="936" t="str">
        <f>IFERROR(IF(LEN(Milestones3[[#This Row],[No. Days]])=0,"",IF(AND(J$5=$E26,$F26=1),Milestone_Marker,"")),"")</f>
        <v/>
      </c>
      <c r="K26" s="936" t="str">
        <f>IFERROR(IF(LEN(Milestones3[[#This Row],[No. Days]])=0,"",IF(AND(K$5=$E26,$F26=1),Milestone_Marker,"")),"")</f>
        <v/>
      </c>
      <c r="L26" s="936" t="str">
        <f>IFERROR(IF(LEN(Milestones3[[#This Row],[No. Days]])=0,"",IF(AND(L$5=$E26,$F26=1),Milestone_Marker,"")),"")</f>
        <v/>
      </c>
      <c r="M26" s="936" t="str">
        <f>IFERROR(IF(LEN(Milestones3[[#This Row],[No. Days]])=0,"",IF(AND(M$5=$E26,$F26=1),Milestone_Marker,"")),"")</f>
        <v/>
      </c>
      <c r="N26" s="936" t="str">
        <f>IFERROR(IF(LEN(Milestones3[[#This Row],[No. Days]])=0,"",IF(AND(N$5=$E26,$F26=1),Milestone_Marker,"")),"")</f>
        <v/>
      </c>
      <c r="O26" s="936" t="str">
        <f>IFERROR(IF(LEN(Milestones3[[#This Row],[No. Days]])=0,"",IF(AND(O$5=$E26,$F26=1),Milestone_Marker,"")),"")</f>
        <v/>
      </c>
      <c r="P26" s="936" t="str">
        <f>IFERROR(IF(LEN(Milestones3[[#This Row],[No. Days]])=0,"",IF(AND(P$5=$E26,$F26=1),Milestone_Marker,"")),"")</f>
        <v/>
      </c>
      <c r="Q26" s="936" t="str">
        <f>IFERROR(IF(LEN(Milestones3[[#This Row],[No. Days]])=0,"",IF(AND(Q$5=$E26,$F26=1),Milestone_Marker,"")),"")</f>
        <v/>
      </c>
      <c r="R26" s="936" t="str">
        <f>IFERROR(IF(LEN(Milestones3[[#This Row],[No. Days]])=0,"",IF(AND(R$5=$E26,$F26=1),Milestone_Marker,"")),"")</f>
        <v/>
      </c>
      <c r="S26" s="936" t="str">
        <f>IFERROR(IF(LEN(Milestones3[[#This Row],[No. Days]])=0,"",IF(AND(S$5=$E26,$F26=1),Milestone_Marker,"")),"")</f>
        <v/>
      </c>
      <c r="T26" s="936" t="str">
        <f>IFERROR(IF(LEN(Milestones3[[#This Row],[No. Days]])=0,"",IF(AND(T$5=$E26,$F26=1),Milestone_Marker,"")),"")</f>
        <v/>
      </c>
      <c r="U26" s="936" t="str">
        <f>IFERROR(IF(LEN(Milestones3[[#This Row],[No. Days]])=0,"",IF(AND(U$5=$E26,$F26=1),Milestone_Marker,"")),"")</f>
        <v/>
      </c>
      <c r="V26" s="936" t="str">
        <f>IFERROR(IF(LEN(Milestones3[[#This Row],[No. Days]])=0,"",IF(AND(V$5=$E26,$F26=1),Milestone_Marker,"")),"")</f>
        <v/>
      </c>
      <c r="W26" s="936" t="str">
        <f>IFERROR(IF(LEN(Milestones3[[#This Row],[No. Days]])=0,"",IF(AND(W$5=$E26,$F26=1),Milestone_Marker,"")),"")</f>
        <v/>
      </c>
      <c r="X26" s="936" t="str">
        <f>IFERROR(IF(LEN(Milestones3[[#This Row],[No. Days]])=0,"",IF(AND(X$5=$E26,$F26=1),Milestone_Marker,"")),"")</f>
        <v/>
      </c>
      <c r="Y26" s="936" t="str">
        <f>IFERROR(IF(LEN(Milestones3[[#This Row],[No. Days]])=0,"",IF(AND(Y$5=$E26,$F26=1),Milestone_Marker,"")),"")</f>
        <v/>
      </c>
      <c r="Z26" s="936" t="str">
        <f>IFERROR(IF(LEN(Milestones3[[#This Row],[No. Days]])=0,"",IF(AND(Z$5=$E26,$F26=1),Milestone_Marker,"")),"")</f>
        <v/>
      </c>
      <c r="AA26" s="936" t="str">
        <f>IFERROR(IF(LEN(Milestones3[[#This Row],[No. Days]])=0,"",IF(AND(AA$5=$E26,$F26=1),Milestone_Marker,"")),"")</f>
        <v/>
      </c>
      <c r="AB26" s="936" t="str">
        <f>IFERROR(IF(LEN(Milestones3[[#This Row],[No. Days]])=0,"",IF(AND(AB$5=$E26,$F26=1),Milestone_Marker,"")),"")</f>
        <v/>
      </c>
      <c r="AC26" s="936" t="str">
        <f>IFERROR(IF(LEN(Milestones3[[#This Row],[No. Days]])=0,"",IF(AND(AC$5=$E26,$F26=1),Milestone_Marker,"")),"")</f>
        <v/>
      </c>
      <c r="AD26" s="936" t="str">
        <f>IFERROR(IF(LEN(Milestones3[[#This Row],[No. Days]])=0,"",IF(AND(AD$5=$E26,$F26=1),Milestone_Marker,"")),"")</f>
        <v/>
      </c>
      <c r="AE26" s="936" t="str">
        <f>IFERROR(IF(LEN(Milestones3[[#This Row],[No. Days]])=0,"",IF(AND(AE$5=$E26,$F26=1),Milestone_Marker,"")),"")</f>
        <v/>
      </c>
      <c r="AF26" s="936" t="str">
        <f>IFERROR(IF(LEN(Milestones3[[#This Row],[No. Days]])=0,"",IF(AND(AF$5=$E26,$F26=1),Milestone_Marker,"")),"")</f>
        <v/>
      </c>
      <c r="AG26" s="936" t="str">
        <f>IFERROR(IF(LEN(Milestones3[[#This Row],[No. Days]])=0,"",IF(AND(AG$5=$E26,$F26=1),Milestone_Marker,"")),"")</f>
        <v/>
      </c>
      <c r="AH26" s="936" t="str">
        <f>IFERROR(IF(LEN(Milestones3[[#This Row],[No. Days]])=0,"",IF(AND(AH$5=$E26,$F26=1),Milestone_Marker,"")),"")</f>
        <v/>
      </c>
      <c r="AI26" s="936" t="str">
        <f>IFERROR(IF(LEN(Milestones3[[#This Row],[No. Days]])=0,"",IF(AND(AI$5=$E26,$F26=1),Milestone_Marker,"")),"")</f>
        <v/>
      </c>
      <c r="AJ26" s="936" t="str">
        <f>IFERROR(IF(LEN(Milestones3[[#This Row],[No. Days]])=0,"",IF(AND(AJ$5=$E26,$F26=1),Milestone_Marker,"")),"")</f>
        <v/>
      </c>
      <c r="AK26" s="936" t="str">
        <f>IFERROR(IF(LEN(Milestones3[[#This Row],[No. Days]])=0,"",IF(AND(AK$5=$E26,$F26=1),Milestone_Marker,"")),"")</f>
        <v/>
      </c>
      <c r="AL26" s="936" t="str">
        <f>IFERROR(IF(LEN(Milestones3[[#This Row],[No. Days]])=0,"",IF(AND(AL$5=$E26,$F26=1),Milestone_Marker,"")),"")</f>
        <v/>
      </c>
      <c r="AM26" s="936" t="str">
        <f>IFERROR(IF(LEN(Milestones3[[#This Row],[No. Days]])=0,"",IF(AND(AM$5=$E26,$F26=1),Milestone_Marker,"")),"")</f>
        <v/>
      </c>
      <c r="AN26" s="936" t="str">
        <f>IFERROR(IF(LEN(Milestones3[[#This Row],[No. Days]])=0,"",IF(AND(AN$5=$E26,$F26=1),Milestone_Marker,"")),"")</f>
        <v/>
      </c>
      <c r="AO26" s="936" t="str">
        <f>IFERROR(IF(LEN(Milestones3[[#This Row],[No. Days]])=0,"",IF(AND(AO$5=$E26,$F26=1),Milestone_Marker,"")),"")</f>
        <v/>
      </c>
      <c r="AP26" s="936" t="str">
        <f>IFERROR(IF(LEN(Milestones3[[#This Row],[No. Days]])=0,"",IF(AND(AP$5=$E26,$F26=1),Milestone_Marker,"")),"")</f>
        <v/>
      </c>
      <c r="AQ26" s="936" t="str">
        <f>IFERROR(IF(LEN(Milestones3[[#This Row],[No. Days]])=0,"",IF(AND(AQ$5=$E26,$F26=1),Milestone_Marker,"")),"")</f>
        <v/>
      </c>
      <c r="AR26" s="936" t="str">
        <f>IFERROR(IF(LEN(Milestones3[[#This Row],[No. Days]])=0,"",IF(AND(AR$5=$E26,$F26=1),Milestone_Marker,"")),"")</f>
        <v/>
      </c>
      <c r="AS26" s="936" t="str">
        <f>IFERROR(IF(LEN(Milestones3[[#This Row],[No. Days]])=0,"",IF(AND(AS$5=$E26,$F26=1),Milestone_Marker,"")),"")</f>
        <v/>
      </c>
      <c r="AT26" s="936" t="str">
        <f>IFERROR(IF(LEN(Milestones3[[#This Row],[No. Days]])=0,"",IF(AND(AT$5=$E26,$F26=1),Milestone_Marker,"")),"")</f>
        <v/>
      </c>
      <c r="AU26" s="936" t="str">
        <f>IFERROR(IF(LEN(Milestones3[[#This Row],[No. Days]])=0,"",IF(AND(AU$5=$E26,$F26=1),Milestone_Marker,"")),"")</f>
        <v/>
      </c>
      <c r="AV26" s="936" t="str">
        <f>IFERROR(IF(LEN(Milestones3[[#This Row],[No. Days]])=0,"",IF(AND(AV$5=$E26,$F26=1),Milestone_Marker,"")),"")</f>
        <v/>
      </c>
      <c r="AW26" s="936" t="str">
        <f>IFERROR(IF(LEN(Milestones3[[#This Row],[No. Days]])=0,"",IF(AND(AW$5=$E26,$F26=1),Milestone_Marker,"")),"")</f>
        <v/>
      </c>
      <c r="AX26" s="936" t="str">
        <f>IFERROR(IF(LEN(Milestones3[[#This Row],[No. Days]])=0,"",IF(AND(AX$5=$E26,$F26=1),Milestone_Marker,"")),"")</f>
        <v/>
      </c>
      <c r="AY26" s="936" t="str">
        <f>IFERROR(IF(LEN(Milestones3[[#This Row],[No. Days]])=0,"",IF(AND(AY$5=$E26,$F26=1),Milestone_Marker,"")),"")</f>
        <v/>
      </c>
      <c r="AZ26" s="936" t="str">
        <f>IFERROR(IF(LEN(Milestones3[[#This Row],[No. Days]])=0,"",IF(AND(AZ$5=$E26,$F26=1),Milestone_Marker,"")),"")</f>
        <v/>
      </c>
      <c r="BA26" s="936" t="str">
        <f>IFERROR(IF(LEN(Milestones3[[#This Row],[No. Days]])=0,"",IF(AND(BA$5=$E26,$F26=1),Milestone_Marker,"")),"")</f>
        <v/>
      </c>
      <c r="BB26" s="936" t="str">
        <f>IFERROR(IF(LEN(Milestones3[[#This Row],[No. Days]])=0,"",IF(AND(BB$5=$E26,$F26=1),Milestone_Marker,"")),"")</f>
        <v/>
      </c>
      <c r="BC26" s="936" t="str">
        <f>IFERROR(IF(LEN(Milestones3[[#This Row],[No. Days]])=0,"",IF(AND(BC$5=$E26,$F26=1),Milestone_Marker,"")),"")</f>
        <v/>
      </c>
      <c r="BD26" s="936" t="str">
        <f>IFERROR(IF(LEN(Milestones3[[#This Row],[No. Days]])=0,"",IF(AND(BD$5=$E26,$F26=1),Milestone_Marker,"")),"")</f>
        <v/>
      </c>
      <c r="BE26" s="936" t="str">
        <f>IFERROR(IF(LEN(Milestones3[[#This Row],[No. Days]])=0,"",IF(AND(BE$5=$E26,$F26=1),Milestone_Marker,"")),"")</f>
        <v/>
      </c>
      <c r="BF26" s="936" t="str">
        <f>IFERROR(IF(LEN(Milestones3[[#This Row],[No. Days]])=0,"",IF(AND(BF$5=$E26,$F26=1),Milestone_Marker,"")),"")</f>
        <v/>
      </c>
      <c r="BG26" s="936" t="str">
        <f>IFERROR(IF(LEN(Milestones3[[#This Row],[No. Days]])=0,"",IF(AND(BG$5=$E26,$F26=1),Milestone_Marker,"")),"")</f>
        <v/>
      </c>
      <c r="BH26" s="936" t="str">
        <f>IFERROR(IF(LEN(Milestones3[[#This Row],[No. Days]])=0,"",IF(AND(BH$5=$E26,$F26=1),Milestone_Marker,"")),"")</f>
        <v/>
      </c>
      <c r="BI26" s="936" t="str">
        <f>IFERROR(IF(LEN(Milestones3[[#This Row],[No. Days]])=0,"",IF(AND(BI$5=$E26,$F26=1),Milestone_Marker,"")),"")</f>
        <v/>
      </c>
      <c r="BJ26" s="936" t="str">
        <f>IFERROR(IF(LEN(Milestones3[[#This Row],[No. Days]])=0,"",IF(AND(BJ$5=$E26,$F26=1),Milestone_Marker,"")),"")</f>
        <v/>
      </c>
      <c r="BK26" s="936" t="str">
        <f>IFERROR(IF(LEN(Milestones3[[#This Row],[No. Days]])=0,"",IF(AND(BK$5=$E26,$F26=1),Milestone_Marker,"")),"")</f>
        <v/>
      </c>
    </row>
    <row r="27" spans="1:63" s="937" customFormat="1" ht="30" customHeight="1" outlineLevel="1" x14ac:dyDescent="0.45">
      <c r="A27" s="923"/>
      <c r="B27" s="977" t="s">
        <v>793</v>
      </c>
      <c r="C27" s="931"/>
      <c r="D27" s="932"/>
      <c r="E27" s="933"/>
      <c r="F27" s="934"/>
      <c r="G27" s="935"/>
      <c r="H27" s="936" t="str">
        <f>IFERROR(IF(LEN(Milestones3[[#This Row],[No. Days]])=0,"",IF(AND(H$5=$E27,$F27=1),Milestone_Marker,"")),"")</f>
        <v/>
      </c>
      <c r="I27" s="936" t="str">
        <f>IFERROR(IF(LEN(Milestones3[[#This Row],[No. Days]])=0,"",IF(AND(I$5=$E27,$F27=1),Milestone_Marker,"")),"")</f>
        <v/>
      </c>
      <c r="J27" s="936" t="str">
        <f>IFERROR(IF(LEN(Milestones3[[#This Row],[No. Days]])=0,"",IF(AND(J$5=$E27,$F27=1),Milestone_Marker,"")),"")</f>
        <v/>
      </c>
      <c r="K27" s="936" t="str">
        <f>IFERROR(IF(LEN(Milestones3[[#This Row],[No. Days]])=0,"",IF(AND(K$5=$E27,$F27=1),Milestone_Marker,"")),"")</f>
        <v/>
      </c>
      <c r="L27" s="936" t="str">
        <f>IFERROR(IF(LEN(Milestones3[[#This Row],[No. Days]])=0,"",IF(AND(L$5=$E27,$F27=1),Milestone_Marker,"")),"")</f>
        <v/>
      </c>
      <c r="M27" s="936" t="str">
        <f>IFERROR(IF(LEN(Milestones3[[#This Row],[No. Days]])=0,"",IF(AND(M$5=$E27,$F27=1),Milestone_Marker,"")),"")</f>
        <v/>
      </c>
      <c r="N27" s="936" t="str">
        <f>IFERROR(IF(LEN(Milestones3[[#This Row],[No. Days]])=0,"",IF(AND(N$5=$E27,$F27=1),Milestone_Marker,"")),"")</f>
        <v/>
      </c>
      <c r="O27" s="936" t="str">
        <f>IFERROR(IF(LEN(Milestones3[[#This Row],[No. Days]])=0,"",IF(AND(O$5=$E27,$F27=1),Milestone_Marker,"")),"")</f>
        <v/>
      </c>
      <c r="P27" s="936" t="str">
        <f>IFERROR(IF(LEN(Milestones3[[#This Row],[No. Days]])=0,"",IF(AND(P$5=$E27,$F27=1),Milestone_Marker,"")),"")</f>
        <v/>
      </c>
      <c r="Q27" s="936" t="str">
        <f>IFERROR(IF(LEN(Milestones3[[#This Row],[No. Days]])=0,"",IF(AND(Q$5=$E27,$F27=1),Milestone_Marker,"")),"")</f>
        <v/>
      </c>
      <c r="R27" s="936" t="str">
        <f>IFERROR(IF(LEN(Milestones3[[#This Row],[No. Days]])=0,"",IF(AND(R$5=$E27,$F27=1),Milestone_Marker,"")),"")</f>
        <v/>
      </c>
      <c r="S27" s="936" t="str">
        <f>IFERROR(IF(LEN(Milestones3[[#This Row],[No. Days]])=0,"",IF(AND(S$5=$E27,$F27=1),Milestone_Marker,"")),"")</f>
        <v/>
      </c>
      <c r="T27" s="936" t="str">
        <f>IFERROR(IF(LEN(Milestones3[[#This Row],[No. Days]])=0,"",IF(AND(T$5=$E27,$F27=1),Milestone_Marker,"")),"")</f>
        <v/>
      </c>
      <c r="U27" s="936" t="str">
        <f>IFERROR(IF(LEN(Milestones3[[#This Row],[No. Days]])=0,"",IF(AND(U$5=$E27,$F27=1),Milestone_Marker,"")),"")</f>
        <v/>
      </c>
      <c r="V27" s="936" t="str">
        <f>IFERROR(IF(LEN(Milestones3[[#This Row],[No. Days]])=0,"",IF(AND(V$5=$E27,$F27=1),Milestone_Marker,"")),"")</f>
        <v/>
      </c>
      <c r="W27" s="936" t="str">
        <f>IFERROR(IF(LEN(Milestones3[[#This Row],[No. Days]])=0,"",IF(AND(W$5=$E27,$F27=1),Milestone_Marker,"")),"")</f>
        <v/>
      </c>
      <c r="X27" s="936" t="str">
        <f>IFERROR(IF(LEN(Milestones3[[#This Row],[No. Days]])=0,"",IF(AND(X$5=$E27,$F27=1),Milestone_Marker,"")),"")</f>
        <v/>
      </c>
      <c r="Y27" s="936" t="str">
        <f>IFERROR(IF(LEN(Milestones3[[#This Row],[No. Days]])=0,"",IF(AND(Y$5=$E27,$F27=1),Milestone_Marker,"")),"")</f>
        <v/>
      </c>
      <c r="Z27" s="936" t="str">
        <f>IFERROR(IF(LEN(Milestones3[[#This Row],[No. Days]])=0,"",IF(AND(Z$5=$E27,$F27=1),Milestone_Marker,"")),"")</f>
        <v/>
      </c>
      <c r="AA27" s="936" t="str">
        <f>IFERROR(IF(LEN(Milestones3[[#This Row],[No. Days]])=0,"",IF(AND(AA$5=$E27,$F27=1),Milestone_Marker,"")),"")</f>
        <v/>
      </c>
      <c r="AB27" s="936" t="str">
        <f>IFERROR(IF(LEN(Milestones3[[#This Row],[No. Days]])=0,"",IF(AND(AB$5=$E27,$F27=1),Milestone_Marker,"")),"")</f>
        <v/>
      </c>
      <c r="AC27" s="936" t="str">
        <f>IFERROR(IF(LEN(Milestones3[[#This Row],[No. Days]])=0,"",IF(AND(AC$5=$E27,$F27=1),Milestone_Marker,"")),"")</f>
        <v/>
      </c>
      <c r="AD27" s="936" t="str">
        <f>IFERROR(IF(LEN(Milestones3[[#This Row],[No. Days]])=0,"",IF(AND(AD$5=$E27,$F27=1),Milestone_Marker,"")),"")</f>
        <v/>
      </c>
      <c r="AE27" s="936" t="str">
        <f>IFERROR(IF(LEN(Milestones3[[#This Row],[No. Days]])=0,"",IF(AND(AE$5=$E27,$F27=1),Milestone_Marker,"")),"")</f>
        <v/>
      </c>
      <c r="AF27" s="936" t="str">
        <f>IFERROR(IF(LEN(Milestones3[[#This Row],[No. Days]])=0,"",IF(AND(AF$5=$E27,$F27=1),Milestone_Marker,"")),"")</f>
        <v/>
      </c>
      <c r="AG27" s="936" t="str">
        <f>IFERROR(IF(LEN(Milestones3[[#This Row],[No. Days]])=0,"",IF(AND(AG$5=$E27,$F27=1),Milestone_Marker,"")),"")</f>
        <v/>
      </c>
      <c r="AH27" s="936" t="str">
        <f>IFERROR(IF(LEN(Milestones3[[#This Row],[No. Days]])=0,"",IF(AND(AH$5=$E27,$F27=1),Milestone_Marker,"")),"")</f>
        <v/>
      </c>
      <c r="AI27" s="936" t="str">
        <f>IFERROR(IF(LEN(Milestones3[[#This Row],[No. Days]])=0,"",IF(AND(AI$5=$E27,$F27=1),Milestone_Marker,"")),"")</f>
        <v/>
      </c>
      <c r="AJ27" s="936" t="str">
        <f>IFERROR(IF(LEN(Milestones3[[#This Row],[No. Days]])=0,"",IF(AND(AJ$5=$E27,$F27=1),Milestone_Marker,"")),"")</f>
        <v/>
      </c>
      <c r="AK27" s="936" t="str">
        <f>IFERROR(IF(LEN(Milestones3[[#This Row],[No. Days]])=0,"",IF(AND(AK$5=$E27,$F27=1),Milestone_Marker,"")),"")</f>
        <v/>
      </c>
      <c r="AL27" s="936" t="str">
        <f>IFERROR(IF(LEN(Milestones3[[#This Row],[No. Days]])=0,"",IF(AND(AL$5=$E27,$F27=1),Milestone_Marker,"")),"")</f>
        <v/>
      </c>
      <c r="AM27" s="936" t="str">
        <f>IFERROR(IF(LEN(Milestones3[[#This Row],[No. Days]])=0,"",IF(AND(AM$5=$E27,$F27=1),Milestone_Marker,"")),"")</f>
        <v/>
      </c>
      <c r="AN27" s="936" t="str">
        <f>IFERROR(IF(LEN(Milestones3[[#This Row],[No. Days]])=0,"",IF(AND(AN$5=$E27,$F27=1),Milestone_Marker,"")),"")</f>
        <v/>
      </c>
      <c r="AO27" s="936" t="str">
        <f>IFERROR(IF(LEN(Milestones3[[#This Row],[No. Days]])=0,"",IF(AND(AO$5=$E27,$F27=1),Milestone_Marker,"")),"")</f>
        <v/>
      </c>
      <c r="AP27" s="936" t="str">
        <f>IFERROR(IF(LEN(Milestones3[[#This Row],[No. Days]])=0,"",IF(AND(AP$5=$E27,$F27=1),Milestone_Marker,"")),"")</f>
        <v/>
      </c>
      <c r="AQ27" s="936" t="str">
        <f>IFERROR(IF(LEN(Milestones3[[#This Row],[No. Days]])=0,"",IF(AND(AQ$5=$E27,$F27=1),Milestone_Marker,"")),"")</f>
        <v/>
      </c>
      <c r="AR27" s="936" t="str">
        <f>IFERROR(IF(LEN(Milestones3[[#This Row],[No. Days]])=0,"",IF(AND(AR$5=$E27,$F27=1),Milestone_Marker,"")),"")</f>
        <v/>
      </c>
      <c r="AS27" s="936" t="str">
        <f>IFERROR(IF(LEN(Milestones3[[#This Row],[No. Days]])=0,"",IF(AND(AS$5=$E27,$F27=1),Milestone_Marker,"")),"")</f>
        <v/>
      </c>
      <c r="AT27" s="936" t="str">
        <f>IFERROR(IF(LEN(Milestones3[[#This Row],[No. Days]])=0,"",IF(AND(AT$5=$E27,$F27=1),Milestone_Marker,"")),"")</f>
        <v/>
      </c>
      <c r="AU27" s="936" t="str">
        <f>IFERROR(IF(LEN(Milestones3[[#This Row],[No. Days]])=0,"",IF(AND(AU$5=$E27,$F27=1),Milestone_Marker,"")),"")</f>
        <v/>
      </c>
      <c r="AV27" s="936" t="str">
        <f>IFERROR(IF(LEN(Milestones3[[#This Row],[No. Days]])=0,"",IF(AND(AV$5=$E27,$F27=1),Milestone_Marker,"")),"")</f>
        <v/>
      </c>
      <c r="AW27" s="936" t="str">
        <f>IFERROR(IF(LEN(Milestones3[[#This Row],[No. Days]])=0,"",IF(AND(AW$5=$E27,$F27=1),Milestone_Marker,"")),"")</f>
        <v/>
      </c>
      <c r="AX27" s="936" t="str">
        <f>IFERROR(IF(LEN(Milestones3[[#This Row],[No. Days]])=0,"",IF(AND(AX$5=$E27,$F27=1),Milestone_Marker,"")),"")</f>
        <v/>
      </c>
      <c r="AY27" s="936" t="str">
        <f>IFERROR(IF(LEN(Milestones3[[#This Row],[No. Days]])=0,"",IF(AND(AY$5=$E27,$F27=1),Milestone_Marker,"")),"")</f>
        <v/>
      </c>
      <c r="AZ27" s="936" t="str">
        <f>IFERROR(IF(LEN(Milestones3[[#This Row],[No. Days]])=0,"",IF(AND(AZ$5=$E27,$F27=1),Milestone_Marker,"")),"")</f>
        <v/>
      </c>
      <c r="BA27" s="936" t="str">
        <f>IFERROR(IF(LEN(Milestones3[[#This Row],[No. Days]])=0,"",IF(AND(BA$5=$E27,$F27=1),Milestone_Marker,"")),"")</f>
        <v/>
      </c>
      <c r="BB27" s="936" t="str">
        <f>IFERROR(IF(LEN(Milestones3[[#This Row],[No. Days]])=0,"",IF(AND(BB$5=$E27,$F27=1),Milestone_Marker,"")),"")</f>
        <v/>
      </c>
      <c r="BC27" s="936" t="str">
        <f>IFERROR(IF(LEN(Milestones3[[#This Row],[No. Days]])=0,"",IF(AND(BC$5=$E27,$F27=1),Milestone_Marker,"")),"")</f>
        <v/>
      </c>
      <c r="BD27" s="936" t="str">
        <f>IFERROR(IF(LEN(Milestones3[[#This Row],[No. Days]])=0,"",IF(AND(BD$5=$E27,$F27=1),Milestone_Marker,"")),"")</f>
        <v/>
      </c>
      <c r="BE27" s="936" t="str">
        <f>IFERROR(IF(LEN(Milestones3[[#This Row],[No. Days]])=0,"",IF(AND(BE$5=$E27,$F27=1),Milestone_Marker,"")),"")</f>
        <v/>
      </c>
      <c r="BF27" s="936" t="str">
        <f>IFERROR(IF(LEN(Milestones3[[#This Row],[No. Days]])=0,"",IF(AND(BF$5=$E27,$F27=1),Milestone_Marker,"")),"")</f>
        <v/>
      </c>
      <c r="BG27" s="936" t="str">
        <f>IFERROR(IF(LEN(Milestones3[[#This Row],[No. Days]])=0,"",IF(AND(BG$5=$E27,$F27=1),Milestone_Marker,"")),"")</f>
        <v/>
      </c>
      <c r="BH27" s="936" t="str">
        <f>IFERROR(IF(LEN(Milestones3[[#This Row],[No. Days]])=0,"",IF(AND(BH$5=$E27,$F27=1),Milestone_Marker,"")),"")</f>
        <v/>
      </c>
      <c r="BI27" s="936" t="str">
        <f>IFERROR(IF(LEN(Milestones3[[#This Row],[No. Days]])=0,"",IF(AND(BI$5=$E27,$F27=1),Milestone_Marker,"")),"")</f>
        <v/>
      </c>
      <c r="BJ27" s="936" t="str">
        <f>IFERROR(IF(LEN(Milestones3[[#This Row],[No. Days]])=0,"",IF(AND(BJ$5=$E27,$F27=1),Milestone_Marker,"")),"")</f>
        <v/>
      </c>
      <c r="BK27" s="936" t="str">
        <f>IFERROR(IF(LEN(Milestones3[[#This Row],[No. Days]])=0,"",IF(AND(BK$5=$E27,$F27=1),Milestone_Marker,"")),"")</f>
        <v/>
      </c>
    </row>
    <row r="28" spans="1:63" s="937" customFormat="1" ht="30" customHeight="1" outlineLevel="1" x14ac:dyDescent="0.45">
      <c r="A28" s="923"/>
      <c r="B28" s="977" t="s">
        <v>794</v>
      </c>
      <c r="C28" s="931"/>
      <c r="D28" s="932"/>
      <c r="E28" s="933"/>
      <c r="F28" s="934"/>
      <c r="G28" s="935"/>
      <c r="H28" s="936" t="str">
        <f>IFERROR(IF(LEN(Milestones3[[#This Row],[No. Days]])=0,"",IF(AND(H$5=$E28,$F28=1),Milestone_Marker,"")),"")</f>
        <v/>
      </c>
      <c r="I28" s="936" t="str">
        <f>IFERROR(IF(LEN(Milestones3[[#This Row],[No. Days]])=0,"",IF(AND(I$5=$E28,$F28=1),Milestone_Marker,"")),"")</f>
        <v/>
      </c>
      <c r="J28" s="936" t="str">
        <f>IFERROR(IF(LEN(Milestones3[[#This Row],[No. Days]])=0,"",IF(AND(J$5=$E28,$F28=1),Milestone_Marker,"")),"")</f>
        <v/>
      </c>
      <c r="K28" s="936" t="str">
        <f>IFERROR(IF(LEN(Milestones3[[#This Row],[No. Days]])=0,"",IF(AND(K$5=$E28,$F28=1),Milestone_Marker,"")),"")</f>
        <v/>
      </c>
      <c r="L28" s="936" t="str">
        <f>IFERROR(IF(LEN(Milestones3[[#This Row],[No. Days]])=0,"",IF(AND(L$5=$E28,$F28=1),Milestone_Marker,"")),"")</f>
        <v/>
      </c>
      <c r="M28" s="936" t="str">
        <f>IFERROR(IF(LEN(Milestones3[[#This Row],[No. Days]])=0,"",IF(AND(M$5=$E28,$F28=1),Milestone_Marker,"")),"")</f>
        <v/>
      </c>
      <c r="N28" s="936" t="str">
        <f>IFERROR(IF(LEN(Milestones3[[#This Row],[No. Days]])=0,"",IF(AND(N$5=$E28,$F28=1),Milestone_Marker,"")),"")</f>
        <v/>
      </c>
      <c r="O28" s="936" t="str">
        <f>IFERROR(IF(LEN(Milestones3[[#This Row],[No. Days]])=0,"",IF(AND(O$5=$E28,$F28=1),Milestone_Marker,"")),"")</f>
        <v/>
      </c>
      <c r="P28" s="936" t="str">
        <f>IFERROR(IF(LEN(Milestones3[[#This Row],[No. Days]])=0,"",IF(AND(P$5=$E28,$F28=1),Milestone_Marker,"")),"")</f>
        <v/>
      </c>
      <c r="Q28" s="936" t="str">
        <f>IFERROR(IF(LEN(Milestones3[[#This Row],[No. Days]])=0,"",IF(AND(Q$5=$E28,$F28=1),Milestone_Marker,"")),"")</f>
        <v/>
      </c>
      <c r="R28" s="936" t="str">
        <f>IFERROR(IF(LEN(Milestones3[[#This Row],[No. Days]])=0,"",IF(AND(R$5=$E28,$F28=1),Milestone_Marker,"")),"")</f>
        <v/>
      </c>
      <c r="S28" s="936" t="str">
        <f>IFERROR(IF(LEN(Milestones3[[#This Row],[No. Days]])=0,"",IF(AND(S$5=$E28,$F28=1),Milestone_Marker,"")),"")</f>
        <v/>
      </c>
      <c r="T28" s="936" t="str">
        <f>IFERROR(IF(LEN(Milestones3[[#This Row],[No. Days]])=0,"",IF(AND(T$5=$E28,$F28=1),Milestone_Marker,"")),"")</f>
        <v/>
      </c>
      <c r="U28" s="936" t="str">
        <f>IFERROR(IF(LEN(Milestones3[[#This Row],[No. Days]])=0,"",IF(AND(U$5=$E28,$F28=1),Milestone_Marker,"")),"")</f>
        <v/>
      </c>
      <c r="V28" s="936" t="str">
        <f>IFERROR(IF(LEN(Milestones3[[#This Row],[No. Days]])=0,"",IF(AND(V$5=$E28,$F28=1),Milestone_Marker,"")),"")</f>
        <v/>
      </c>
      <c r="W28" s="936" t="str">
        <f>IFERROR(IF(LEN(Milestones3[[#This Row],[No. Days]])=0,"",IF(AND(W$5=$E28,$F28=1),Milestone_Marker,"")),"")</f>
        <v/>
      </c>
      <c r="X28" s="936" t="str">
        <f>IFERROR(IF(LEN(Milestones3[[#This Row],[No. Days]])=0,"",IF(AND(X$5=$E28,$F28=1),Milestone_Marker,"")),"")</f>
        <v/>
      </c>
      <c r="Y28" s="936" t="str">
        <f>IFERROR(IF(LEN(Milestones3[[#This Row],[No. Days]])=0,"",IF(AND(Y$5=$E28,$F28=1),Milestone_Marker,"")),"")</f>
        <v/>
      </c>
      <c r="Z28" s="936" t="str">
        <f>IFERROR(IF(LEN(Milestones3[[#This Row],[No. Days]])=0,"",IF(AND(Z$5=$E28,$F28=1),Milestone_Marker,"")),"")</f>
        <v/>
      </c>
      <c r="AA28" s="936" t="str">
        <f>IFERROR(IF(LEN(Milestones3[[#This Row],[No. Days]])=0,"",IF(AND(AA$5=$E28,$F28=1),Milestone_Marker,"")),"")</f>
        <v/>
      </c>
      <c r="AB28" s="936" t="str">
        <f>IFERROR(IF(LEN(Milestones3[[#This Row],[No. Days]])=0,"",IF(AND(AB$5=$E28,$F28=1),Milestone_Marker,"")),"")</f>
        <v/>
      </c>
      <c r="AC28" s="936" t="str">
        <f>IFERROR(IF(LEN(Milestones3[[#This Row],[No. Days]])=0,"",IF(AND(AC$5=$E28,$F28=1),Milestone_Marker,"")),"")</f>
        <v/>
      </c>
      <c r="AD28" s="936" t="str">
        <f>IFERROR(IF(LEN(Milestones3[[#This Row],[No. Days]])=0,"",IF(AND(AD$5=$E28,$F28=1),Milestone_Marker,"")),"")</f>
        <v/>
      </c>
      <c r="AE28" s="936" t="str">
        <f>IFERROR(IF(LEN(Milestones3[[#This Row],[No. Days]])=0,"",IF(AND(AE$5=$E28,$F28=1),Milestone_Marker,"")),"")</f>
        <v/>
      </c>
      <c r="AF28" s="936" t="str">
        <f>IFERROR(IF(LEN(Milestones3[[#This Row],[No. Days]])=0,"",IF(AND(AF$5=$E28,$F28=1),Milestone_Marker,"")),"")</f>
        <v/>
      </c>
      <c r="AG28" s="936" t="str">
        <f>IFERROR(IF(LEN(Milestones3[[#This Row],[No. Days]])=0,"",IF(AND(AG$5=$E28,$F28=1),Milestone_Marker,"")),"")</f>
        <v/>
      </c>
      <c r="AH28" s="936" t="str">
        <f>IFERROR(IF(LEN(Milestones3[[#This Row],[No. Days]])=0,"",IF(AND(AH$5=$E28,$F28=1),Milestone_Marker,"")),"")</f>
        <v/>
      </c>
      <c r="AI28" s="936" t="str">
        <f>IFERROR(IF(LEN(Milestones3[[#This Row],[No. Days]])=0,"",IF(AND(AI$5=$E28,$F28=1),Milestone_Marker,"")),"")</f>
        <v/>
      </c>
      <c r="AJ28" s="936" t="str">
        <f>IFERROR(IF(LEN(Milestones3[[#This Row],[No. Days]])=0,"",IF(AND(AJ$5=$E28,$F28=1),Milestone_Marker,"")),"")</f>
        <v/>
      </c>
      <c r="AK28" s="936" t="str">
        <f>IFERROR(IF(LEN(Milestones3[[#This Row],[No. Days]])=0,"",IF(AND(AK$5=$E28,$F28=1),Milestone_Marker,"")),"")</f>
        <v/>
      </c>
      <c r="AL28" s="936" t="str">
        <f>IFERROR(IF(LEN(Milestones3[[#This Row],[No. Days]])=0,"",IF(AND(AL$5=$E28,$F28=1),Milestone_Marker,"")),"")</f>
        <v/>
      </c>
      <c r="AM28" s="936" t="str">
        <f>IFERROR(IF(LEN(Milestones3[[#This Row],[No. Days]])=0,"",IF(AND(AM$5=$E28,$F28=1),Milestone_Marker,"")),"")</f>
        <v/>
      </c>
      <c r="AN28" s="936" t="str">
        <f>IFERROR(IF(LEN(Milestones3[[#This Row],[No. Days]])=0,"",IF(AND(AN$5=$E28,$F28=1),Milestone_Marker,"")),"")</f>
        <v/>
      </c>
      <c r="AO28" s="936" t="str">
        <f>IFERROR(IF(LEN(Milestones3[[#This Row],[No. Days]])=0,"",IF(AND(AO$5=$E28,$F28=1),Milestone_Marker,"")),"")</f>
        <v/>
      </c>
      <c r="AP28" s="936" t="str">
        <f>IFERROR(IF(LEN(Milestones3[[#This Row],[No. Days]])=0,"",IF(AND(AP$5=$E28,$F28=1),Milestone_Marker,"")),"")</f>
        <v/>
      </c>
      <c r="AQ28" s="936" t="str">
        <f>IFERROR(IF(LEN(Milestones3[[#This Row],[No. Days]])=0,"",IF(AND(AQ$5=$E28,$F28=1),Milestone_Marker,"")),"")</f>
        <v/>
      </c>
      <c r="AR28" s="936" t="str">
        <f>IFERROR(IF(LEN(Milestones3[[#This Row],[No. Days]])=0,"",IF(AND(AR$5=$E28,$F28=1),Milestone_Marker,"")),"")</f>
        <v/>
      </c>
      <c r="AS28" s="936" t="str">
        <f>IFERROR(IF(LEN(Milestones3[[#This Row],[No. Days]])=0,"",IF(AND(AS$5=$E28,$F28=1),Milestone_Marker,"")),"")</f>
        <v/>
      </c>
      <c r="AT28" s="936" t="str">
        <f>IFERROR(IF(LEN(Milestones3[[#This Row],[No. Days]])=0,"",IF(AND(AT$5=$E28,$F28=1),Milestone_Marker,"")),"")</f>
        <v/>
      </c>
      <c r="AU28" s="936" t="str">
        <f>IFERROR(IF(LEN(Milestones3[[#This Row],[No. Days]])=0,"",IF(AND(AU$5=$E28,$F28=1),Milestone_Marker,"")),"")</f>
        <v/>
      </c>
      <c r="AV28" s="936" t="str">
        <f>IFERROR(IF(LEN(Milestones3[[#This Row],[No. Days]])=0,"",IF(AND(AV$5=$E28,$F28=1),Milestone_Marker,"")),"")</f>
        <v/>
      </c>
      <c r="AW28" s="936" t="str">
        <f>IFERROR(IF(LEN(Milestones3[[#This Row],[No. Days]])=0,"",IF(AND(AW$5=$E28,$F28=1),Milestone_Marker,"")),"")</f>
        <v/>
      </c>
      <c r="AX28" s="936" t="str">
        <f>IFERROR(IF(LEN(Milestones3[[#This Row],[No. Days]])=0,"",IF(AND(AX$5=$E28,$F28=1),Milestone_Marker,"")),"")</f>
        <v/>
      </c>
      <c r="AY28" s="936" t="str">
        <f>IFERROR(IF(LEN(Milestones3[[#This Row],[No. Days]])=0,"",IF(AND(AY$5=$E28,$F28=1),Milestone_Marker,"")),"")</f>
        <v/>
      </c>
      <c r="AZ28" s="936" t="str">
        <f>IFERROR(IF(LEN(Milestones3[[#This Row],[No. Days]])=0,"",IF(AND(AZ$5=$E28,$F28=1),Milestone_Marker,"")),"")</f>
        <v/>
      </c>
      <c r="BA28" s="936" t="str">
        <f>IFERROR(IF(LEN(Milestones3[[#This Row],[No. Days]])=0,"",IF(AND(BA$5=$E28,$F28=1),Milestone_Marker,"")),"")</f>
        <v/>
      </c>
      <c r="BB28" s="936" t="str">
        <f>IFERROR(IF(LEN(Milestones3[[#This Row],[No. Days]])=0,"",IF(AND(BB$5=$E28,$F28=1),Milestone_Marker,"")),"")</f>
        <v/>
      </c>
      <c r="BC28" s="936" t="str">
        <f>IFERROR(IF(LEN(Milestones3[[#This Row],[No. Days]])=0,"",IF(AND(BC$5=$E28,$F28=1),Milestone_Marker,"")),"")</f>
        <v/>
      </c>
      <c r="BD28" s="936" t="str">
        <f>IFERROR(IF(LEN(Milestones3[[#This Row],[No. Days]])=0,"",IF(AND(BD$5=$E28,$F28=1),Milestone_Marker,"")),"")</f>
        <v/>
      </c>
      <c r="BE28" s="936" t="str">
        <f>IFERROR(IF(LEN(Milestones3[[#This Row],[No. Days]])=0,"",IF(AND(BE$5=$E28,$F28=1),Milestone_Marker,"")),"")</f>
        <v/>
      </c>
      <c r="BF28" s="936" t="str">
        <f>IFERROR(IF(LEN(Milestones3[[#This Row],[No. Days]])=0,"",IF(AND(BF$5=$E28,$F28=1),Milestone_Marker,"")),"")</f>
        <v/>
      </c>
      <c r="BG28" s="936" t="str">
        <f>IFERROR(IF(LEN(Milestones3[[#This Row],[No. Days]])=0,"",IF(AND(BG$5=$E28,$F28=1),Milestone_Marker,"")),"")</f>
        <v/>
      </c>
      <c r="BH28" s="936" t="str">
        <f>IFERROR(IF(LEN(Milestones3[[#This Row],[No. Days]])=0,"",IF(AND(BH$5=$E28,$F28=1),Milestone_Marker,"")),"")</f>
        <v/>
      </c>
      <c r="BI28" s="936" t="str">
        <f>IFERROR(IF(LEN(Milestones3[[#This Row],[No. Days]])=0,"",IF(AND(BI$5=$E28,$F28=1),Milestone_Marker,"")),"")</f>
        <v/>
      </c>
      <c r="BJ28" s="936" t="str">
        <f>IFERROR(IF(LEN(Milestones3[[#This Row],[No. Days]])=0,"",IF(AND(BJ$5=$E28,$F28=1),Milestone_Marker,"")),"")</f>
        <v/>
      </c>
      <c r="BK28" s="936" t="str">
        <f>IFERROR(IF(LEN(Milestones3[[#This Row],[No. Days]])=0,"",IF(AND(BK$5=$E28,$F28=1),Milestone_Marker,"")),"")</f>
        <v/>
      </c>
    </row>
    <row r="29" spans="1:63" s="937" customFormat="1" ht="30" customHeight="1" outlineLevel="1" x14ac:dyDescent="0.45">
      <c r="A29" s="923"/>
      <c r="B29" s="977" t="s">
        <v>795</v>
      </c>
      <c r="C29" s="931"/>
      <c r="D29" s="932"/>
      <c r="E29" s="933"/>
      <c r="F29" s="934"/>
      <c r="G29" s="935"/>
      <c r="H29" s="936" t="str">
        <f>IFERROR(IF(LEN(Milestones3[[#This Row],[No. Days]])=0,"",IF(AND(H$5=$E29,$F29=1),Milestone_Marker,"")),"")</f>
        <v/>
      </c>
      <c r="I29" s="936" t="str">
        <f>IFERROR(IF(LEN(Milestones3[[#This Row],[No. Days]])=0,"",IF(AND(I$5=$E29,$F29=1),Milestone_Marker,"")),"")</f>
        <v/>
      </c>
      <c r="J29" s="936" t="str">
        <f>IFERROR(IF(LEN(Milestones3[[#This Row],[No. Days]])=0,"",IF(AND(J$5=$E29,$F29=1),Milestone_Marker,"")),"")</f>
        <v/>
      </c>
      <c r="K29" s="936" t="str">
        <f>IFERROR(IF(LEN(Milestones3[[#This Row],[No. Days]])=0,"",IF(AND(K$5=$E29,$F29=1),Milestone_Marker,"")),"")</f>
        <v/>
      </c>
      <c r="L29" s="936" t="str">
        <f>IFERROR(IF(LEN(Milestones3[[#This Row],[No. Days]])=0,"",IF(AND(L$5=$E29,$F29=1),Milestone_Marker,"")),"")</f>
        <v/>
      </c>
      <c r="M29" s="936" t="str">
        <f>IFERROR(IF(LEN(Milestones3[[#This Row],[No. Days]])=0,"",IF(AND(M$5=$E29,$F29=1),Milestone_Marker,"")),"")</f>
        <v/>
      </c>
      <c r="N29" s="936" t="str">
        <f>IFERROR(IF(LEN(Milestones3[[#This Row],[No. Days]])=0,"",IF(AND(N$5=$E29,$F29=1),Milestone_Marker,"")),"")</f>
        <v/>
      </c>
      <c r="O29" s="936" t="str">
        <f>IFERROR(IF(LEN(Milestones3[[#This Row],[No. Days]])=0,"",IF(AND(O$5=$E29,$F29=1),Milestone_Marker,"")),"")</f>
        <v/>
      </c>
      <c r="P29" s="936" t="str">
        <f>IFERROR(IF(LEN(Milestones3[[#This Row],[No. Days]])=0,"",IF(AND(P$5=$E29,$F29=1),Milestone_Marker,"")),"")</f>
        <v/>
      </c>
      <c r="Q29" s="936" t="str">
        <f>IFERROR(IF(LEN(Milestones3[[#This Row],[No. Days]])=0,"",IF(AND(Q$5=$E29,$F29=1),Milestone_Marker,"")),"")</f>
        <v/>
      </c>
      <c r="R29" s="936" t="str">
        <f>IFERROR(IF(LEN(Milestones3[[#This Row],[No. Days]])=0,"",IF(AND(R$5=$E29,$F29=1),Milestone_Marker,"")),"")</f>
        <v/>
      </c>
      <c r="S29" s="936" t="str">
        <f>IFERROR(IF(LEN(Milestones3[[#This Row],[No. Days]])=0,"",IF(AND(S$5=$E29,$F29=1),Milestone_Marker,"")),"")</f>
        <v/>
      </c>
      <c r="T29" s="936" t="str">
        <f>IFERROR(IF(LEN(Milestones3[[#This Row],[No. Days]])=0,"",IF(AND(T$5=$E29,$F29=1),Milestone_Marker,"")),"")</f>
        <v/>
      </c>
      <c r="U29" s="936" t="str">
        <f>IFERROR(IF(LEN(Milestones3[[#This Row],[No. Days]])=0,"",IF(AND(U$5=$E29,$F29=1),Milestone_Marker,"")),"")</f>
        <v/>
      </c>
      <c r="V29" s="936" t="str">
        <f>IFERROR(IF(LEN(Milestones3[[#This Row],[No. Days]])=0,"",IF(AND(V$5=$E29,$F29=1),Milestone_Marker,"")),"")</f>
        <v/>
      </c>
      <c r="W29" s="936" t="str">
        <f>IFERROR(IF(LEN(Milestones3[[#This Row],[No. Days]])=0,"",IF(AND(W$5=$E29,$F29=1),Milestone_Marker,"")),"")</f>
        <v/>
      </c>
      <c r="X29" s="936" t="str">
        <f>IFERROR(IF(LEN(Milestones3[[#This Row],[No. Days]])=0,"",IF(AND(X$5=$E29,$F29=1),Milestone_Marker,"")),"")</f>
        <v/>
      </c>
      <c r="Y29" s="936" t="str">
        <f>IFERROR(IF(LEN(Milestones3[[#This Row],[No. Days]])=0,"",IF(AND(Y$5=$E29,$F29=1),Milestone_Marker,"")),"")</f>
        <v/>
      </c>
      <c r="Z29" s="936" t="str">
        <f>IFERROR(IF(LEN(Milestones3[[#This Row],[No. Days]])=0,"",IF(AND(Z$5=$E29,$F29=1),Milestone_Marker,"")),"")</f>
        <v/>
      </c>
      <c r="AA29" s="936" t="str">
        <f>IFERROR(IF(LEN(Milestones3[[#This Row],[No. Days]])=0,"",IF(AND(AA$5=$E29,$F29=1),Milestone_Marker,"")),"")</f>
        <v/>
      </c>
      <c r="AB29" s="936" t="str">
        <f>IFERROR(IF(LEN(Milestones3[[#This Row],[No. Days]])=0,"",IF(AND(AB$5=$E29,$F29=1),Milestone_Marker,"")),"")</f>
        <v/>
      </c>
      <c r="AC29" s="936" t="str">
        <f>IFERROR(IF(LEN(Milestones3[[#This Row],[No. Days]])=0,"",IF(AND(AC$5=$E29,$F29=1),Milestone_Marker,"")),"")</f>
        <v/>
      </c>
      <c r="AD29" s="936" t="str">
        <f>IFERROR(IF(LEN(Milestones3[[#This Row],[No. Days]])=0,"",IF(AND(AD$5=$E29,$F29=1),Milestone_Marker,"")),"")</f>
        <v/>
      </c>
      <c r="AE29" s="936" t="str">
        <f>IFERROR(IF(LEN(Milestones3[[#This Row],[No. Days]])=0,"",IF(AND(AE$5=$E29,$F29=1),Milestone_Marker,"")),"")</f>
        <v/>
      </c>
      <c r="AF29" s="936" t="str">
        <f>IFERROR(IF(LEN(Milestones3[[#This Row],[No. Days]])=0,"",IF(AND(AF$5=$E29,$F29=1),Milestone_Marker,"")),"")</f>
        <v/>
      </c>
      <c r="AG29" s="936" t="str">
        <f>IFERROR(IF(LEN(Milestones3[[#This Row],[No. Days]])=0,"",IF(AND(AG$5=$E29,$F29=1),Milestone_Marker,"")),"")</f>
        <v/>
      </c>
      <c r="AH29" s="936" t="str">
        <f>IFERROR(IF(LEN(Milestones3[[#This Row],[No. Days]])=0,"",IF(AND(AH$5=$E29,$F29=1),Milestone_Marker,"")),"")</f>
        <v/>
      </c>
      <c r="AI29" s="936" t="str">
        <f>IFERROR(IF(LEN(Milestones3[[#This Row],[No. Days]])=0,"",IF(AND(AI$5=$E29,$F29=1),Milestone_Marker,"")),"")</f>
        <v/>
      </c>
      <c r="AJ29" s="936" t="str">
        <f>IFERROR(IF(LEN(Milestones3[[#This Row],[No. Days]])=0,"",IF(AND(AJ$5=$E29,$F29=1),Milestone_Marker,"")),"")</f>
        <v/>
      </c>
      <c r="AK29" s="936" t="str">
        <f>IFERROR(IF(LEN(Milestones3[[#This Row],[No. Days]])=0,"",IF(AND(AK$5=$E29,$F29=1),Milestone_Marker,"")),"")</f>
        <v/>
      </c>
      <c r="AL29" s="936" t="str">
        <f>IFERROR(IF(LEN(Milestones3[[#This Row],[No. Days]])=0,"",IF(AND(AL$5=$E29,$F29=1),Milestone_Marker,"")),"")</f>
        <v/>
      </c>
      <c r="AM29" s="936" t="str">
        <f>IFERROR(IF(LEN(Milestones3[[#This Row],[No. Days]])=0,"",IF(AND(AM$5=$E29,$F29=1),Milestone_Marker,"")),"")</f>
        <v/>
      </c>
      <c r="AN29" s="936" t="str">
        <f>IFERROR(IF(LEN(Milestones3[[#This Row],[No. Days]])=0,"",IF(AND(AN$5=$E29,$F29=1),Milestone_Marker,"")),"")</f>
        <v/>
      </c>
      <c r="AO29" s="936" t="str">
        <f>IFERROR(IF(LEN(Milestones3[[#This Row],[No. Days]])=0,"",IF(AND(AO$5=$E29,$F29=1),Milestone_Marker,"")),"")</f>
        <v/>
      </c>
      <c r="AP29" s="936" t="str">
        <f>IFERROR(IF(LEN(Milestones3[[#This Row],[No. Days]])=0,"",IF(AND(AP$5=$E29,$F29=1),Milestone_Marker,"")),"")</f>
        <v/>
      </c>
      <c r="AQ29" s="936" t="str">
        <f>IFERROR(IF(LEN(Milestones3[[#This Row],[No. Days]])=0,"",IF(AND(AQ$5=$E29,$F29=1),Milestone_Marker,"")),"")</f>
        <v/>
      </c>
      <c r="AR29" s="936" t="str">
        <f>IFERROR(IF(LEN(Milestones3[[#This Row],[No. Days]])=0,"",IF(AND(AR$5=$E29,$F29=1),Milestone_Marker,"")),"")</f>
        <v/>
      </c>
      <c r="AS29" s="936" t="str">
        <f>IFERROR(IF(LEN(Milestones3[[#This Row],[No. Days]])=0,"",IF(AND(AS$5=$E29,$F29=1),Milestone_Marker,"")),"")</f>
        <v/>
      </c>
      <c r="AT29" s="936" t="str">
        <f>IFERROR(IF(LEN(Milestones3[[#This Row],[No. Days]])=0,"",IF(AND(AT$5=$E29,$F29=1),Milestone_Marker,"")),"")</f>
        <v/>
      </c>
      <c r="AU29" s="936" t="str">
        <f>IFERROR(IF(LEN(Milestones3[[#This Row],[No. Days]])=0,"",IF(AND(AU$5=$E29,$F29=1),Milestone_Marker,"")),"")</f>
        <v/>
      </c>
      <c r="AV29" s="936" t="str">
        <f>IFERROR(IF(LEN(Milestones3[[#This Row],[No. Days]])=0,"",IF(AND(AV$5=$E29,$F29=1),Milestone_Marker,"")),"")</f>
        <v/>
      </c>
      <c r="AW29" s="936" t="str">
        <f>IFERROR(IF(LEN(Milestones3[[#This Row],[No. Days]])=0,"",IF(AND(AW$5=$E29,$F29=1),Milestone_Marker,"")),"")</f>
        <v/>
      </c>
      <c r="AX29" s="936" t="str">
        <f>IFERROR(IF(LEN(Milestones3[[#This Row],[No. Days]])=0,"",IF(AND(AX$5=$E29,$F29=1),Milestone_Marker,"")),"")</f>
        <v/>
      </c>
      <c r="AY29" s="936" t="str">
        <f>IFERROR(IF(LEN(Milestones3[[#This Row],[No. Days]])=0,"",IF(AND(AY$5=$E29,$F29=1),Milestone_Marker,"")),"")</f>
        <v/>
      </c>
      <c r="AZ29" s="936" t="str">
        <f>IFERROR(IF(LEN(Milestones3[[#This Row],[No. Days]])=0,"",IF(AND(AZ$5=$E29,$F29=1),Milestone_Marker,"")),"")</f>
        <v/>
      </c>
      <c r="BA29" s="936" t="str">
        <f>IFERROR(IF(LEN(Milestones3[[#This Row],[No. Days]])=0,"",IF(AND(BA$5=$E29,$F29=1),Milestone_Marker,"")),"")</f>
        <v/>
      </c>
      <c r="BB29" s="936" t="str">
        <f>IFERROR(IF(LEN(Milestones3[[#This Row],[No. Days]])=0,"",IF(AND(BB$5=$E29,$F29=1),Milestone_Marker,"")),"")</f>
        <v/>
      </c>
      <c r="BC29" s="936" t="str">
        <f>IFERROR(IF(LEN(Milestones3[[#This Row],[No. Days]])=0,"",IF(AND(BC$5=$E29,$F29=1),Milestone_Marker,"")),"")</f>
        <v/>
      </c>
      <c r="BD29" s="936" t="str">
        <f>IFERROR(IF(LEN(Milestones3[[#This Row],[No. Days]])=0,"",IF(AND(BD$5=$E29,$F29=1),Milestone_Marker,"")),"")</f>
        <v/>
      </c>
      <c r="BE29" s="936" t="str">
        <f>IFERROR(IF(LEN(Milestones3[[#This Row],[No. Days]])=0,"",IF(AND(BE$5=$E29,$F29=1),Milestone_Marker,"")),"")</f>
        <v/>
      </c>
      <c r="BF29" s="936" t="str">
        <f>IFERROR(IF(LEN(Milestones3[[#This Row],[No. Days]])=0,"",IF(AND(BF$5=$E29,$F29=1),Milestone_Marker,"")),"")</f>
        <v/>
      </c>
      <c r="BG29" s="936" t="str">
        <f>IFERROR(IF(LEN(Milestones3[[#This Row],[No. Days]])=0,"",IF(AND(BG$5=$E29,$F29=1),Milestone_Marker,"")),"")</f>
        <v/>
      </c>
      <c r="BH29" s="936" t="str">
        <f>IFERROR(IF(LEN(Milestones3[[#This Row],[No. Days]])=0,"",IF(AND(BH$5=$E29,$F29=1),Milestone_Marker,"")),"")</f>
        <v/>
      </c>
      <c r="BI29" s="936" t="str">
        <f>IFERROR(IF(LEN(Milestones3[[#This Row],[No. Days]])=0,"",IF(AND(BI$5=$E29,$F29=1),Milestone_Marker,"")),"")</f>
        <v/>
      </c>
      <c r="BJ29" s="936" t="str">
        <f>IFERROR(IF(LEN(Milestones3[[#This Row],[No. Days]])=0,"",IF(AND(BJ$5=$E29,$F29=1),Milestone_Marker,"")),"")</f>
        <v/>
      </c>
      <c r="BK29" s="936" t="str">
        <f>IFERROR(IF(LEN(Milestones3[[#This Row],[No. Days]])=0,"",IF(AND(BK$5=$E29,$F29=1),Milestone_Marker,"")),"")</f>
        <v/>
      </c>
    </row>
    <row r="30" spans="1:63" s="937" customFormat="1" ht="30" customHeight="1" outlineLevel="1" x14ac:dyDescent="0.45">
      <c r="A30" s="923"/>
      <c r="B30" s="977" t="s">
        <v>796</v>
      </c>
      <c r="C30" s="931"/>
      <c r="D30" s="932"/>
      <c r="E30" s="933"/>
      <c r="F30" s="934"/>
      <c r="G30" s="935"/>
      <c r="H30" s="936" t="str">
        <f>IFERROR(IF(LEN(Milestones3[[#This Row],[No. Days]])=0,"",IF(AND(H$5=$E30,$F30=1),Milestone_Marker,"")),"")</f>
        <v/>
      </c>
      <c r="I30" s="936" t="str">
        <f>IFERROR(IF(LEN(Milestones3[[#This Row],[No. Days]])=0,"",IF(AND(I$5=$E30,$F30=1),Milestone_Marker,"")),"")</f>
        <v/>
      </c>
      <c r="J30" s="936" t="str">
        <f>IFERROR(IF(LEN(Milestones3[[#This Row],[No. Days]])=0,"",IF(AND(J$5=$E30,$F30=1),Milestone_Marker,"")),"")</f>
        <v/>
      </c>
      <c r="K30" s="936" t="str">
        <f>IFERROR(IF(LEN(Milestones3[[#This Row],[No. Days]])=0,"",IF(AND(K$5=$E30,$F30=1),Milestone_Marker,"")),"")</f>
        <v/>
      </c>
      <c r="L30" s="936" t="str">
        <f>IFERROR(IF(LEN(Milestones3[[#This Row],[No. Days]])=0,"",IF(AND(L$5=$E30,$F30=1),Milestone_Marker,"")),"")</f>
        <v/>
      </c>
      <c r="M30" s="936" t="str">
        <f>IFERROR(IF(LEN(Milestones3[[#This Row],[No. Days]])=0,"",IF(AND(M$5=$E30,$F30=1),Milestone_Marker,"")),"")</f>
        <v/>
      </c>
      <c r="N30" s="936" t="str">
        <f>IFERROR(IF(LEN(Milestones3[[#This Row],[No. Days]])=0,"",IF(AND(N$5=$E30,$F30=1),Milestone_Marker,"")),"")</f>
        <v/>
      </c>
      <c r="O30" s="936" t="str">
        <f>IFERROR(IF(LEN(Milestones3[[#This Row],[No. Days]])=0,"",IF(AND(O$5=$E30,$F30=1),Milestone_Marker,"")),"")</f>
        <v/>
      </c>
      <c r="P30" s="936" t="str">
        <f>IFERROR(IF(LEN(Milestones3[[#This Row],[No. Days]])=0,"",IF(AND(P$5=$E30,$F30=1),Milestone_Marker,"")),"")</f>
        <v/>
      </c>
      <c r="Q30" s="936" t="str">
        <f>IFERROR(IF(LEN(Milestones3[[#This Row],[No. Days]])=0,"",IF(AND(Q$5=$E30,$F30=1),Milestone_Marker,"")),"")</f>
        <v/>
      </c>
      <c r="R30" s="936" t="str">
        <f>IFERROR(IF(LEN(Milestones3[[#This Row],[No. Days]])=0,"",IF(AND(R$5=$E30,$F30=1),Milestone_Marker,"")),"")</f>
        <v/>
      </c>
      <c r="S30" s="936" t="str">
        <f>IFERROR(IF(LEN(Milestones3[[#This Row],[No. Days]])=0,"",IF(AND(S$5=$E30,$F30=1),Milestone_Marker,"")),"")</f>
        <v/>
      </c>
      <c r="T30" s="936" t="str">
        <f>IFERROR(IF(LEN(Milestones3[[#This Row],[No. Days]])=0,"",IF(AND(T$5=$E30,$F30=1),Milestone_Marker,"")),"")</f>
        <v/>
      </c>
      <c r="U30" s="936" t="str">
        <f>IFERROR(IF(LEN(Milestones3[[#This Row],[No. Days]])=0,"",IF(AND(U$5=$E30,$F30=1),Milestone_Marker,"")),"")</f>
        <v/>
      </c>
      <c r="V30" s="936" t="str">
        <f>IFERROR(IF(LEN(Milestones3[[#This Row],[No. Days]])=0,"",IF(AND(V$5=$E30,$F30=1),Milestone_Marker,"")),"")</f>
        <v/>
      </c>
      <c r="W30" s="936" t="str">
        <f>IFERROR(IF(LEN(Milestones3[[#This Row],[No. Days]])=0,"",IF(AND(W$5=$E30,$F30=1),Milestone_Marker,"")),"")</f>
        <v/>
      </c>
      <c r="X30" s="936" t="str">
        <f>IFERROR(IF(LEN(Milestones3[[#This Row],[No. Days]])=0,"",IF(AND(X$5=$E30,$F30=1),Milestone_Marker,"")),"")</f>
        <v/>
      </c>
      <c r="Y30" s="936" t="str">
        <f>IFERROR(IF(LEN(Milestones3[[#This Row],[No. Days]])=0,"",IF(AND(Y$5=$E30,$F30=1),Milestone_Marker,"")),"")</f>
        <v/>
      </c>
      <c r="Z30" s="936" t="str">
        <f>IFERROR(IF(LEN(Milestones3[[#This Row],[No. Days]])=0,"",IF(AND(Z$5=$E30,$F30=1),Milestone_Marker,"")),"")</f>
        <v/>
      </c>
      <c r="AA30" s="936" t="str">
        <f>IFERROR(IF(LEN(Milestones3[[#This Row],[No. Days]])=0,"",IF(AND(AA$5=$E30,$F30=1),Milestone_Marker,"")),"")</f>
        <v/>
      </c>
      <c r="AB30" s="936" t="str">
        <f>IFERROR(IF(LEN(Milestones3[[#This Row],[No. Days]])=0,"",IF(AND(AB$5=$E30,$F30=1),Milestone_Marker,"")),"")</f>
        <v/>
      </c>
      <c r="AC30" s="936" t="str">
        <f>IFERROR(IF(LEN(Milestones3[[#This Row],[No. Days]])=0,"",IF(AND(AC$5=$E30,$F30=1),Milestone_Marker,"")),"")</f>
        <v/>
      </c>
      <c r="AD30" s="936" t="str">
        <f>IFERROR(IF(LEN(Milestones3[[#This Row],[No. Days]])=0,"",IF(AND(AD$5=$E30,$F30=1),Milestone_Marker,"")),"")</f>
        <v/>
      </c>
      <c r="AE30" s="936" t="str">
        <f>IFERROR(IF(LEN(Milestones3[[#This Row],[No. Days]])=0,"",IF(AND(AE$5=$E30,$F30=1),Milestone_Marker,"")),"")</f>
        <v/>
      </c>
      <c r="AF30" s="936" t="str">
        <f>IFERROR(IF(LEN(Milestones3[[#This Row],[No. Days]])=0,"",IF(AND(AF$5=$E30,$F30=1),Milestone_Marker,"")),"")</f>
        <v/>
      </c>
      <c r="AG30" s="936" t="str">
        <f>IFERROR(IF(LEN(Milestones3[[#This Row],[No. Days]])=0,"",IF(AND(AG$5=$E30,$F30=1),Milestone_Marker,"")),"")</f>
        <v/>
      </c>
      <c r="AH30" s="936" t="str">
        <f>IFERROR(IF(LEN(Milestones3[[#This Row],[No. Days]])=0,"",IF(AND(AH$5=$E30,$F30=1),Milestone_Marker,"")),"")</f>
        <v/>
      </c>
      <c r="AI30" s="936" t="str">
        <f>IFERROR(IF(LEN(Milestones3[[#This Row],[No. Days]])=0,"",IF(AND(AI$5=$E30,$F30=1),Milestone_Marker,"")),"")</f>
        <v/>
      </c>
      <c r="AJ30" s="936" t="str">
        <f>IFERROR(IF(LEN(Milestones3[[#This Row],[No. Days]])=0,"",IF(AND(AJ$5=$E30,$F30=1),Milestone_Marker,"")),"")</f>
        <v/>
      </c>
      <c r="AK30" s="936" t="str">
        <f>IFERROR(IF(LEN(Milestones3[[#This Row],[No. Days]])=0,"",IF(AND(AK$5=$E30,$F30=1),Milestone_Marker,"")),"")</f>
        <v/>
      </c>
      <c r="AL30" s="936" t="str">
        <f>IFERROR(IF(LEN(Milestones3[[#This Row],[No. Days]])=0,"",IF(AND(AL$5=$E30,$F30=1),Milestone_Marker,"")),"")</f>
        <v/>
      </c>
      <c r="AM30" s="936" t="str">
        <f>IFERROR(IF(LEN(Milestones3[[#This Row],[No. Days]])=0,"",IF(AND(AM$5=$E30,$F30=1),Milestone_Marker,"")),"")</f>
        <v/>
      </c>
      <c r="AN30" s="936" t="str">
        <f>IFERROR(IF(LEN(Milestones3[[#This Row],[No. Days]])=0,"",IF(AND(AN$5=$E30,$F30=1),Milestone_Marker,"")),"")</f>
        <v/>
      </c>
      <c r="AO30" s="936" t="str">
        <f>IFERROR(IF(LEN(Milestones3[[#This Row],[No. Days]])=0,"",IF(AND(AO$5=$E30,$F30=1),Milestone_Marker,"")),"")</f>
        <v/>
      </c>
      <c r="AP30" s="936" t="str">
        <f>IFERROR(IF(LEN(Milestones3[[#This Row],[No. Days]])=0,"",IF(AND(AP$5=$E30,$F30=1),Milestone_Marker,"")),"")</f>
        <v/>
      </c>
      <c r="AQ30" s="936" t="str">
        <f>IFERROR(IF(LEN(Milestones3[[#This Row],[No. Days]])=0,"",IF(AND(AQ$5=$E30,$F30=1),Milestone_Marker,"")),"")</f>
        <v/>
      </c>
      <c r="AR30" s="936" t="str">
        <f>IFERROR(IF(LEN(Milestones3[[#This Row],[No. Days]])=0,"",IF(AND(AR$5=$E30,$F30=1),Milestone_Marker,"")),"")</f>
        <v/>
      </c>
      <c r="AS30" s="936" t="str">
        <f>IFERROR(IF(LEN(Milestones3[[#This Row],[No. Days]])=0,"",IF(AND(AS$5=$E30,$F30=1),Milestone_Marker,"")),"")</f>
        <v/>
      </c>
      <c r="AT30" s="936" t="str">
        <f>IFERROR(IF(LEN(Milestones3[[#This Row],[No. Days]])=0,"",IF(AND(AT$5=$E30,$F30=1),Milestone_Marker,"")),"")</f>
        <v/>
      </c>
      <c r="AU30" s="936" t="str">
        <f>IFERROR(IF(LEN(Milestones3[[#This Row],[No. Days]])=0,"",IF(AND(AU$5=$E30,$F30=1),Milestone_Marker,"")),"")</f>
        <v/>
      </c>
      <c r="AV30" s="936" t="str">
        <f>IFERROR(IF(LEN(Milestones3[[#This Row],[No. Days]])=0,"",IF(AND(AV$5=$E30,$F30=1),Milestone_Marker,"")),"")</f>
        <v/>
      </c>
      <c r="AW30" s="936" t="str">
        <f>IFERROR(IF(LEN(Milestones3[[#This Row],[No. Days]])=0,"",IF(AND(AW$5=$E30,$F30=1),Milestone_Marker,"")),"")</f>
        <v/>
      </c>
      <c r="AX30" s="936" t="str">
        <f>IFERROR(IF(LEN(Milestones3[[#This Row],[No. Days]])=0,"",IF(AND(AX$5=$E30,$F30=1),Milestone_Marker,"")),"")</f>
        <v/>
      </c>
      <c r="AY30" s="936" t="str">
        <f>IFERROR(IF(LEN(Milestones3[[#This Row],[No. Days]])=0,"",IF(AND(AY$5=$E30,$F30=1),Milestone_Marker,"")),"")</f>
        <v/>
      </c>
      <c r="AZ30" s="936" t="str">
        <f>IFERROR(IF(LEN(Milestones3[[#This Row],[No. Days]])=0,"",IF(AND(AZ$5=$E30,$F30=1),Milestone_Marker,"")),"")</f>
        <v/>
      </c>
      <c r="BA30" s="936" t="str">
        <f>IFERROR(IF(LEN(Milestones3[[#This Row],[No. Days]])=0,"",IF(AND(BA$5=$E30,$F30=1),Milestone_Marker,"")),"")</f>
        <v/>
      </c>
      <c r="BB30" s="936" t="str">
        <f>IFERROR(IF(LEN(Milestones3[[#This Row],[No. Days]])=0,"",IF(AND(BB$5=$E30,$F30=1),Milestone_Marker,"")),"")</f>
        <v/>
      </c>
      <c r="BC30" s="936" t="str">
        <f>IFERROR(IF(LEN(Milestones3[[#This Row],[No. Days]])=0,"",IF(AND(BC$5=$E30,$F30=1),Milestone_Marker,"")),"")</f>
        <v/>
      </c>
      <c r="BD30" s="936" t="str">
        <f>IFERROR(IF(LEN(Milestones3[[#This Row],[No. Days]])=0,"",IF(AND(BD$5=$E30,$F30=1),Milestone_Marker,"")),"")</f>
        <v/>
      </c>
      <c r="BE30" s="936" t="str">
        <f>IFERROR(IF(LEN(Milestones3[[#This Row],[No. Days]])=0,"",IF(AND(BE$5=$E30,$F30=1),Milestone_Marker,"")),"")</f>
        <v/>
      </c>
      <c r="BF30" s="936" t="str">
        <f>IFERROR(IF(LEN(Milestones3[[#This Row],[No. Days]])=0,"",IF(AND(BF$5=$E30,$F30=1),Milestone_Marker,"")),"")</f>
        <v/>
      </c>
      <c r="BG30" s="936" t="str">
        <f>IFERROR(IF(LEN(Milestones3[[#This Row],[No. Days]])=0,"",IF(AND(BG$5=$E30,$F30=1),Milestone_Marker,"")),"")</f>
        <v/>
      </c>
      <c r="BH30" s="936" t="str">
        <f>IFERROR(IF(LEN(Milestones3[[#This Row],[No. Days]])=0,"",IF(AND(BH$5=$E30,$F30=1),Milestone_Marker,"")),"")</f>
        <v/>
      </c>
      <c r="BI30" s="936" t="str">
        <f>IFERROR(IF(LEN(Milestones3[[#This Row],[No. Days]])=0,"",IF(AND(BI$5=$E30,$F30=1),Milestone_Marker,"")),"")</f>
        <v/>
      </c>
      <c r="BJ30" s="936" t="str">
        <f>IFERROR(IF(LEN(Milestones3[[#This Row],[No. Days]])=0,"",IF(AND(BJ$5=$E30,$F30=1),Milestone_Marker,"")),"")</f>
        <v/>
      </c>
      <c r="BK30" s="936" t="str">
        <f>IFERROR(IF(LEN(Milestones3[[#This Row],[No. Days]])=0,"",IF(AND(BK$5=$E30,$F30=1),Milestone_Marker,"")),"")</f>
        <v/>
      </c>
    </row>
    <row r="31" spans="1:63" s="937" customFormat="1" ht="30" customHeight="1" outlineLevel="1" x14ac:dyDescent="0.45">
      <c r="A31" s="923"/>
      <c r="B31" s="979" t="s">
        <v>797</v>
      </c>
      <c r="C31" s="931"/>
      <c r="D31" s="932"/>
      <c r="E31" s="933"/>
      <c r="F31" s="934"/>
      <c r="G31" s="935"/>
      <c r="H31" s="936" t="str">
        <f>IFERROR(IF(LEN(Milestones3[[#This Row],[No. Days]])=0,"",IF(AND(H$5=$E31,$F31=1),Milestone_Marker,"")),"")</f>
        <v/>
      </c>
      <c r="I31" s="936" t="str">
        <f>IFERROR(IF(LEN(Milestones3[[#This Row],[No. Days]])=0,"",IF(AND(I$5=$E31,$F31=1),Milestone_Marker,"")),"")</f>
        <v/>
      </c>
      <c r="J31" s="936" t="str">
        <f>IFERROR(IF(LEN(Milestones3[[#This Row],[No. Days]])=0,"",IF(AND(J$5=$E31,$F31=1),Milestone_Marker,"")),"")</f>
        <v/>
      </c>
      <c r="K31" s="936" t="str">
        <f>IFERROR(IF(LEN(Milestones3[[#This Row],[No. Days]])=0,"",IF(AND(K$5=$E31,$F31=1),Milestone_Marker,"")),"")</f>
        <v/>
      </c>
      <c r="L31" s="936" t="str">
        <f>IFERROR(IF(LEN(Milestones3[[#This Row],[No. Days]])=0,"",IF(AND(L$5=$E31,$F31=1),Milestone_Marker,"")),"")</f>
        <v/>
      </c>
      <c r="M31" s="936" t="str">
        <f>IFERROR(IF(LEN(Milestones3[[#This Row],[No. Days]])=0,"",IF(AND(M$5=$E31,$F31=1),Milestone_Marker,"")),"")</f>
        <v/>
      </c>
      <c r="N31" s="936" t="str">
        <f>IFERROR(IF(LEN(Milestones3[[#This Row],[No. Days]])=0,"",IF(AND(N$5=$E31,$F31=1),Milestone_Marker,"")),"")</f>
        <v/>
      </c>
      <c r="O31" s="936" t="str">
        <f>IFERROR(IF(LEN(Milestones3[[#This Row],[No. Days]])=0,"",IF(AND(O$5=$E31,$F31=1),Milestone_Marker,"")),"")</f>
        <v/>
      </c>
      <c r="P31" s="936" t="str">
        <f>IFERROR(IF(LEN(Milestones3[[#This Row],[No. Days]])=0,"",IF(AND(P$5=$E31,$F31=1),Milestone_Marker,"")),"")</f>
        <v/>
      </c>
      <c r="Q31" s="936" t="str">
        <f>IFERROR(IF(LEN(Milestones3[[#This Row],[No. Days]])=0,"",IF(AND(Q$5=$E31,$F31=1),Milestone_Marker,"")),"")</f>
        <v/>
      </c>
      <c r="R31" s="936" t="str">
        <f>IFERROR(IF(LEN(Milestones3[[#This Row],[No. Days]])=0,"",IF(AND(R$5=$E31,$F31=1),Milestone_Marker,"")),"")</f>
        <v/>
      </c>
      <c r="S31" s="936" t="str">
        <f>IFERROR(IF(LEN(Milestones3[[#This Row],[No. Days]])=0,"",IF(AND(S$5=$E31,$F31=1),Milestone_Marker,"")),"")</f>
        <v/>
      </c>
      <c r="T31" s="936" t="str">
        <f>IFERROR(IF(LEN(Milestones3[[#This Row],[No. Days]])=0,"",IF(AND(T$5=$E31,$F31=1),Milestone_Marker,"")),"")</f>
        <v/>
      </c>
      <c r="U31" s="936" t="str">
        <f>IFERROR(IF(LEN(Milestones3[[#This Row],[No. Days]])=0,"",IF(AND(U$5=$E31,$F31=1),Milestone_Marker,"")),"")</f>
        <v/>
      </c>
      <c r="V31" s="936" t="str">
        <f>IFERROR(IF(LEN(Milestones3[[#This Row],[No. Days]])=0,"",IF(AND(V$5=$E31,$F31=1),Milestone_Marker,"")),"")</f>
        <v/>
      </c>
      <c r="W31" s="936" t="str">
        <f>IFERROR(IF(LEN(Milestones3[[#This Row],[No. Days]])=0,"",IF(AND(W$5=$E31,$F31=1),Milestone_Marker,"")),"")</f>
        <v/>
      </c>
      <c r="X31" s="936" t="str">
        <f>IFERROR(IF(LEN(Milestones3[[#This Row],[No. Days]])=0,"",IF(AND(X$5=$E31,$F31=1),Milestone_Marker,"")),"")</f>
        <v/>
      </c>
      <c r="Y31" s="936" t="str">
        <f>IFERROR(IF(LEN(Milestones3[[#This Row],[No. Days]])=0,"",IF(AND(Y$5=$E31,$F31=1),Milestone_Marker,"")),"")</f>
        <v/>
      </c>
      <c r="Z31" s="936" t="str">
        <f>IFERROR(IF(LEN(Milestones3[[#This Row],[No. Days]])=0,"",IF(AND(Z$5=$E31,$F31=1),Milestone_Marker,"")),"")</f>
        <v/>
      </c>
      <c r="AA31" s="936" t="str">
        <f>IFERROR(IF(LEN(Milestones3[[#This Row],[No. Days]])=0,"",IF(AND(AA$5=$E31,$F31=1),Milestone_Marker,"")),"")</f>
        <v/>
      </c>
      <c r="AB31" s="936" t="str">
        <f>IFERROR(IF(LEN(Milestones3[[#This Row],[No. Days]])=0,"",IF(AND(AB$5=$E31,$F31=1),Milestone_Marker,"")),"")</f>
        <v/>
      </c>
      <c r="AC31" s="936" t="str">
        <f>IFERROR(IF(LEN(Milestones3[[#This Row],[No. Days]])=0,"",IF(AND(AC$5=$E31,$F31=1),Milestone_Marker,"")),"")</f>
        <v/>
      </c>
      <c r="AD31" s="936" t="str">
        <f>IFERROR(IF(LEN(Milestones3[[#This Row],[No. Days]])=0,"",IF(AND(AD$5=$E31,$F31=1),Milestone_Marker,"")),"")</f>
        <v/>
      </c>
      <c r="AE31" s="936" t="str">
        <f>IFERROR(IF(LEN(Milestones3[[#This Row],[No. Days]])=0,"",IF(AND(AE$5=$E31,$F31=1),Milestone_Marker,"")),"")</f>
        <v/>
      </c>
      <c r="AF31" s="936" t="str">
        <f>IFERROR(IF(LEN(Milestones3[[#This Row],[No. Days]])=0,"",IF(AND(AF$5=$E31,$F31=1),Milestone_Marker,"")),"")</f>
        <v/>
      </c>
      <c r="AG31" s="936" t="str">
        <f>IFERROR(IF(LEN(Milestones3[[#This Row],[No. Days]])=0,"",IF(AND(AG$5=$E31,$F31=1),Milestone_Marker,"")),"")</f>
        <v/>
      </c>
      <c r="AH31" s="936" t="str">
        <f>IFERROR(IF(LEN(Milestones3[[#This Row],[No. Days]])=0,"",IF(AND(AH$5=$E31,$F31=1),Milestone_Marker,"")),"")</f>
        <v/>
      </c>
      <c r="AI31" s="936" t="str">
        <f>IFERROR(IF(LEN(Milestones3[[#This Row],[No. Days]])=0,"",IF(AND(AI$5=$E31,$F31=1),Milestone_Marker,"")),"")</f>
        <v/>
      </c>
      <c r="AJ31" s="936" t="str">
        <f>IFERROR(IF(LEN(Milestones3[[#This Row],[No. Days]])=0,"",IF(AND(AJ$5=$E31,$F31=1),Milestone_Marker,"")),"")</f>
        <v/>
      </c>
      <c r="AK31" s="936" t="str">
        <f>IFERROR(IF(LEN(Milestones3[[#This Row],[No. Days]])=0,"",IF(AND(AK$5=$E31,$F31=1),Milestone_Marker,"")),"")</f>
        <v/>
      </c>
      <c r="AL31" s="936" t="str">
        <f>IFERROR(IF(LEN(Milestones3[[#This Row],[No. Days]])=0,"",IF(AND(AL$5=$E31,$F31=1),Milestone_Marker,"")),"")</f>
        <v/>
      </c>
      <c r="AM31" s="936" t="str">
        <f>IFERROR(IF(LEN(Milestones3[[#This Row],[No. Days]])=0,"",IF(AND(AM$5=$E31,$F31=1),Milestone_Marker,"")),"")</f>
        <v/>
      </c>
      <c r="AN31" s="936" t="str">
        <f>IFERROR(IF(LEN(Milestones3[[#This Row],[No. Days]])=0,"",IF(AND(AN$5=$E31,$F31=1),Milestone_Marker,"")),"")</f>
        <v/>
      </c>
      <c r="AO31" s="936" t="str">
        <f>IFERROR(IF(LEN(Milestones3[[#This Row],[No. Days]])=0,"",IF(AND(AO$5=$E31,$F31=1),Milestone_Marker,"")),"")</f>
        <v/>
      </c>
      <c r="AP31" s="936" t="str">
        <f>IFERROR(IF(LEN(Milestones3[[#This Row],[No. Days]])=0,"",IF(AND(AP$5=$E31,$F31=1),Milestone_Marker,"")),"")</f>
        <v/>
      </c>
      <c r="AQ31" s="936" t="str">
        <f>IFERROR(IF(LEN(Milestones3[[#This Row],[No. Days]])=0,"",IF(AND(AQ$5=$E31,$F31=1),Milestone_Marker,"")),"")</f>
        <v/>
      </c>
      <c r="AR31" s="936" t="str">
        <f>IFERROR(IF(LEN(Milestones3[[#This Row],[No. Days]])=0,"",IF(AND(AR$5=$E31,$F31=1),Milestone_Marker,"")),"")</f>
        <v/>
      </c>
      <c r="AS31" s="936" t="str">
        <f>IFERROR(IF(LEN(Milestones3[[#This Row],[No. Days]])=0,"",IF(AND(AS$5=$E31,$F31=1),Milestone_Marker,"")),"")</f>
        <v/>
      </c>
      <c r="AT31" s="936" t="str">
        <f>IFERROR(IF(LEN(Milestones3[[#This Row],[No. Days]])=0,"",IF(AND(AT$5=$E31,$F31=1),Milestone_Marker,"")),"")</f>
        <v/>
      </c>
      <c r="AU31" s="936" t="str">
        <f>IFERROR(IF(LEN(Milestones3[[#This Row],[No. Days]])=0,"",IF(AND(AU$5=$E31,$F31=1),Milestone_Marker,"")),"")</f>
        <v/>
      </c>
      <c r="AV31" s="936" t="str">
        <f>IFERROR(IF(LEN(Milestones3[[#This Row],[No. Days]])=0,"",IF(AND(AV$5=$E31,$F31=1),Milestone_Marker,"")),"")</f>
        <v/>
      </c>
      <c r="AW31" s="936" t="str">
        <f>IFERROR(IF(LEN(Milestones3[[#This Row],[No. Days]])=0,"",IF(AND(AW$5=$E31,$F31=1),Milestone_Marker,"")),"")</f>
        <v/>
      </c>
      <c r="AX31" s="936" t="str">
        <f>IFERROR(IF(LEN(Milestones3[[#This Row],[No. Days]])=0,"",IF(AND(AX$5=$E31,$F31=1),Milestone_Marker,"")),"")</f>
        <v/>
      </c>
      <c r="AY31" s="936" t="str">
        <f>IFERROR(IF(LEN(Milestones3[[#This Row],[No. Days]])=0,"",IF(AND(AY$5=$E31,$F31=1),Milestone_Marker,"")),"")</f>
        <v/>
      </c>
      <c r="AZ31" s="936" t="str">
        <f>IFERROR(IF(LEN(Milestones3[[#This Row],[No. Days]])=0,"",IF(AND(AZ$5=$E31,$F31=1),Milestone_Marker,"")),"")</f>
        <v/>
      </c>
      <c r="BA31" s="936" t="str">
        <f>IFERROR(IF(LEN(Milestones3[[#This Row],[No. Days]])=0,"",IF(AND(BA$5=$E31,$F31=1),Milestone_Marker,"")),"")</f>
        <v/>
      </c>
      <c r="BB31" s="936" t="str">
        <f>IFERROR(IF(LEN(Milestones3[[#This Row],[No. Days]])=0,"",IF(AND(BB$5=$E31,$F31=1),Milestone_Marker,"")),"")</f>
        <v/>
      </c>
      <c r="BC31" s="936" t="str">
        <f>IFERROR(IF(LEN(Milestones3[[#This Row],[No. Days]])=0,"",IF(AND(BC$5=$E31,$F31=1),Milestone_Marker,"")),"")</f>
        <v/>
      </c>
      <c r="BD31" s="936" t="str">
        <f>IFERROR(IF(LEN(Milestones3[[#This Row],[No. Days]])=0,"",IF(AND(BD$5=$E31,$F31=1),Milestone_Marker,"")),"")</f>
        <v/>
      </c>
      <c r="BE31" s="936" t="str">
        <f>IFERROR(IF(LEN(Milestones3[[#This Row],[No. Days]])=0,"",IF(AND(BE$5=$E31,$F31=1),Milestone_Marker,"")),"")</f>
        <v/>
      </c>
      <c r="BF31" s="936" t="str">
        <f>IFERROR(IF(LEN(Milestones3[[#This Row],[No. Days]])=0,"",IF(AND(BF$5=$E31,$F31=1),Milestone_Marker,"")),"")</f>
        <v/>
      </c>
      <c r="BG31" s="936" t="str">
        <f>IFERROR(IF(LEN(Milestones3[[#This Row],[No. Days]])=0,"",IF(AND(BG$5=$E31,$F31=1),Milestone_Marker,"")),"")</f>
        <v/>
      </c>
      <c r="BH31" s="936" t="str">
        <f>IFERROR(IF(LEN(Milestones3[[#This Row],[No. Days]])=0,"",IF(AND(BH$5=$E31,$F31=1),Milestone_Marker,"")),"")</f>
        <v/>
      </c>
      <c r="BI31" s="936" t="str">
        <f>IFERROR(IF(LEN(Milestones3[[#This Row],[No. Days]])=0,"",IF(AND(BI$5=$E31,$F31=1),Milestone_Marker,"")),"")</f>
        <v/>
      </c>
      <c r="BJ31" s="936" t="str">
        <f>IFERROR(IF(LEN(Milestones3[[#This Row],[No. Days]])=0,"",IF(AND(BJ$5=$E31,$F31=1),Milestone_Marker,"")),"")</f>
        <v/>
      </c>
      <c r="BK31" s="936" t="str">
        <f>IFERROR(IF(LEN(Milestones3[[#This Row],[No. Days]])=0,"",IF(AND(BK$5=$E31,$F31=1),Milestone_Marker,"")),"")</f>
        <v/>
      </c>
    </row>
    <row r="32" spans="1:63" s="937" customFormat="1" ht="42.75" outlineLevel="1" x14ac:dyDescent="0.45">
      <c r="A32" s="923"/>
      <c r="B32" s="979" t="s">
        <v>798</v>
      </c>
      <c r="C32" s="931"/>
      <c r="D32" s="932"/>
      <c r="E32" s="933"/>
      <c r="F32" s="934"/>
      <c r="G32" s="935"/>
      <c r="H32" s="936" t="str">
        <f>IFERROR(IF(LEN(Milestones3[[#This Row],[No. Days]])=0,"",IF(AND(H$5=$E32,$F32=1),Milestone_Marker,"")),"")</f>
        <v/>
      </c>
      <c r="I32" s="936" t="str">
        <f>IFERROR(IF(LEN(Milestones3[[#This Row],[No. Days]])=0,"",IF(AND(I$5=$E32,$F32=1),Milestone_Marker,"")),"")</f>
        <v/>
      </c>
      <c r="J32" s="936" t="str">
        <f>IFERROR(IF(LEN(Milestones3[[#This Row],[No. Days]])=0,"",IF(AND(J$5=$E32,$F32=1),Milestone_Marker,"")),"")</f>
        <v/>
      </c>
      <c r="K32" s="936" t="str">
        <f>IFERROR(IF(LEN(Milestones3[[#This Row],[No. Days]])=0,"",IF(AND(K$5=$E32,$F32=1),Milestone_Marker,"")),"")</f>
        <v/>
      </c>
      <c r="L32" s="936" t="str">
        <f>IFERROR(IF(LEN(Milestones3[[#This Row],[No. Days]])=0,"",IF(AND(L$5=$E32,$F32=1),Milestone_Marker,"")),"")</f>
        <v/>
      </c>
      <c r="M32" s="936" t="str">
        <f>IFERROR(IF(LEN(Milestones3[[#This Row],[No. Days]])=0,"",IF(AND(M$5=$E32,$F32=1),Milestone_Marker,"")),"")</f>
        <v/>
      </c>
      <c r="N32" s="936" t="str">
        <f>IFERROR(IF(LEN(Milestones3[[#This Row],[No. Days]])=0,"",IF(AND(N$5=$E32,$F32=1),Milestone_Marker,"")),"")</f>
        <v/>
      </c>
      <c r="O32" s="936" t="str">
        <f>IFERROR(IF(LEN(Milestones3[[#This Row],[No. Days]])=0,"",IF(AND(O$5=$E32,$F32=1),Milestone_Marker,"")),"")</f>
        <v/>
      </c>
      <c r="P32" s="936" t="str">
        <f>IFERROR(IF(LEN(Milestones3[[#This Row],[No. Days]])=0,"",IF(AND(P$5=$E32,$F32=1),Milestone_Marker,"")),"")</f>
        <v/>
      </c>
      <c r="Q32" s="936" t="str">
        <f>IFERROR(IF(LEN(Milestones3[[#This Row],[No. Days]])=0,"",IF(AND(Q$5=$E32,$F32=1),Milestone_Marker,"")),"")</f>
        <v/>
      </c>
      <c r="R32" s="936" t="str">
        <f>IFERROR(IF(LEN(Milestones3[[#This Row],[No. Days]])=0,"",IF(AND(R$5=$E32,$F32=1),Milestone_Marker,"")),"")</f>
        <v/>
      </c>
      <c r="S32" s="936" t="str">
        <f>IFERROR(IF(LEN(Milestones3[[#This Row],[No. Days]])=0,"",IF(AND(S$5=$E32,$F32=1),Milestone_Marker,"")),"")</f>
        <v/>
      </c>
      <c r="T32" s="936" t="str">
        <f>IFERROR(IF(LEN(Milestones3[[#This Row],[No. Days]])=0,"",IF(AND(T$5=$E32,$F32=1),Milestone_Marker,"")),"")</f>
        <v/>
      </c>
      <c r="U32" s="936" t="str">
        <f>IFERROR(IF(LEN(Milestones3[[#This Row],[No. Days]])=0,"",IF(AND(U$5=$E32,$F32=1),Milestone_Marker,"")),"")</f>
        <v/>
      </c>
      <c r="V32" s="936" t="str">
        <f>IFERROR(IF(LEN(Milestones3[[#This Row],[No. Days]])=0,"",IF(AND(V$5=$E32,$F32=1),Milestone_Marker,"")),"")</f>
        <v/>
      </c>
      <c r="W32" s="936" t="str">
        <f>IFERROR(IF(LEN(Milestones3[[#This Row],[No. Days]])=0,"",IF(AND(W$5=$E32,$F32=1),Milestone_Marker,"")),"")</f>
        <v/>
      </c>
      <c r="X32" s="936" t="str">
        <f>IFERROR(IF(LEN(Milestones3[[#This Row],[No. Days]])=0,"",IF(AND(X$5=$E32,$F32=1),Milestone_Marker,"")),"")</f>
        <v/>
      </c>
      <c r="Y32" s="936" t="str">
        <f>IFERROR(IF(LEN(Milestones3[[#This Row],[No. Days]])=0,"",IF(AND(Y$5=$E32,$F32=1),Milestone_Marker,"")),"")</f>
        <v/>
      </c>
      <c r="Z32" s="936" t="str">
        <f>IFERROR(IF(LEN(Milestones3[[#This Row],[No. Days]])=0,"",IF(AND(Z$5=$E32,$F32=1),Milestone_Marker,"")),"")</f>
        <v/>
      </c>
      <c r="AA32" s="936" t="str">
        <f>IFERROR(IF(LEN(Milestones3[[#This Row],[No. Days]])=0,"",IF(AND(AA$5=$E32,$F32=1),Milestone_Marker,"")),"")</f>
        <v/>
      </c>
      <c r="AB32" s="936" t="str">
        <f>IFERROR(IF(LEN(Milestones3[[#This Row],[No. Days]])=0,"",IF(AND(AB$5=$E32,$F32=1),Milestone_Marker,"")),"")</f>
        <v/>
      </c>
      <c r="AC32" s="936" t="str">
        <f>IFERROR(IF(LEN(Milestones3[[#This Row],[No. Days]])=0,"",IF(AND(AC$5=$E32,$F32=1),Milestone_Marker,"")),"")</f>
        <v/>
      </c>
      <c r="AD32" s="936" t="str">
        <f>IFERROR(IF(LEN(Milestones3[[#This Row],[No. Days]])=0,"",IF(AND(AD$5=$E32,$F32=1),Milestone_Marker,"")),"")</f>
        <v/>
      </c>
      <c r="AE32" s="936" t="str">
        <f>IFERROR(IF(LEN(Milestones3[[#This Row],[No. Days]])=0,"",IF(AND(AE$5=$E32,$F32=1),Milestone_Marker,"")),"")</f>
        <v/>
      </c>
      <c r="AF32" s="936" t="str">
        <f>IFERROR(IF(LEN(Milestones3[[#This Row],[No. Days]])=0,"",IF(AND(AF$5=$E32,$F32=1),Milestone_Marker,"")),"")</f>
        <v/>
      </c>
      <c r="AG32" s="936" t="str">
        <f>IFERROR(IF(LEN(Milestones3[[#This Row],[No. Days]])=0,"",IF(AND(AG$5=$E32,$F32=1),Milestone_Marker,"")),"")</f>
        <v/>
      </c>
      <c r="AH32" s="936" t="str">
        <f>IFERROR(IF(LEN(Milestones3[[#This Row],[No. Days]])=0,"",IF(AND(AH$5=$E32,$F32=1),Milestone_Marker,"")),"")</f>
        <v/>
      </c>
      <c r="AI32" s="936" t="str">
        <f>IFERROR(IF(LEN(Milestones3[[#This Row],[No. Days]])=0,"",IF(AND(AI$5=$E32,$F32=1),Milestone_Marker,"")),"")</f>
        <v/>
      </c>
      <c r="AJ32" s="936" t="str">
        <f>IFERROR(IF(LEN(Milestones3[[#This Row],[No. Days]])=0,"",IF(AND(AJ$5=$E32,$F32=1),Milestone_Marker,"")),"")</f>
        <v/>
      </c>
      <c r="AK32" s="936" t="str">
        <f>IFERROR(IF(LEN(Milestones3[[#This Row],[No. Days]])=0,"",IF(AND(AK$5=$E32,$F32=1),Milestone_Marker,"")),"")</f>
        <v/>
      </c>
      <c r="AL32" s="936" t="str">
        <f>IFERROR(IF(LEN(Milestones3[[#This Row],[No. Days]])=0,"",IF(AND(AL$5=$E32,$F32=1),Milestone_Marker,"")),"")</f>
        <v/>
      </c>
      <c r="AM32" s="936" t="str">
        <f>IFERROR(IF(LEN(Milestones3[[#This Row],[No. Days]])=0,"",IF(AND(AM$5=$E32,$F32=1),Milestone_Marker,"")),"")</f>
        <v/>
      </c>
      <c r="AN32" s="936" t="str">
        <f>IFERROR(IF(LEN(Milestones3[[#This Row],[No. Days]])=0,"",IF(AND(AN$5=$E32,$F32=1),Milestone_Marker,"")),"")</f>
        <v/>
      </c>
      <c r="AO32" s="936" t="str">
        <f>IFERROR(IF(LEN(Milestones3[[#This Row],[No. Days]])=0,"",IF(AND(AO$5=$E32,$F32=1),Milestone_Marker,"")),"")</f>
        <v/>
      </c>
      <c r="AP32" s="936" t="str">
        <f>IFERROR(IF(LEN(Milestones3[[#This Row],[No. Days]])=0,"",IF(AND(AP$5=$E32,$F32=1),Milestone_Marker,"")),"")</f>
        <v/>
      </c>
      <c r="AQ32" s="936" t="str">
        <f>IFERROR(IF(LEN(Milestones3[[#This Row],[No. Days]])=0,"",IF(AND(AQ$5=$E32,$F32=1),Milestone_Marker,"")),"")</f>
        <v/>
      </c>
      <c r="AR32" s="936" t="str">
        <f>IFERROR(IF(LEN(Milestones3[[#This Row],[No. Days]])=0,"",IF(AND(AR$5=$E32,$F32=1),Milestone_Marker,"")),"")</f>
        <v/>
      </c>
      <c r="AS32" s="936" t="str">
        <f>IFERROR(IF(LEN(Milestones3[[#This Row],[No. Days]])=0,"",IF(AND(AS$5=$E32,$F32=1),Milestone_Marker,"")),"")</f>
        <v/>
      </c>
      <c r="AT32" s="936" t="str">
        <f>IFERROR(IF(LEN(Milestones3[[#This Row],[No. Days]])=0,"",IF(AND(AT$5=$E32,$F32=1),Milestone_Marker,"")),"")</f>
        <v/>
      </c>
      <c r="AU32" s="936" t="str">
        <f>IFERROR(IF(LEN(Milestones3[[#This Row],[No. Days]])=0,"",IF(AND(AU$5=$E32,$F32=1),Milestone_Marker,"")),"")</f>
        <v/>
      </c>
      <c r="AV32" s="936" t="str">
        <f>IFERROR(IF(LEN(Milestones3[[#This Row],[No. Days]])=0,"",IF(AND(AV$5=$E32,$F32=1),Milestone_Marker,"")),"")</f>
        <v/>
      </c>
      <c r="AW32" s="936" t="str">
        <f>IFERROR(IF(LEN(Milestones3[[#This Row],[No. Days]])=0,"",IF(AND(AW$5=$E32,$F32=1),Milestone_Marker,"")),"")</f>
        <v/>
      </c>
      <c r="AX32" s="936" t="str">
        <f>IFERROR(IF(LEN(Milestones3[[#This Row],[No. Days]])=0,"",IF(AND(AX$5=$E32,$F32=1),Milestone_Marker,"")),"")</f>
        <v/>
      </c>
      <c r="AY32" s="936" t="str">
        <f>IFERROR(IF(LEN(Milestones3[[#This Row],[No. Days]])=0,"",IF(AND(AY$5=$E32,$F32=1),Milestone_Marker,"")),"")</f>
        <v/>
      </c>
      <c r="AZ32" s="936" t="str">
        <f>IFERROR(IF(LEN(Milestones3[[#This Row],[No. Days]])=0,"",IF(AND(AZ$5=$E32,$F32=1),Milestone_Marker,"")),"")</f>
        <v/>
      </c>
      <c r="BA32" s="936" t="str">
        <f>IFERROR(IF(LEN(Milestones3[[#This Row],[No. Days]])=0,"",IF(AND(BA$5=$E32,$F32=1),Milestone_Marker,"")),"")</f>
        <v/>
      </c>
      <c r="BB32" s="936" t="str">
        <f>IFERROR(IF(LEN(Milestones3[[#This Row],[No. Days]])=0,"",IF(AND(BB$5=$E32,$F32=1),Milestone_Marker,"")),"")</f>
        <v/>
      </c>
      <c r="BC32" s="936" t="str">
        <f>IFERROR(IF(LEN(Milestones3[[#This Row],[No. Days]])=0,"",IF(AND(BC$5=$E32,$F32=1),Milestone_Marker,"")),"")</f>
        <v/>
      </c>
      <c r="BD32" s="936" t="str">
        <f>IFERROR(IF(LEN(Milestones3[[#This Row],[No. Days]])=0,"",IF(AND(BD$5=$E32,$F32=1),Milestone_Marker,"")),"")</f>
        <v/>
      </c>
      <c r="BE32" s="936" t="str">
        <f>IFERROR(IF(LEN(Milestones3[[#This Row],[No. Days]])=0,"",IF(AND(BE$5=$E32,$F32=1),Milestone_Marker,"")),"")</f>
        <v/>
      </c>
      <c r="BF32" s="936" t="str">
        <f>IFERROR(IF(LEN(Milestones3[[#This Row],[No. Days]])=0,"",IF(AND(BF$5=$E32,$F32=1),Milestone_Marker,"")),"")</f>
        <v/>
      </c>
      <c r="BG32" s="936" t="str">
        <f>IFERROR(IF(LEN(Milestones3[[#This Row],[No. Days]])=0,"",IF(AND(BG$5=$E32,$F32=1),Milestone_Marker,"")),"")</f>
        <v/>
      </c>
      <c r="BH32" s="936" t="str">
        <f>IFERROR(IF(LEN(Milestones3[[#This Row],[No. Days]])=0,"",IF(AND(BH$5=$E32,$F32=1),Milestone_Marker,"")),"")</f>
        <v/>
      </c>
      <c r="BI32" s="936" t="str">
        <f>IFERROR(IF(LEN(Milestones3[[#This Row],[No. Days]])=0,"",IF(AND(BI$5=$E32,$F32=1),Milestone_Marker,"")),"")</f>
        <v/>
      </c>
      <c r="BJ32" s="936" t="str">
        <f>IFERROR(IF(LEN(Milestones3[[#This Row],[No. Days]])=0,"",IF(AND(BJ$5=$E32,$F32=1),Milestone_Marker,"")),"")</f>
        <v/>
      </c>
      <c r="BK32" s="936" t="str">
        <f>IFERROR(IF(LEN(Milestones3[[#This Row],[No. Days]])=0,"",IF(AND(BK$5=$E32,$F32=1),Milestone_Marker,"")),"")</f>
        <v/>
      </c>
    </row>
    <row r="33" spans="1:63" s="937" customFormat="1" ht="30" customHeight="1" outlineLevel="1" x14ac:dyDescent="0.45">
      <c r="A33" s="923"/>
      <c r="B33" s="977" t="s">
        <v>799</v>
      </c>
      <c r="C33" s="931"/>
      <c r="D33" s="932"/>
      <c r="E33" s="933"/>
      <c r="F33" s="934"/>
      <c r="G33" s="935"/>
      <c r="H33" s="936" t="str">
        <f>IFERROR(IF(LEN(Milestones3[[#This Row],[No. Days]])=0,"",IF(AND(H$5=$E33,$F33=1),Milestone_Marker,"")),"")</f>
        <v/>
      </c>
      <c r="I33" s="936" t="str">
        <f>IFERROR(IF(LEN(Milestones3[[#This Row],[No. Days]])=0,"",IF(AND(I$5=$E33,$F33=1),Milestone_Marker,"")),"")</f>
        <v/>
      </c>
      <c r="J33" s="936" t="str">
        <f>IFERROR(IF(LEN(Milestones3[[#This Row],[No. Days]])=0,"",IF(AND(J$5=$E33,$F33=1),Milestone_Marker,"")),"")</f>
        <v/>
      </c>
      <c r="K33" s="936" t="str">
        <f>IFERROR(IF(LEN(Milestones3[[#This Row],[No. Days]])=0,"",IF(AND(K$5=$E33,$F33=1),Milestone_Marker,"")),"")</f>
        <v/>
      </c>
      <c r="L33" s="936" t="str">
        <f>IFERROR(IF(LEN(Milestones3[[#This Row],[No. Days]])=0,"",IF(AND(L$5=$E33,$F33=1),Milestone_Marker,"")),"")</f>
        <v/>
      </c>
      <c r="M33" s="936" t="str">
        <f>IFERROR(IF(LEN(Milestones3[[#This Row],[No. Days]])=0,"",IF(AND(M$5=$E33,$F33=1),Milestone_Marker,"")),"")</f>
        <v/>
      </c>
      <c r="N33" s="936" t="str">
        <f>IFERROR(IF(LEN(Milestones3[[#This Row],[No. Days]])=0,"",IF(AND(N$5=$E33,$F33=1),Milestone_Marker,"")),"")</f>
        <v/>
      </c>
      <c r="O33" s="936" t="str">
        <f>IFERROR(IF(LEN(Milestones3[[#This Row],[No. Days]])=0,"",IF(AND(O$5=$E33,$F33=1),Milestone_Marker,"")),"")</f>
        <v/>
      </c>
      <c r="P33" s="936" t="str">
        <f>IFERROR(IF(LEN(Milestones3[[#This Row],[No. Days]])=0,"",IF(AND(P$5=$E33,$F33=1),Milestone_Marker,"")),"")</f>
        <v/>
      </c>
      <c r="Q33" s="936" t="str">
        <f>IFERROR(IF(LEN(Milestones3[[#This Row],[No. Days]])=0,"",IF(AND(Q$5=$E33,$F33=1),Milestone_Marker,"")),"")</f>
        <v/>
      </c>
      <c r="R33" s="936" t="str">
        <f>IFERROR(IF(LEN(Milestones3[[#This Row],[No. Days]])=0,"",IF(AND(R$5=$E33,$F33=1),Milestone_Marker,"")),"")</f>
        <v/>
      </c>
      <c r="S33" s="936" t="str">
        <f>IFERROR(IF(LEN(Milestones3[[#This Row],[No. Days]])=0,"",IF(AND(S$5=$E33,$F33=1),Milestone_Marker,"")),"")</f>
        <v/>
      </c>
      <c r="T33" s="936" t="str">
        <f>IFERROR(IF(LEN(Milestones3[[#This Row],[No. Days]])=0,"",IF(AND(T$5=$E33,$F33=1),Milestone_Marker,"")),"")</f>
        <v/>
      </c>
      <c r="U33" s="936" t="str">
        <f>IFERROR(IF(LEN(Milestones3[[#This Row],[No. Days]])=0,"",IF(AND(U$5=$E33,$F33=1),Milestone_Marker,"")),"")</f>
        <v/>
      </c>
      <c r="V33" s="936" t="str">
        <f>IFERROR(IF(LEN(Milestones3[[#This Row],[No. Days]])=0,"",IF(AND(V$5=$E33,$F33=1),Milestone_Marker,"")),"")</f>
        <v/>
      </c>
      <c r="W33" s="936" t="str">
        <f>IFERROR(IF(LEN(Milestones3[[#This Row],[No. Days]])=0,"",IF(AND(W$5=$E33,$F33=1),Milestone_Marker,"")),"")</f>
        <v/>
      </c>
      <c r="X33" s="936" t="str">
        <f>IFERROR(IF(LEN(Milestones3[[#This Row],[No. Days]])=0,"",IF(AND(X$5=$E33,$F33=1),Milestone_Marker,"")),"")</f>
        <v/>
      </c>
      <c r="Y33" s="936" t="str">
        <f>IFERROR(IF(LEN(Milestones3[[#This Row],[No. Days]])=0,"",IF(AND(Y$5=$E33,$F33=1),Milestone_Marker,"")),"")</f>
        <v/>
      </c>
      <c r="Z33" s="936" t="str">
        <f>IFERROR(IF(LEN(Milestones3[[#This Row],[No. Days]])=0,"",IF(AND(Z$5=$E33,$F33=1),Milestone_Marker,"")),"")</f>
        <v/>
      </c>
      <c r="AA33" s="936" t="str">
        <f>IFERROR(IF(LEN(Milestones3[[#This Row],[No. Days]])=0,"",IF(AND(AA$5=$E33,$F33=1),Milestone_Marker,"")),"")</f>
        <v/>
      </c>
      <c r="AB33" s="936" t="str">
        <f>IFERROR(IF(LEN(Milestones3[[#This Row],[No. Days]])=0,"",IF(AND(AB$5=$E33,$F33=1),Milestone_Marker,"")),"")</f>
        <v/>
      </c>
      <c r="AC33" s="936" t="str">
        <f>IFERROR(IF(LEN(Milestones3[[#This Row],[No. Days]])=0,"",IF(AND(AC$5=$E33,$F33=1),Milestone_Marker,"")),"")</f>
        <v/>
      </c>
      <c r="AD33" s="936" t="str">
        <f>IFERROR(IF(LEN(Milestones3[[#This Row],[No. Days]])=0,"",IF(AND(AD$5=$E33,$F33=1),Milestone_Marker,"")),"")</f>
        <v/>
      </c>
      <c r="AE33" s="936" t="str">
        <f>IFERROR(IF(LEN(Milestones3[[#This Row],[No. Days]])=0,"",IF(AND(AE$5=$E33,$F33=1),Milestone_Marker,"")),"")</f>
        <v/>
      </c>
      <c r="AF33" s="936" t="str">
        <f>IFERROR(IF(LEN(Milestones3[[#This Row],[No. Days]])=0,"",IF(AND(AF$5=$E33,$F33=1),Milestone_Marker,"")),"")</f>
        <v/>
      </c>
      <c r="AG33" s="936" t="str">
        <f>IFERROR(IF(LEN(Milestones3[[#This Row],[No. Days]])=0,"",IF(AND(AG$5=$E33,$F33=1),Milestone_Marker,"")),"")</f>
        <v/>
      </c>
      <c r="AH33" s="936" t="str">
        <f>IFERROR(IF(LEN(Milestones3[[#This Row],[No. Days]])=0,"",IF(AND(AH$5=$E33,$F33=1),Milestone_Marker,"")),"")</f>
        <v/>
      </c>
      <c r="AI33" s="936" t="str">
        <f>IFERROR(IF(LEN(Milestones3[[#This Row],[No. Days]])=0,"",IF(AND(AI$5=$E33,$F33=1),Milestone_Marker,"")),"")</f>
        <v/>
      </c>
      <c r="AJ33" s="936" t="str">
        <f>IFERROR(IF(LEN(Milestones3[[#This Row],[No. Days]])=0,"",IF(AND(AJ$5=$E33,$F33=1),Milestone_Marker,"")),"")</f>
        <v/>
      </c>
      <c r="AK33" s="936" t="str">
        <f>IFERROR(IF(LEN(Milestones3[[#This Row],[No. Days]])=0,"",IF(AND(AK$5=$E33,$F33=1),Milestone_Marker,"")),"")</f>
        <v/>
      </c>
      <c r="AL33" s="936" t="str">
        <f>IFERROR(IF(LEN(Milestones3[[#This Row],[No. Days]])=0,"",IF(AND(AL$5=$E33,$F33=1),Milestone_Marker,"")),"")</f>
        <v/>
      </c>
      <c r="AM33" s="936" t="str">
        <f>IFERROR(IF(LEN(Milestones3[[#This Row],[No. Days]])=0,"",IF(AND(AM$5=$E33,$F33=1),Milestone_Marker,"")),"")</f>
        <v/>
      </c>
      <c r="AN33" s="936" t="str">
        <f>IFERROR(IF(LEN(Milestones3[[#This Row],[No. Days]])=0,"",IF(AND(AN$5=$E33,$F33=1),Milestone_Marker,"")),"")</f>
        <v/>
      </c>
      <c r="AO33" s="936" t="str">
        <f>IFERROR(IF(LEN(Milestones3[[#This Row],[No. Days]])=0,"",IF(AND(AO$5=$E33,$F33=1),Milestone_Marker,"")),"")</f>
        <v/>
      </c>
      <c r="AP33" s="936" t="str">
        <f>IFERROR(IF(LEN(Milestones3[[#This Row],[No. Days]])=0,"",IF(AND(AP$5=$E33,$F33=1),Milestone_Marker,"")),"")</f>
        <v/>
      </c>
      <c r="AQ33" s="936" t="str">
        <f>IFERROR(IF(LEN(Milestones3[[#This Row],[No. Days]])=0,"",IF(AND(AQ$5=$E33,$F33=1),Milestone_Marker,"")),"")</f>
        <v/>
      </c>
      <c r="AR33" s="936" t="str">
        <f>IFERROR(IF(LEN(Milestones3[[#This Row],[No. Days]])=0,"",IF(AND(AR$5=$E33,$F33=1),Milestone_Marker,"")),"")</f>
        <v/>
      </c>
      <c r="AS33" s="936" t="str">
        <f>IFERROR(IF(LEN(Milestones3[[#This Row],[No. Days]])=0,"",IF(AND(AS$5=$E33,$F33=1),Milestone_Marker,"")),"")</f>
        <v/>
      </c>
      <c r="AT33" s="936" t="str">
        <f>IFERROR(IF(LEN(Milestones3[[#This Row],[No. Days]])=0,"",IF(AND(AT$5=$E33,$F33=1),Milestone_Marker,"")),"")</f>
        <v/>
      </c>
      <c r="AU33" s="936" t="str">
        <f>IFERROR(IF(LEN(Milestones3[[#This Row],[No. Days]])=0,"",IF(AND(AU$5=$E33,$F33=1),Milestone_Marker,"")),"")</f>
        <v/>
      </c>
      <c r="AV33" s="936" t="str">
        <f>IFERROR(IF(LEN(Milestones3[[#This Row],[No. Days]])=0,"",IF(AND(AV$5=$E33,$F33=1),Milestone_Marker,"")),"")</f>
        <v/>
      </c>
      <c r="AW33" s="936" t="str">
        <f>IFERROR(IF(LEN(Milestones3[[#This Row],[No. Days]])=0,"",IF(AND(AW$5=$E33,$F33=1),Milestone_Marker,"")),"")</f>
        <v/>
      </c>
      <c r="AX33" s="936" t="str">
        <f>IFERROR(IF(LEN(Milestones3[[#This Row],[No. Days]])=0,"",IF(AND(AX$5=$E33,$F33=1),Milestone_Marker,"")),"")</f>
        <v/>
      </c>
      <c r="AY33" s="936" t="str">
        <f>IFERROR(IF(LEN(Milestones3[[#This Row],[No. Days]])=0,"",IF(AND(AY$5=$E33,$F33=1),Milestone_Marker,"")),"")</f>
        <v/>
      </c>
      <c r="AZ33" s="936" t="str">
        <f>IFERROR(IF(LEN(Milestones3[[#This Row],[No. Days]])=0,"",IF(AND(AZ$5=$E33,$F33=1),Milestone_Marker,"")),"")</f>
        <v/>
      </c>
      <c r="BA33" s="936" t="str">
        <f>IFERROR(IF(LEN(Milestones3[[#This Row],[No. Days]])=0,"",IF(AND(BA$5=$E33,$F33=1),Milestone_Marker,"")),"")</f>
        <v/>
      </c>
      <c r="BB33" s="936" t="str">
        <f>IFERROR(IF(LEN(Milestones3[[#This Row],[No. Days]])=0,"",IF(AND(BB$5=$E33,$F33=1),Milestone_Marker,"")),"")</f>
        <v/>
      </c>
      <c r="BC33" s="936" t="str">
        <f>IFERROR(IF(LEN(Milestones3[[#This Row],[No. Days]])=0,"",IF(AND(BC$5=$E33,$F33=1),Milestone_Marker,"")),"")</f>
        <v/>
      </c>
      <c r="BD33" s="936" t="str">
        <f>IFERROR(IF(LEN(Milestones3[[#This Row],[No. Days]])=0,"",IF(AND(BD$5=$E33,$F33=1),Milestone_Marker,"")),"")</f>
        <v/>
      </c>
      <c r="BE33" s="936" t="str">
        <f>IFERROR(IF(LEN(Milestones3[[#This Row],[No. Days]])=0,"",IF(AND(BE$5=$E33,$F33=1),Milestone_Marker,"")),"")</f>
        <v/>
      </c>
      <c r="BF33" s="936" t="str">
        <f>IFERROR(IF(LEN(Milestones3[[#This Row],[No. Days]])=0,"",IF(AND(BF$5=$E33,$F33=1),Milestone_Marker,"")),"")</f>
        <v/>
      </c>
      <c r="BG33" s="936" t="str">
        <f>IFERROR(IF(LEN(Milestones3[[#This Row],[No. Days]])=0,"",IF(AND(BG$5=$E33,$F33=1),Milestone_Marker,"")),"")</f>
        <v/>
      </c>
      <c r="BH33" s="936" t="str">
        <f>IFERROR(IF(LEN(Milestones3[[#This Row],[No. Days]])=0,"",IF(AND(BH$5=$E33,$F33=1),Milestone_Marker,"")),"")</f>
        <v/>
      </c>
      <c r="BI33" s="936" t="str">
        <f>IFERROR(IF(LEN(Milestones3[[#This Row],[No. Days]])=0,"",IF(AND(BI$5=$E33,$F33=1),Milestone_Marker,"")),"")</f>
        <v/>
      </c>
      <c r="BJ33" s="936" t="str">
        <f>IFERROR(IF(LEN(Milestones3[[#This Row],[No. Days]])=0,"",IF(AND(BJ$5=$E33,$F33=1),Milestone_Marker,"")),"")</f>
        <v/>
      </c>
      <c r="BK33" s="936" t="str">
        <f>IFERROR(IF(LEN(Milestones3[[#This Row],[No. Days]])=0,"",IF(AND(BK$5=$E33,$F33=1),Milestone_Marker,"")),"")</f>
        <v/>
      </c>
    </row>
    <row r="34" spans="1:63" s="937" customFormat="1" ht="28.5" outlineLevel="1" x14ac:dyDescent="0.45">
      <c r="A34" s="923"/>
      <c r="B34" s="978" t="s">
        <v>800</v>
      </c>
      <c r="C34" s="931"/>
      <c r="D34" s="932"/>
      <c r="E34" s="933"/>
      <c r="F34" s="934"/>
      <c r="G34" s="935"/>
      <c r="H34" s="936" t="str">
        <f>IFERROR(IF(LEN(Milestones3[[#This Row],[No. Days]])=0,"",IF(AND(H$5=$E34,$F34=1),Milestone_Marker,"")),"")</f>
        <v/>
      </c>
      <c r="I34" s="936" t="str">
        <f>IFERROR(IF(LEN(Milestones3[[#This Row],[No. Days]])=0,"",IF(AND(I$5=$E34,$F34=1),Milestone_Marker,"")),"")</f>
        <v/>
      </c>
      <c r="J34" s="936" t="str">
        <f>IFERROR(IF(LEN(Milestones3[[#This Row],[No. Days]])=0,"",IF(AND(J$5=$E34,$F34=1),Milestone_Marker,"")),"")</f>
        <v/>
      </c>
      <c r="K34" s="936" t="str">
        <f>IFERROR(IF(LEN(Milestones3[[#This Row],[No. Days]])=0,"",IF(AND(K$5=$E34,$F34=1),Milestone_Marker,"")),"")</f>
        <v/>
      </c>
      <c r="L34" s="936" t="str">
        <f>IFERROR(IF(LEN(Milestones3[[#This Row],[No. Days]])=0,"",IF(AND(L$5=$E34,$F34=1),Milestone_Marker,"")),"")</f>
        <v/>
      </c>
      <c r="M34" s="936" t="str">
        <f>IFERROR(IF(LEN(Milestones3[[#This Row],[No. Days]])=0,"",IF(AND(M$5=$E34,$F34=1),Milestone_Marker,"")),"")</f>
        <v/>
      </c>
      <c r="N34" s="936" t="str">
        <f>IFERROR(IF(LEN(Milestones3[[#This Row],[No. Days]])=0,"",IF(AND(N$5=$E34,$F34=1),Milestone_Marker,"")),"")</f>
        <v/>
      </c>
      <c r="O34" s="936" t="str">
        <f>IFERROR(IF(LEN(Milestones3[[#This Row],[No. Days]])=0,"",IF(AND(O$5=$E34,$F34=1),Milestone_Marker,"")),"")</f>
        <v/>
      </c>
      <c r="P34" s="936" t="str">
        <f>IFERROR(IF(LEN(Milestones3[[#This Row],[No. Days]])=0,"",IF(AND(P$5=$E34,$F34=1),Milestone_Marker,"")),"")</f>
        <v/>
      </c>
      <c r="Q34" s="936" t="str">
        <f>IFERROR(IF(LEN(Milestones3[[#This Row],[No. Days]])=0,"",IF(AND(Q$5=$E34,$F34=1),Milestone_Marker,"")),"")</f>
        <v/>
      </c>
      <c r="R34" s="936" t="str">
        <f>IFERROR(IF(LEN(Milestones3[[#This Row],[No. Days]])=0,"",IF(AND(R$5=$E34,$F34=1),Milestone_Marker,"")),"")</f>
        <v/>
      </c>
      <c r="S34" s="936" t="str">
        <f>IFERROR(IF(LEN(Milestones3[[#This Row],[No. Days]])=0,"",IF(AND(S$5=$E34,$F34=1),Milestone_Marker,"")),"")</f>
        <v/>
      </c>
      <c r="T34" s="936" t="str">
        <f>IFERROR(IF(LEN(Milestones3[[#This Row],[No. Days]])=0,"",IF(AND(T$5=$E34,$F34=1),Milestone_Marker,"")),"")</f>
        <v/>
      </c>
      <c r="U34" s="936" t="str">
        <f>IFERROR(IF(LEN(Milestones3[[#This Row],[No. Days]])=0,"",IF(AND(U$5=$E34,$F34=1),Milestone_Marker,"")),"")</f>
        <v/>
      </c>
      <c r="V34" s="936" t="str">
        <f>IFERROR(IF(LEN(Milestones3[[#This Row],[No. Days]])=0,"",IF(AND(V$5=$E34,$F34=1),Milestone_Marker,"")),"")</f>
        <v/>
      </c>
      <c r="W34" s="936" t="str">
        <f>IFERROR(IF(LEN(Milestones3[[#This Row],[No. Days]])=0,"",IF(AND(W$5=$E34,$F34=1),Milestone_Marker,"")),"")</f>
        <v/>
      </c>
      <c r="X34" s="936" t="str">
        <f>IFERROR(IF(LEN(Milestones3[[#This Row],[No. Days]])=0,"",IF(AND(X$5=$E34,$F34=1),Milestone_Marker,"")),"")</f>
        <v/>
      </c>
      <c r="Y34" s="936" t="str">
        <f>IFERROR(IF(LEN(Milestones3[[#This Row],[No. Days]])=0,"",IF(AND(Y$5=$E34,$F34=1),Milestone_Marker,"")),"")</f>
        <v/>
      </c>
      <c r="Z34" s="936" t="str">
        <f>IFERROR(IF(LEN(Milestones3[[#This Row],[No. Days]])=0,"",IF(AND(Z$5=$E34,$F34=1),Milestone_Marker,"")),"")</f>
        <v/>
      </c>
      <c r="AA34" s="936" t="str">
        <f>IFERROR(IF(LEN(Milestones3[[#This Row],[No. Days]])=0,"",IF(AND(AA$5=$E34,$F34=1),Milestone_Marker,"")),"")</f>
        <v/>
      </c>
      <c r="AB34" s="936" t="str">
        <f>IFERROR(IF(LEN(Milestones3[[#This Row],[No. Days]])=0,"",IF(AND(AB$5=$E34,$F34=1),Milestone_Marker,"")),"")</f>
        <v/>
      </c>
      <c r="AC34" s="936" t="str">
        <f>IFERROR(IF(LEN(Milestones3[[#This Row],[No. Days]])=0,"",IF(AND(AC$5=$E34,$F34=1),Milestone_Marker,"")),"")</f>
        <v/>
      </c>
      <c r="AD34" s="936" t="str">
        <f>IFERROR(IF(LEN(Milestones3[[#This Row],[No. Days]])=0,"",IF(AND(AD$5=$E34,$F34=1),Milestone_Marker,"")),"")</f>
        <v/>
      </c>
      <c r="AE34" s="936" t="str">
        <f>IFERROR(IF(LEN(Milestones3[[#This Row],[No. Days]])=0,"",IF(AND(AE$5=$E34,$F34=1),Milestone_Marker,"")),"")</f>
        <v/>
      </c>
      <c r="AF34" s="936" t="str">
        <f>IFERROR(IF(LEN(Milestones3[[#This Row],[No. Days]])=0,"",IF(AND(AF$5=$E34,$F34=1),Milestone_Marker,"")),"")</f>
        <v/>
      </c>
      <c r="AG34" s="936" t="str">
        <f>IFERROR(IF(LEN(Milestones3[[#This Row],[No. Days]])=0,"",IF(AND(AG$5=$E34,$F34=1),Milestone_Marker,"")),"")</f>
        <v/>
      </c>
      <c r="AH34" s="936" t="str">
        <f>IFERROR(IF(LEN(Milestones3[[#This Row],[No. Days]])=0,"",IF(AND(AH$5=$E34,$F34=1),Milestone_Marker,"")),"")</f>
        <v/>
      </c>
      <c r="AI34" s="936" t="str">
        <f>IFERROR(IF(LEN(Milestones3[[#This Row],[No. Days]])=0,"",IF(AND(AI$5=$E34,$F34=1),Milestone_Marker,"")),"")</f>
        <v/>
      </c>
      <c r="AJ34" s="936" t="str">
        <f>IFERROR(IF(LEN(Milestones3[[#This Row],[No. Days]])=0,"",IF(AND(AJ$5=$E34,$F34=1),Milestone_Marker,"")),"")</f>
        <v/>
      </c>
      <c r="AK34" s="936" t="str">
        <f>IFERROR(IF(LEN(Milestones3[[#This Row],[No. Days]])=0,"",IF(AND(AK$5=$E34,$F34=1),Milestone_Marker,"")),"")</f>
        <v/>
      </c>
      <c r="AL34" s="936" t="str">
        <f>IFERROR(IF(LEN(Milestones3[[#This Row],[No. Days]])=0,"",IF(AND(AL$5=$E34,$F34=1),Milestone_Marker,"")),"")</f>
        <v/>
      </c>
      <c r="AM34" s="936" t="str">
        <f>IFERROR(IF(LEN(Milestones3[[#This Row],[No. Days]])=0,"",IF(AND(AM$5=$E34,$F34=1),Milestone_Marker,"")),"")</f>
        <v/>
      </c>
      <c r="AN34" s="936" t="str">
        <f>IFERROR(IF(LEN(Milestones3[[#This Row],[No. Days]])=0,"",IF(AND(AN$5=$E34,$F34=1),Milestone_Marker,"")),"")</f>
        <v/>
      </c>
      <c r="AO34" s="936" t="str">
        <f>IFERROR(IF(LEN(Milestones3[[#This Row],[No. Days]])=0,"",IF(AND(AO$5=$E34,$F34=1),Milestone_Marker,"")),"")</f>
        <v/>
      </c>
      <c r="AP34" s="936" t="str">
        <f>IFERROR(IF(LEN(Milestones3[[#This Row],[No. Days]])=0,"",IF(AND(AP$5=$E34,$F34=1),Milestone_Marker,"")),"")</f>
        <v/>
      </c>
      <c r="AQ34" s="936" t="str">
        <f>IFERROR(IF(LEN(Milestones3[[#This Row],[No. Days]])=0,"",IF(AND(AQ$5=$E34,$F34=1),Milestone_Marker,"")),"")</f>
        <v/>
      </c>
      <c r="AR34" s="936" t="str">
        <f>IFERROR(IF(LEN(Milestones3[[#This Row],[No. Days]])=0,"",IF(AND(AR$5=$E34,$F34=1),Milestone_Marker,"")),"")</f>
        <v/>
      </c>
      <c r="AS34" s="936" t="str">
        <f>IFERROR(IF(LEN(Milestones3[[#This Row],[No. Days]])=0,"",IF(AND(AS$5=$E34,$F34=1),Milestone_Marker,"")),"")</f>
        <v/>
      </c>
      <c r="AT34" s="936" t="str">
        <f>IFERROR(IF(LEN(Milestones3[[#This Row],[No. Days]])=0,"",IF(AND(AT$5=$E34,$F34=1),Milestone_Marker,"")),"")</f>
        <v/>
      </c>
      <c r="AU34" s="936" t="str">
        <f>IFERROR(IF(LEN(Milestones3[[#This Row],[No. Days]])=0,"",IF(AND(AU$5=$E34,$F34=1),Milestone_Marker,"")),"")</f>
        <v/>
      </c>
      <c r="AV34" s="936" t="str">
        <f>IFERROR(IF(LEN(Milestones3[[#This Row],[No. Days]])=0,"",IF(AND(AV$5=$E34,$F34=1),Milestone_Marker,"")),"")</f>
        <v/>
      </c>
      <c r="AW34" s="936" t="str">
        <f>IFERROR(IF(LEN(Milestones3[[#This Row],[No. Days]])=0,"",IF(AND(AW$5=$E34,$F34=1),Milestone_Marker,"")),"")</f>
        <v/>
      </c>
      <c r="AX34" s="936" t="str">
        <f>IFERROR(IF(LEN(Milestones3[[#This Row],[No. Days]])=0,"",IF(AND(AX$5=$E34,$F34=1),Milestone_Marker,"")),"")</f>
        <v/>
      </c>
      <c r="AY34" s="936" t="str">
        <f>IFERROR(IF(LEN(Milestones3[[#This Row],[No. Days]])=0,"",IF(AND(AY$5=$E34,$F34=1),Milestone_Marker,"")),"")</f>
        <v/>
      </c>
      <c r="AZ34" s="936" t="str">
        <f>IFERROR(IF(LEN(Milestones3[[#This Row],[No. Days]])=0,"",IF(AND(AZ$5=$E34,$F34=1),Milestone_Marker,"")),"")</f>
        <v/>
      </c>
      <c r="BA34" s="936" t="str">
        <f>IFERROR(IF(LEN(Milestones3[[#This Row],[No. Days]])=0,"",IF(AND(BA$5=$E34,$F34=1),Milestone_Marker,"")),"")</f>
        <v/>
      </c>
      <c r="BB34" s="936" t="str">
        <f>IFERROR(IF(LEN(Milestones3[[#This Row],[No. Days]])=0,"",IF(AND(BB$5=$E34,$F34=1),Milestone_Marker,"")),"")</f>
        <v/>
      </c>
      <c r="BC34" s="936" t="str">
        <f>IFERROR(IF(LEN(Milestones3[[#This Row],[No. Days]])=0,"",IF(AND(BC$5=$E34,$F34=1),Milestone_Marker,"")),"")</f>
        <v/>
      </c>
      <c r="BD34" s="936" t="str">
        <f>IFERROR(IF(LEN(Milestones3[[#This Row],[No. Days]])=0,"",IF(AND(BD$5=$E34,$F34=1),Milestone_Marker,"")),"")</f>
        <v/>
      </c>
      <c r="BE34" s="936" t="str">
        <f>IFERROR(IF(LEN(Milestones3[[#This Row],[No. Days]])=0,"",IF(AND(BE$5=$E34,$F34=1),Milestone_Marker,"")),"")</f>
        <v/>
      </c>
      <c r="BF34" s="936" t="str">
        <f>IFERROR(IF(LEN(Milestones3[[#This Row],[No. Days]])=0,"",IF(AND(BF$5=$E34,$F34=1),Milestone_Marker,"")),"")</f>
        <v/>
      </c>
      <c r="BG34" s="936" t="str">
        <f>IFERROR(IF(LEN(Milestones3[[#This Row],[No. Days]])=0,"",IF(AND(BG$5=$E34,$F34=1),Milestone_Marker,"")),"")</f>
        <v/>
      </c>
      <c r="BH34" s="936" t="str">
        <f>IFERROR(IF(LEN(Milestones3[[#This Row],[No. Days]])=0,"",IF(AND(BH$5=$E34,$F34=1),Milestone_Marker,"")),"")</f>
        <v/>
      </c>
      <c r="BI34" s="936" t="str">
        <f>IFERROR(IF(LEN(Milestones3[[#This Row],[No. Days]])=0,"",IF(AND(BI$5=$E34,$F34=1),Milestone_Marker,"")),"")</f>
        <v/>
      </c>
      <c r="BJ34" s="936" t="str">
        <f>IFERROR(IF(LEN(Milestones3[[#This Row],[No. Days]])=0,"",IF(AND(BJ$5=$E34,$F34=1),Milestone_Marker,"")),"")</f>
        <v/>
      </c>
      <c r="BK34" s="936" t="str">
        <f>IFERROR(IF(LEN(Milestones3[[#This Row],[No. Days]])=0,"",IF(AND(BK$5=$E34,$F34=1),Milestone_Marker,"")),"")</f>
        <v/>
      </c>
    </row>
    <row r="35" spans="1:63" s="937" customFormat="1" ht="30" customHeight="1" outlineLevel="1" x14ac:dyDescent="0.45">
      <c r="A35" s="923"/>
      <c r="B35" s="978" t="s">
        <v>801</v>
      </c>
      <c r="C35" s="931"/>
      <c r="D35" s="932"/>
      <c r="E35" s="933"/>
      <c r="F35" s="934"/>
      <c r="G35" s="935"/>
      <c r="H35" s="936" t="str">
        <f>IFERROR(IF(LEN(Milestones3[[#This Row],[No. Days]])=0,"",IF(AND(H$5=$E35,$F35=1),Milestone_Marker,"")),"")</f>
        <v/>
      </c>
      <c r="I35" s="936" t="str">
        <f>IFERROR(IF(LEN(Milestones3[[#This Row],[No. Days]])=0,"",IF(AND(I$5=$E35,$F35=1),Milestone_Marker,"")),"")</f>
        <v/>
      </c>
      <c r="J35" s="936" t="str">
        <f>IFERROR(IF(LEN(Milestones3[[#This Row],[No. Days]])=0,"",IF(AND(J$5=$E35,$F35=1),Milestone_Marker,"")),"")</f>
        <v/>
      </c>
      <c r="K35" s="936" t="str">
        <f>IFERROR(IF(LEN(Milestones3[[#This Row],[No. Days]])=0,"",IF(AND(K$5=$E35,$F35=1),Milestone_Marker,"")),"")</f>
        <v/>
      </c>
      <c r="L35" s="936" t="str">
        <f>IFERROR(IF(LEN(Milestones3[[#This Row],[No. Days]])=0,"",IF(AND(L$5=$E35,$F35=1),Milestone_Marker,"")),"")</f>
        <v/>
      </c>
      <c r="M35" s="936" t="str">
        <f>IFERROR(IF(LEN(Milestones3[[#This Row],[No. Days]])=0,"",IF(AND(M$5=$E35,$F35=1),Milestone_Marker,"")),"")</f>
        <v/>
      </c>
      <c r="N35" s="936" t="str">
        <f>IFERROR(IF(LEN(Milestones3[[#This Row],[No. Days]])=0,"",IF(AND(N$5=$E35,$F35=1),Milestone_Marker,"")),"")</f>
        <v/>
      </c>
      <c r="O35" s="936" t="str">
        <f>IFERROR(IF(LEN(Milestones3[[#This Row],[No. Days]])=0,"",IF(AND(O$5=$E35,$F35=1),Milestone_Marker,"")),"")</f>
        <v/>
      </c>
      <c r="P35" s="936" t="str">
        <f>IFERROR(IF(LEN(Milestones3[[#This Row],[No. Days]])=0,"",IF(AND(P$5=$E35,$F35=1),Milestone_Marker,"")),"")</f>
        <v/>
      </c>
      <c r="Q35" s="936" t="str">
        <f>IFERROR(IF(LEN(Milestones3[[#This Row],[No. Days]])=0,"",IF(AND(Q$5=$E35,$F35=1),Milestone_Marker,"")),"")</f>
        <v/>
      </c>
      <c r="R35" s="936" t="str">
        <f>IFERROR(IF(LEN(Milestones3[[#This Row],[No. Days]])=0,"",IF(AND(R$5=$E35,$F35=1),Milestone_Marker,"")),"")</f>
        <v/>
      </c>
      <c r="S35" s="936" t="str">
        <f>IFERROR(IF(LEN(Milestones3[[#This Row],[No. Days]])=0,"",IF(AND(S$5=$E35,$F35=1),Milestone_Marker,"")),"")</f>
        <v/>
      </c>
      <c r="T35" s="936" t="str">
        <f>IFERROR(IF(LEN(Milestones3[[#This Row],[No. Days]])=0,"",IF(AND(T$5=$E35,$F35=1),Milestone_Marker,"")),"")</f>
        <v/>
      </c>
      <c r="U35" s="936" t="str">
        <f>IFERROR(IF(LEN(Milestones3[[#This Row],[No. Days]])=0,"",IF(AND(U$5=$E35,$F35=1),Milestone_Marker,"")),"")</f>
        <v/>
      </c>
      <c r="V35" s="936" t="str">
        <f>IFERROR(IF(LEN(Milestones3[[#This Row],[No. Days]])=0,"",IF(AND(V$5=$E35,$F35=1),Milestone_Marker,"")),"")</f>
        <v/>
      </c>
      <c r="W35" s="936" t="str">
        <f>IFERROR(IF(LEN(Milestones3[[#This Row],[No. Days]])=0,"",IF(AND(W$5=$E35,$F35=1),Milestone_Marker,"")),"")</f>
        <v/>
      </c>
      <c r="X35" s="936" t="str">
        <f>IFERROR(IF(LEN(Milestones3[[#This Row],[No. Days]])=0,"",IF(AND(X$5=$E35,$F35=1),Milestone_Marker,"")),"")</f>
        <v/>
      </c>
      <c r="Y35" s="936" t="str">
        <f>IFERROR(IF(LEN(Milestones3[[#This Row],[No. Days]])=0,"",IF(AND(Y$5=$E35,$F35=1),Milestone_Marker,"")),"")</f>
        <v/>
      </c>
      <c r="Z35" s="936" t="str">
        <f>IFERROR(IF(LEN(Milestones3[[#This Row],[No. Days]])=0,"",IF(AND(Z$5=$E35,$F35=1),Milestone_Marker,"")),"")</f>
        <v/>
      </c>
      <c r="AA35" s="936" t="str">
        <f>IFERROR(IF(LEN(Milestones3[[#This Row],[No. Days]])=0,"",IF(AND(AA$5=$E35,$F35=1),Milestone_Marker,"")),"")</f>
        <v/>
      </c>
      <c r="AB35" s="936" t="str">
        <f>IFERROR(IF(LEN(Milestones3[[#This Row],[No. Days]])=0,"",IF(AND(AB$5=$E35,$F35=1),Milestone_Marker,"")),"")</f>
        <v/>
      </c>
      <c r="AC35" s="936" t="str">
        <f>IFERROR(IF(LEN(Milestones3[[#This Row],[No. Days]])=0,"",IF(AND(AC$5=$E35,$F35=1),Milestone_Marker,"")),"")</f>
        <v/>
      </c>
      <c r="AD35" s="936" t="str">
        <f>IFERROR(IF(LEN(Milestones3[[#This Row],[No. Days]])=0,"",IF(AND(AD$5=$E35,$F35=1),Milestone_Marker,"")),"")</f>
        <v/>
      </c>
      <c r="AE35" s="936" t="str">
        <f>IFERROR(IF(LEN(Milestones3[[#This Row],[No. Days]])=0,"",IF(AND(AE$5=$E35,$F35=1),Milestone_Marker,"")),"")</f>
        <v/>
      </c>
      <c r="AF35" s="936" t="str">
        <f>IFERROR(IF(LEN(Milestones3[[#This Row],[No. Days]])=0,"",IF(AND(AF$5=$E35,$F35=1),Milestone_Marker,"")),"")</f>
        <v/>
      </c>
      <c r="AG35" s="936" t="str">
        <f>IFERROR(IF(LEN(Milestones3[[#This Row],[No. Days]])=0,"",IF(AND(AG$5=$E35,$F35=1),Milestone_Marker,"")),"")</f>
        <v/>
      </c>
      <c r="AH35" s="936" t="str">
        <f>IFERROR(IF(LEN(Milestones3[[#This Row],[No. Days]])=0,"",IF(AND(AH$5=$E35,$F35=1),Milestone_Marker,"")),"")</f>
        <v/>
      </c>
      <c r="AI35" s="936" t="str">
        <f>IFERROR(IF(LEN(Milestones3[[#This Row],[No. Days]])=0,"",IF(AND(AI$5=$E35,$F35=1),Milestone_Marker,"")),"")</f>
        <v/>
      </c>
      <c r="AJ35" s="936" t="str">
        <f>IFERROR(IF(LEN(Milestones3[[#This Row],[No. Days]])=0,"",IF(AND(AJ$5=$E35,$F35=1),Milestone_Marker,"")),"")</f>
        <v/>
      </c>
      <c r="AK35" s="936" t="str">
        <f>IFERROR(IF(LEN(Milestones3[[#This Row],[No. Days]])=0,"",IF(AND(AK$5=$E35,$F35=1),Milestone_Marker,"")),"")</f>
        <v/>
      </c>
      <c r="AL35" s="936" t="str">
        <f>IFERROR(IF(LEN(Milestones3[[#This Row],[No. Days]])=0,"",IF(AND(AL$5=$E35,$F35=1),Milestone_Marker,"")),"")</f>
        <v/>
      </c>
      <c r="AM35" s="936" t="str">
        <f>IFERROR(IF(LEN(Milestones3[[#This Row],[No. Days]])=0,"",IF(AND(AM$5=$E35,$F35=1),Milestone_Marker,"")),"")</f>
        <v/>
      </c>
      <c r="AN35" s="936" t="str">
        <f>IFERROR(IF(LEN(Milestones3[[#This Row],[No. Days]])=0,"",IF(AND(AN$5=$E35,$F35=1),Milestone_Marker,"")),"")</f>
        <v/>
      </c>
      <c r="AO35" s="936" t="str">
        <f>IFERROR(IF(LEN(Milestones3[[#This Row],[No. Days]])=0,"",IF(AND(AO$5=$E35,$F35=1),Milestone_Marker,"")),"")</f>
        <v/>
      </c>
      <c r="AP35" s="936" t="str">
        <f>IFERROR(IF(LEN(Milestones3[[#This Row],[No. Days]])=0,"",IF(AND(AP$5=$E35,$F35=1),Milestone_Marker,"")),"")</f>
        <v/>
      </c>
      <c r="AQ35" s="936" t="str">
        <f>IFERROR(IF(LEN(Milestones3[[#This Row],[No. Days]])=0,"",IF(AND(AQ$5=$E35,$F35=1),Milestone_Marker,"")),"")</f>
        <v/>
      </c>
      <c r="AR35" s="936" t="str">
        <f>IFERROR(IF(LEN(Milestones3[[#This Row],[No. Days]])=0,"",IF(AND(AR$5=$E35,$F35=1),Milestone_Marker,"")),"")</f>
        <v/>
      </c>
      <c r="AS35" s="936" t="str">
        <f>IFERROR(IF(LEN(Milestones3[[#This Row],[No. Days]])=0,"",IF(AND(AS$5=$E35,$F35=1),Milestone_Marker,"")),"")</f>
        <v/>
      </c>
      <c r="AT35" s="936" t="str">
        <f>IFERROR(IF(LEN(Milestones3[[#This Row],[No. Days]])=0,"",IF(AND(AT$5=$E35,$F35=1),Milestone_Marker,"")),"")</f>
        <v/>
      </c>
      <c r="AU35" s="936" t="str">
        <f>IFERROR(IF(LEN(Milestones3[[#This Row],[No. Days]])=0,"",IF(AND(AU$5=$E35,$F35=1),Milestone_Marker,"")),"")</f>
        <v/>
      </c>
      <c r="AV35" s="936" t="str">
        <f>IFERROR(IF(LEN(Milestones3[[#This Row],[No. Days]])=0,"",IF(AND(AV$5=$E35,$F35=1),Milestone_Marker,"")),"")</f>
        <v/>
      </c>
      <c r="AW35" s="936" t="str">
        <f>IFERROR(IF(LEN(Milestones3[[#This Row],[No. Days]])=0,"",IF(AND(AW$5=$E35,$F35=1),Milestone_Marker,"")),"")</f>
        <v/>
      </c>
      <c r="AX35" s="936" t="str">
        <f>IFERROR(IF(LEN(Milestones3[[#This Row],[No. Days]])=0,"",IF(AND(AX$5=$E35,$F35=1),Milestone_Marker,"")),"")</f>
        <v/>
      </c>
      <c r="AY35" s="936" t="str">
        <f>IFERROR(IF(LEN(Milestones3[[#This Row],[No. Days]])=0,"",IF(AND(AY$5=$E35,$F35=1),Milestone_Marker,"")),"")</f>
        <v/>
      </c>
      <c r="AZ35" s="936" t="str">
        <f>IFERROR(IF(LEN(Milestones3[[#This Row],[No. Days]])=0,"",IF(AND(AZ$5=$E35,$F35=1),Milestone_Marker,"")),"")</f>
        <v/>
      </c>
      <c r="BA35" s="936" t="str">
        <f>IFERROR(IF(LEN(Milestones3[[#This Row],[No. Days]])=0,"",IF(AND(BA$5=$E35,$F35=1),Milestone_Marker,"")),"")</f>
        <v/>
      </c>
      <c r="BB35" s="936" t="str">
        <f>IFERROR(IF(LEN(Milestones3[[#This Row],[No. Days]])=0,"",IF(AND(BB$5=$E35,$F35=1),Milestone_Marker,"")),"")</f>
        <v/>
      </c>
      <c r="BC35" s="936" t="str">
        <f>IFERROR(IF(LEN(Milestones3[[#This Row],[No. Days]])=0,"",IF(AND(BC$5=$E35,$F35=1),Milestone_Marker,"")),"")</f>
        <v/>
      </c>
      <c r="BD35" s="936" t="str">
        <f>IFERROR(IF(LEN(Milestones3[[#This Row],[No. Days]])=0,"",IF(AND(BD$5=$E35,$F35=1),Milestone_Marker,"")),"")</f>
        <v/>
      </c>
      <c r="BE35" s="936" t="str">
        <f>IFERROR(IF(LEN(Milestones3[[#This Row],[No. Days]])=0,"",IF(AND(BE$5=$E35,$F35=1),Milestone_Marker,"")),"")</f>
        <v/>
      </c>
      <c r="BF35" s="936" t="str">
        <f>IFERROR(IF(LEN(Milestones3[[#This Row],[No. Days]])=0,"",IF(AND(BF$5=$E35,$F35=1),Milestone_Marker,"")),"")</f>
        <v/>
      </c>
      <c r="BG35" s="936" t="str">
        <f>IFERROR(IF(LEN(Milestones3[[#This Row],[No. Days]])=0,"",IF(AND(BG$5=$E35,$F35=1),Milestone_Marker,"")),"")</f>
        <v/>
      </c>
      <c r="BH35" s="936" t="str">
        <f>IFERROR(IF(LEN(Milestones3[[#This Row],[No. Days]])=0,"",IF(AND(BH$5=$E35,$F35=1),Milestone_Marker,"")),"")</f>
        <v/>
      </c>
      <c r="BI35" s="936" t="str">
        <f>IFERROR(IF(LEN(Milestones3[[#This Row],[No. Days]])=0,"",IF(AND(BI$5=$E35,$F35=1),Milestone_Marker,"")),"")</f>
        <v/>
      </c>
      <c r="BJ35" s="936" t="str">
        <f>IFERROR(IF(LEN(Milestones3[[#This Row],[No. Days]])=0,"",IF(AND(BJ$5=$E35,$F35=1),Milestone_Marker,"")),"")</f>
        <v/>
      </c>
      <c r="BK35" s="936" t="str">
        <f>IFERROR(IF(LEN(Milestones3[[#This Row],[No. Days]])=0,"",IF(AND(BK$5=$E35,$F35=1),Milestone_Marker,"")),"")</f>
        <v/>
      </c>
    </row>
    <row r="36" spans="1:63" s="937" customFormat="1" ht="30" customHeight="1" outlineLevel="1" x14ac:dyDescent="0.45">
      <c r="A36" s="923" t="s">
        <v>802</v>
      </c>
      <c r="B36" s="977" t="s">
        <v>803</v>
      </c>
      <c r="C36" s="931"/>
      <c r="D36" s="932"/>
      <c r="E36" s="933"/>
      <c r="F36" s="934"/>
      <c r="G36" s="935"/>
      <c r="H36" s="936" t="str">
        <f>IFERROR(IF(LEN(Milestones3[[#This Row],[No. Days]])=0,"",IF(AND(H$5=$E36,$F36=1),Milestone_Marker,"")),"")</f>
        <v/>
      </c>
      <c r="I36" s="936" t="str">
        <f>IFERROR(IF(LEN(Milestones3[[#This Row],[No. Days]])=0,"",IF(AND(I$5=$E36,$F36=1),Milestone_Marker,"")),"")</f>
        <v/>
      </c>
      <c r="J36" s="936" t="str">
        <f>IFERROR(IF(LEN(Milestones3[[#This Row],[No. Days]])=0,"",IF(AND(J$5=$E36,$F36=1),Milestone_Marker,"")),"")</f>
        <v/>
      </c>
      <c r="K36" s="936" t="str">
        <f>IFERROR(IF(LEN(Milestones3[[#This Row],[No. Days]])=0,"",IF(AND(K$5=$E36,$F36=1),Milestone_Marker,"")),"")</f>
        <v/>
      </c>
      <c r="L36" s="936" t="str">
        <f>IFERROR(IF(LEN(Milestones3[[#This Row],[No. Days]])=0,"",IF(AND(L$5=$E36,$F36=1),Milestone_Marker,"")),"")</f>
        <v/>
      </c>
      <c r="M36" s="936" t="str">
        <f>IFERROR(IF(LEN(Milestones3[[#This Row],[No. Days]])=0,"",IF(AND(M$5=$E36,$F36=1),Milestone_Marker,"")),"")</f>
        <v/>
      </c>
      <c r="N36" s="936" t="str">
        <f>IFERROR(IF(LEN(Milestones3[[#This Row],[No. Days]])=0,"",IF(AND(N$5=$E36,$F36=1),Milestone_Marker,"")),"")</f>
        <v/>
      </c>
      <c r="O36" s="936" t="str">
        <f>IFERROR(IF(LEN(Milestones3[[#This Row],[No. Days]])=0,"",IF(AND(O$5=$E36,$F36=1),Milestone_Marker,"")),"")</f>
        <v/>
      </c>
      <c r="P36" s="936" t="str">
        <f>IFERROR(IF(LEN(Milestones3[[#This Row],[No. Days]])=0,"",IF(AND(P$5=$E36,$F36=1),Milestone_Marker,"")),"")</f>
        <v/>
      </c>
      <c r="Q36" s="936" t="str">
        <f>IFERROR(IF(LEN(Milestones3[[#This Row],[No. Days]])=0,"",IF(AND(Q$5=$E36,$F36=1),Milestone_Marker,"")),"")</f>
        <v/>
      </c>
      <c r="R36" s="936" t="str">
        <f>IFERROR(IF(LEN(Milestones3[[#This Row],[No. Days]])=0,"",IF(AND(R$5=$E36,$F36=1),Milestone_Marker,"")),"")</f>
        <v/>
      </c>
      <c r="S36" s="936" t="str">
        <f>IFERROR(IF(LEN(Milestones3[[#This Row],[No. Days]])=0,"",IF(AND(S$5=$E36,$F36=1),Milestone_Marker,"")),"")</f>
        <v/>
      </c>
      <c r="T36" s="936" t="str">
        <f>IFERROR(IF(LEN(Milestones3[[#This Row],[No. Days]])=0,"",IF(AND(T$5=$E36,$F36=1),Milestone_Marker,"")),"")</f>
        <v/>
      </c>
      <c r="U36" s="936" t="str">
        <f>IFERROR(IF(LEN(Milestones3[[#This Row],[No. Days]])=0,"",IF(AND(U$5=$E36,$F36=1),Milestone_Marker,"")),"")</f>
        <v/>
      </c>
      <c r="V36" s="936" t="str">
        <f>IFERROR(IF(LEN(Milestones3[[#This Row],[No. Days]])=0,"",IF(AND(V$5=$E36,$F36=1),Milestone_Marker,"")),"")</f>
        <v/>
      </c>
      <c r="W36" s="936" t="str">
        <f>IFERROR(IF(LEN(Milestones3[[#This Row],[No. Days]])=0,"",IF(AND(W$5=$E36,$F36=1),Milestone_Marker,"")),"")</f>
        <v/>
      </c>
      <c r="X36" s="936" t="str">
        <f>IFERROR(IF(LEN(Milestones3[[#This Row],[No. Days]])=0,"",IF(AND(X$5=$E36,$F36=1),Milestone_Marker,"")),"")</f>
        <v/>
      </c>
      <c r="Y36" s="936" t="str">
        <f>IFERROR(IF(LEN(Milestones3[[#This Row],[No. Days]])=0,"",IF(AND(Y$5=$E36,$F36=1),Milestone_Marker,"")),"")</f>
        <v/>
      </c>
      <c r="Z36" s="936" t="str">
        <f>IFERROR(IF(LEN(Milestones3[[#This Row],[No. Days]])=0,"",IF(AND(Z$5=$E36,$F36=1),Milestone_Marker,"")),"")</f>
        <v/>
      </c>
      <c r="AA36" s="936" t="str">
        <f>IFERROR(IF(LEN(Milestones3[[#This Row],[No. Days]])=0,"",IF(AND(AA$5=$E36,$F36=1),Milestone_Marker,"")),"")</f>
        <v/>
      </c>
      <c r="AB36" s="936" t="str">
        <f>IFERROR(IF(LEN(Milestones3[[#This Row],[No. Days]])=0,"",IF(AND(AB$5=$E36,$F36=1),Milestone_Marker,"")),"")</f>
        <v/>
      </c>
      <c r="AC36" s="936" t="str">
        <f>IFERROR(IF(LEN(Milestones3[[#This Row],[No. Days]])=0,"",IF(AND(AC$5=$E36,$F36=1),Milestone_Marker,"")),"")</f>
        <v/>
      </c>
      <c r="AD36" s="936" t="str">
        <f>IFERROR(IF(LEN(Milestones3[[#This Row],[No. Days]])=0,"",IF(AND(AD$5=$E36,$F36=1),Milestone_Marker,"")),"")</f>
        <v/>
      </c>
      <c r="AE36" s="936" t="str">
        <f>IFERROR(IF(LEN(Milestones3[[#This Row],[No. Days]])=0,"",IF(AND(AE$5=$E36,$F36=1),Milestone_Marker,"")),"")</f>
        <v/>
      </c>
      <c r="AF36" s="936" t="str">
        <f>IFERROR(IF(LEN(Milestones3[[#This Row],[No. Days]])=0,"",IF(AND(AF$5=$E36,$F36=1),Milestone_Marker,"")),"")</f>
        <v/>
      </c>
      <c r="AG36" s="936" t="str">
        <f>IFERROR(IF(LEN(Milestones3[[#This Row],[No. Days]])=0,"",IF(AND(AG$5=$E36,$F36=1),Milestone_Marker,"")),"")</f>
        <v/>
      </c>
      <c r="AH36" s="936" t="str">
        <f>IFERROR(IF(LEN(Milestones3[[#This Row],[No. Days]])=0,"",IF(AND(AH$5=$E36,$F36=1),Milestone_Marker,"")),"")</f>
        <v/>
      </c>
      <c r="AI36" s="936" t="str">
        <f>IFERROR(IF(LEN(Milestones3[[#This Row],[No. Days]])=0,"",IF(AND(AI$5=$E36,$F36=1),Milestone_Marker,"")),"")</f>
        <v/>
      </c>
      <c r="AJ36" s="936" t="str">
        <f>IFERROR(IF(LEN(Milestones3[[#This Row],[No. Days]])=0,"",IF(AND(AJ$5=$E36,$F36=1),Milestone_Marker,"")),"")</f>
        <v/>
      </c>
      <c r="AK36" s="936" t="str">
        <f>IFERROR(IF(LEN(Milestones3[[#This Row],[No. Days]])=0,"",IF(AND(AK$5=$E36,$F36=1),Milestone_Marker,"")),"")</f>
        <v/>
      </c>
      <c r="AL36" s="936" t="str">
        <f>IFERROR(IF(LEN(Milestones3[[#This Row],[No. Days]])=0,"",IF(AND(AL$5=$E36,$F36=1),Milestone_Marker,"")),"")</f>
        <v/>
      </c>
      <c r="AM36" s="936" t="str">
        <f>IFERROR(IF(LEN(Milestones3[[#This Row],[No. Days]])=0,"",IF(AND(AM$5=$E36,$F36=1),Milestone_Marker,"")),"")</f>
        <v/>
      </c>
      <c r="AN36" s="936" t="str">
        <f>IFERROR(IF(LEN(Milestones3[[#This Row],[No. Days]])=0,"",IF(AND(AN$5=$E36,$F36=1),Milestone_Marker,"")),"")</f>
        <v/>
      </c>
      <c r="AO36" s="936" t="str">
        <f>IFERROR(IF(LEN(Milestones3[[#This Row],[No. Days]])=0,"",IF(AND(AO$5=$E36,$F36=1),Milestone_Marker,"")),"")</f>
        <v/>
      </c>
      <c r="AP36" s="936" t="str">
        <f>IFERROR(IF(LEN(Milestones3[[#This Row],[No. Days]])=0,"",IF(AND(AP$5=$E36,$F36=1),Milestone_Marker,"")),"")</f>
        <v/>
      </c>
      <c r="AQ36" s="936" t="str">
        <f>IFERROR(IF(LEN(Milestones3[[#This Row],[No. Days]])=0,"",IF(AND(AQ$5=$E36,$F36=1),Milestone_Marker,"")),"")</f>
        <v/>
      </c>
      <c r="AR36" s="936" t="str">
        <f>IFERROR(IF(LEN(Milestones3[[#This Row],[No. Days]])=0,"",IF(AND(AR$5=$E36,$F36=1),Milestone_Marker,"")),"")</f>
        <v/>
      </c>
      <c r="AS36" s="936" t="str">
        <f>IFERROR(IF(LEN(Milestones3[[#This Row],[No. Days]])=0,"",IF(AND(AS$5=$E36,$F36=1),Milestone_Marker,"")),"")</f>
        <v/>
      </c>
      <c r="AT36" s="936" t="str">
        <f>IFERROR(IF(LEN(Milestones3[[#This Row],[No. Days]])=0,"",IF(AND(AT$5=$E36,$F36=1),Milestone_Marker,"")),"")</f>
        <v/>
      </c>
      <c r="AU36" s="936" t="str">
        <f>IFERROR(IF(LEN(Milestones3[[#This Row],[No. Days]])=0,"",IF(AND(AU$5=$E36,$F36=1),Milestone_Marker,"")),"")</f>
        <v/>
      </c>
      <c r="AV36" s="936" t="str">
        <f>IFERROR(IF(LEN(Milestones3[[#This Row],[No. Days]])=0,"",IF(AND(AV$5=$E36,$F36=1),Milestone_Marker,"")),"")</f>
        <v/>
      </c>
      <c r="AW36" s="936" t="str">
        <f>IFERROR(IF(LEN(Milestones3[[#This Row],[No. Days]])=0,"",IF(AND(AW$5=$E36,$F36=1),Milestone_Marker,"")),"")</f>
        <v/>
      </c>
      <c r="AX36" s="936" t="str">
        <f>IFERROR(IF(LEN(Milestones3[[#This Row],[No. Days]])=0,"",IF(AND(AX$5=$E36,$F36=1),Milestone_Marker,"")),"")</f>
        <v/>
      </c>
      <c r="AY36" s="936" t="str">
        <f>IFERROR(IF(LEN(Milestones3[[#This Row],[No. Days]])=0,"",IF(AND(AY$5=$E36,$F36=1),Milestone_Marker,"")),"")</f>
        <v/>
      </c>
      <c r="AZ36" s="936" t="str">
        <f>IFERROR(IF(LEN(Milestones3[[#This Row],[No. Days]])=0,"",IF(AND(AZ$5=$E36,$F36=1),Milestone_Marker,"")),"")</f>
        <v/>
      </c>
      <c r="BA36" s="936" t="str">
        <f>IFERROR(IF(LEN(Milestones3[[#This Row],[No. Days]])=0,"",IF(AND(BA$5=$E36,$F36=1),Milestone_Marker,"")),"")</f>
        <v/>
      </c>
      <c r="BB36" s="936" t="str">
        <f>IFERROR(IF(LEN(Milestones3[[#This Row],[No. Days]])=0,"",IF(AND(BB$5=$E36,$F36=1),Milestone_Marker,"")),"")</f>
        <v/>
      </c>
      <c r="BC36" s="936" t="str">
        <f>IFERROR(IF(LEN(Milestones3[[#This Row],[No. Days]])=0,"",IF(AND(BC$5=$E36,$F36=1),Milestone_Marker,"")),"")</f>
        <v/>
      </c>
      <c r="BD36" s="936" t="str">
        <f>IFERROR(IF(LEN(Milestones3[[#This Row],[No. Days]])=0,"",IF(AND(BD$5=$E36,$F36=1),Milestone_Marker,"")),"")</f>
        <v/>
      </c>
      <c r="BE36" s="936" t="str">
        <f>IFERROR(IF(LEN(Milestones3[[#This Row],[No. Days]])=0,"",IF(AND(BE$5=$E36,$F36=1),Milestone_Marker,"")),"")</f>
        <v/>
      </c>
      <c r="BF36" s="936" t="str">
        <f>IFERROR(IF(LEN(Milestones3[[#This Row],[No. Days]])=0,"",IF(AND(BF$5=$E36,$F36=1),Milestone_Marker,"")),"")</f>
        <v/>
      </c>
      <c r="BG36" s="936" t="str">
        <f>IFERROR(IF(LEN(Milestones3[[#This Row],[No. Days]])=0,"",IF(AND(BG$5=$E36,$F36=1),Milestone_Marker,"")),"")</f>
        <v/>
      </c>
      <c r="BH36" s="936" t="str">
        <f>IFERROR(IF(LEN(Milestones3[[#This Row],[No. Days]])=0,"",IF(AND(BH$5=$E36,$F36=1),Milestone_Marker,"")),"")</f>
        <v/>
      </c>
      <c r="BI36" s="936" t="str">
        <f>IFERROR(IF(LEN(Milestones3[[#This Row],[No. Days]])=0,"",IF(AND(BI$5=$E36,$F36=1),Milestone_Marker,"")),"")</f>
        <v/>
      </c>
      <c r="BJ36" s="936" t="str">
        <f>IFERROR(IF(LEN(Milestones3[[#This Row],[No. Days]])=0,"",IF(AND(BJ$5=$E36,$F36=1),Milestone_Marker,"")),"")</f>
        <v/>
      </c>
      <c r="BK36" s="936" t="str">
        <f>IFERROR(IF(LEN(Milestones3[[#This Row],[No. Days]])=0,"",IF(AND(BK$5=$E36,$F36=1),Milestone_Marker,"")),"")</f>
        <v/>
      </c>
    </row>
    <row r="37" spans="1:63" s="937" customFormat="1" ht="30" customHeight="1" outlineLevel="1" x14ac:dyDescent="0.45">
      <c r="A37" s="923"/>
      <c r="B37" s="977" t="s">
        <v>804</v>
      </c>
      <c r="C37" s="931"/>
      <c r="D37" s="932"/>
      <c r="E37" s="933"/>
      <c r="F37" s="934"/>
      <c r="G37" s="935"/>
      <c r="H37" s="936" t="str">
        <f>IFERROR(IF(LEN(Milestones3[[#This Row],[No. Days]])=0,"",IF(AND(H$5=$E37,$F37=1),Milestone_Marker,"")),"")</f>
        <v/>
      </c>
      <c r="I37" s="936" t="str">
        <f>IFERROR(IF(LEN(Milestones3[[#This Row],[No. Days]])=0,"",IF(AND(I$5=$E37,$F37=1),Milestone_Marker,"")),"")</f>
        <v/>
      </c>
      <c r="J37" s="936" t="str">
        <f>IFERROR(IF(LEN(Milestones3[[#This Row],[No. Days]])=0,"",IF(AND(J$5=$E37,$F37=1),Milestone_Marker,"")),"")</f>
        <v/>
      </c>
      <c r="K37" s="936" t="str">
        <f>IFERROR(IF(LEN(Milestones3[[#This Row],[No. Days]])=0,"",IF(AND(K$5=$E37,$F37=1),Milestone_Marker,"")),"")</f>
        <v/>
      </c>
      <c r="L37" s="936" t="str">
        <f>IFERROR(IF(LEN(Milestones3[[#This Row],[No. Days]])=0,"",IF(AND(L$5=$E37,$F37=1),Milestone_Marker,"")),"")</f>
        <v/>
      </c>
      <c r="M37" s="936" t="str">
        <f>IFERROR(IF(LEN(Milestones3[[#This Row],[No. Days]])=0,"",IF(AND(M$5=$E37,$F37=1),Milestone_Marker,"")),"")</f>
        <v/>
      </c>
      <c r="N37" s="936" t="str">
        <f>IFERROR(IF(LEN(Milestones3[[#This Row],[No. Days]])=0,"",IF(AND(N$5=$E37,$F37=1),Milestone_Marker,"")),"")</f>
        <v/>
      </c>
      <c r="O37" s="936" t="str">
        <f>IFERROR(IF(LEN(Milestones3[[#This Row],[No. Days]])=0,"",IF(AND(O$5=$E37,$F37=1),Milestone_Marker,"")),"")</f>
        <v/>
      </c>
      <c r="P37" s="936" t="str">
        <f>IFERROR(IF(LEN(Milestones3[[#This Row],[No. Days]])=0,"",IF(AND(P$5=$E37,$F37=1),Milestone_Marker,"")),"")</f>
        <v/>
      </c>
      <c r="Q37" s="936" t="str">
        <f>IFERROR(IF(LEN(Milestones3[[#This Row],[No. Days]])=0,"",IF(AND(Q$5=$E37,$F37=1),Milestone_Marker,"")),"")</f>
        <v/>
      </c>
      <c r="R37" s="936" t="str">
        <f>IFERROR(IF(LEN(Milestones3[[#This Row],[No. Days]])=0,"",IF(AND(R$5=$E37,$F37=1),Milestone_Marker,"")),"")</f>
        <v/>
      </c>
      <c r="S37" s="936" t="str">
        <f>IFERROR(IF(LEN(Milestones3[[#This Row],[No. Days]])=0,"",IF(AND(S$5=$E37,$F37=1),Milestone_Marker,"")),"")</f>
        <v/>
      </c>
      <c r="T37" s="936" t="str">
        <f>IFERROR(IF(LEN(Milestones3[[#This Row],[No. Days]])=0,"",IF(AND(T$5=$E37,$F37=1),Milestone_Marker,"")),"")</f>
        <v/>
      </c>
      <c r="U37" s="936" t="str">
        <f>IFERROR(IF(LEN(Milestones3[[#This Row],[No. Days]])=0,"",IF(AND(U$5=$E37,$F37=1),Milestone_Marker,"")),"")</f>
        <v/>
      </c>
      <c r="V37" s="936" t="str">
        <f>IFERROR(IF(LEN(Milestones3[[#This Row],[No. Days]])=0,"",IF(AND(V$5=$E37,$F37=1),Milestone_Marker,"")),"")</f>
        <v/>
      </c>
      <c r="W37" s="936" t="str">
        <f>IFERROR(IF(LEN(Milestones3[[#This Row],[No. Days]])=0,"",IF(AND(W$5=$E37,$F37=1),Milestone_Marker,"")),"")</f>
        <v/>
      </c>
      <c r="X37" s="936" t="str">
        <f>IFERROR(IF(LEN(Milestones3[[#This Row],[No. Days]])=0,"",IF(AND(X$5=$E37,$F37=1),Milestone_Marker,"")),"")</f>
        <v/>
      </c>
      <c r="Y37" s="936" t="str">
        <f>IFERROR(IF(LEN(Milestones3[[#This Row],[No. Days]])=0,"",IF(AND(Y$5=$E37,$F37=1),Milestone_Marker,"")),"")</f>
        <v/>
      </c>
      <c r="Z37" s="936" t="str">
        <f>IFERROR(IF(LEN(Milestones3[[#This Row],[No. Days]])=0,"",IF(AND(Z$5=$E37,$F37=1),Milestone_Marker,"")),"")</f>
        <v/>
      </c>
      <c r="AA37" s="936" t="str">
        <f>IFERROR(IF(LEN(Milestones3[[#This Row],[No. Days]])=0,"",IF(AND(AA$5=$E37,$F37=1),Milestone_Marker,"")),"")</f>
        <v/>
      </c>
      <c r="AB37" s="936" t="str">
        <f>IFERROR(IF(LEN(Milestones3[[#This Row],[No. Days]])=0,"",IF(AND(AB$5=$E37,$F37=1),Milestone_Marker,"")),"")</f>
        <v/>
      </c>
      <c r="AC37" s="936" t="str">
        <f>IFERROR(IF(LEN(Milestones3[[#This Row],[No. Days]])=0,"",IF(AND(AC$5=$E37,$F37=1),Milestone_Marker,"")),"")</f>
        <v/>
      </c>
      <c r="AD37" s="936" t="str">
        <f>IFERROR(IF(LEN(Milestones3[[#This Row],[No. Days]])=0,"",IF(AND(AD$5=$E37,$F37=1),Milestone_Marker,"")),"")</f>
        <v/>
      </c>
      <c r="AE37" s="936" t="str">
        <f>IFERROR(IF(LEN(Milestones3[[#This Row],[No. Days]])=0,"",IF(AND(AE$5=$E37,$F37=1),Milestone_Marker,"")),"")</f>
        <v/>
      </c>
      <c r="AF37" s="936" t="str">
        <f>IFERROR(IF(LEN(Milestones3[[#This Row],[No. Days]])=0,"",IF(AND(AF$5=$E37,$F37=1),Milestone_Marker,"")),"")</f>
        <v/>
      </c>
      <c r="AG37" s="936" t="str">
        <f>IFERROR(IF(LEN(Milestones3[[#This Row],[No. Days]])=0,"",IF(AND(AG$5=$E37,$F37=1),Milestone_Marker,"")),"")</f>
        <v/>
      </c>
      <c r="AH37" s="936" t="str">
        <f>IFERROR(IF(LEN(Milestones3[[#This Row],[No. Days]])=0,"",IF(AND(AH$5=$E37,$F37=1),Milestone_Marker,"")),"")</f>
        <v/>
      </c>
      <c r="AI37" s="936" t="str">
        <f>IFERROR(IF(LEN(Milestones3[[#This Row],[No. Days]])=0,"",IF(AND(AI$5=$E37,$F37=1),Milestone_Marker,"")),"")</f>
        <v/>
      </c>
      <c r="AJ37" s="936" t="str">
        <f>IFERROR(IF(LEN(Milestones3[[#This Row],[No. Days]])=0,"",IF(AND(AJ$5=$E37,$F37=1),Milestone_Marker,"")),"")</f>
        <v/>
      </c>
      <c r="AK37" s="936" t="str">
        <f>IFERROR(IF(LEN(Milestones3[[#This Row],[No. Days]])=0,"",IF(AND(AK$5=$E37,$F37=1),Milestone_Marker,"")),"")</f>
        <v/>
      </c>
      <c r="AL37" s="936" t="str">
        <f>IFERROR(IF(LEN(Milestones3[[#This Row],[No. Days]])=0,"",IF(AND(AL$5=$E37,$F37=1),Milestone_Marker,"")),"")</f>
        <v/>
      </c>
      <c r="AM37" s="936" t="str">
        <f>IFERROR(IF(LEN(Milestones3[[#This Row],[No. Days]])=0,"",IF(AND(AM$5=$E37,$F37=1),Milestone_Marker,"")),"")</f>
        <v/>
      </c>
      <c r="AN37" s="936" t="str">
        <f>IFERROR(IF(LEN(Milestones3[[#This Row],[No. Days]])=0,"",IF(AND(AN$5=$E37,$F37=1),Milestone_Marker,"")),"")</f>
        <v/>
      </c>
      <c r="AO37" s="936" t="str">
        <f>IFERROR(IF(LEN(Milestones3[[#This Row],[No. Days]])=0,"",IF(AND(AO$5=$E37,$F37=1),Milestone_Marker,"")),"")</f>
        <v/>
      </c>
      <c r="AP37" s="936" t="str">
        <f>IFERROR(IF(LEN(Milestones3[[#This Row],[No. Days]])=0,"",IF(AND(AP$5=$E37,$F37=1),Milestone_Marker,"")),"")</f>
        <v/>
      </c>
      <c r="AQ37" s="936" t="str">
        <f>IFERROR(IF(LEN(Milestones3[[#This Row],[No. Days]])=0,"",IF(AND(AQ$5=$E37,$F37=1),Milestone_Marker,"")),"")</f>
        <v/>
      </c>
      <c r="AR37" s="936" t="str">
        <f>IFERROR(IF(LEN(Milestones3[[#This Row],[No. Days]])=0,"",IF(AND(AR$5=$E37,$F37=1),Milestone_Marker,"")),"")</f>
        <v/>
      </c>
      <c r="AS37" s="936" t="str">
        <f>IFERROR(IF(LEN(Milestones3[[#This Row],[No. Days]])=0,"",IF(AND(AS$5=$E37,$F37=1),Milestone_Marker,"")),"")</f>
        <v/>
      </c>
      <c r="AT37" s="936" t="str">
        <f>IFERROR(IF(LEN(Milestones3[[#This Row],[No. Days]])=0,"",IF(AND(AT$5=$E37,$F37=1),Milestone_Marker,"")),"")</f>
        <v/>
      </c>
      <c r="AU37" s="936" t="str">
        <f>IFERROR(IF(LEN(Milestones3[[#This Row],[No. Days]])=0,"",IF(AND(AU$5=$E37,$F37=1),Milestone_Marker,"")),"")</f>
        <v/>
      </c>
      <c r="AV37" s="936" t="str">
        <f>IFERROR(IF(LEN(Milestones3[[#This Row],[No. Days]])=0,"",IF(AND(AV$5=$E37,$F37=1),Milestone_Marker,"")),"")</f>
        <v/>
      </c>
      <c r="AW37" s="936" t="str">
        <f>IFERROR(IF(LEN(Milestones3[[#This Row],[No. Days]])=0,"",IF(AND(AW$5=$E37,$F37=1),Milestone_Marker,"")),"")</f>
        <v/>
      </c>
      <c r="AX37" s="936" t="str">
        <f>IFERROR(IF(LEN(Milestones3[[#This Row],[No. Days]])=0,"",IF(AND(AX$5=$E37,$F37=1),Milestone_Marker,"")),"")</f>
        <v/>
      </c>
      <c r="AY37" s="936" t="str">
        <f>IFERROR(IF(LEN(Milestones3[[#This Row],[No. Days]])=0,"",IF(AND(AY$5=$E37,$F37=1),Milestone_Marker,"")),"")</f>
        <v/>
      </c>
      <c r="AZ37" s="936" t="str">
        <f>IFERROR(IF(LEN(Milestones3[[#This Row],[No. Days]])=0,"",IF(AND(AZ$5=$E37,$F37=1),Milestone_Marker,"")),"")</f>
        <v/>
      </c>
      <c r="BA37" s="936" t="str">
        <f>IFERROR(IF(LEN(Milestones3[[#This Row],[No. Days]])=0,"",IF(AND(BA$5=$E37,$F37=1),Milestone_Marker,"")),"")</f>
        <v/>
      </c>
      <c r="BB37" s="936" t="str">
        <f>IFERROR(IF(LEN(Milestones3[[#This Row],[No. Days]])=0,"",IF(AND(BB$5=$E37,$F37=1),Milestone_Marker,"")),"")</f>
        <v/>
      </c>
      <c r="BC37" s="936" t="str">
        <f>IFERROR(IF(LEN(Milestones3[[#This Row],[No. Days]])=0,"",IF(AND(BC$5=$E37,$F37=1),Milestone_Marker,"")),"")</f>
        <v/>
      </c>
      <c r="BD37" s="936" t="str">
        <f>IFERROR(IF(LEN(Milestones3[[#This Row],[No. Days]])=0,"",IF(AND(BD$5=$E37,$F37=1),Milestone_Marker,"")),"")</f>
        <v/>
      </c>
      <c r="BE37" s="936" t="str">
        <f>IFERROR(IF(LEN(Milestones3[[#This Row],[No. Days]])=0,"",IF(AND(BE$5=$E37,$F37=1),Milestone_Marker,"")),"")</f>
        <v/>
      </c>
      <c r="BF37" s="936" t="str">
        <f>IFERROR(IF(LEN(Milestones3[[#This Row],[No. Days]])=0,"",IF(AND(BF$5=$E37,$F37=1),Milestone_Marker,"")),"")</f>
        <v/>
      </c>
      <c r="BG37" s="936" t="str">
        <f>IFERROR(IF(LEN(Milestones3[[#This Row],[No. Days]])=0,"",IF(AND(BG$5=$E37,$F37=1),Milestone_Marker,"")),"")</f>
        <v/>
      </c>
      <c r="BH37" s="936" t="str">
        <f>IFERROR(IF(LEN(Milestones3[[#This Row],[No. Days]])=0,"",IF(AND(BH$5=$E37,$F37=1),Milestone_Marker,"")),"")</f>
        <v/>
      </c>
      <c r="BI37" s="936" t="str">
        <f>IFERROR(IF(LEN(Milestones3[[#This Row],[No. Days]])=0,"",IF(AND(BI$5=$E37,$F37=1),Milestone_Marker,"")),"")</f>
        <v/>
      </c>
      <c r="BJ37" s="936" t="str">
        <f>IFERROR(IF(LEN(Milestones3[[#This Row],[No. Days]])=0,"",IF(AND(BJ$5=$E37,$F37=1),Milestone_Marker,"")),"")</f>
        <v/>
      </c>
      <c r="BK37" s="936" t="str">
        <f>IFERROR(IF(LEN(Milestones3[[#This Row],[No. Days]])=0,"",IF(AND(BK$5=$E37,$F37=1),Milestone_Marker,"")),"")</f>
        <v/>
      </c>
    </row>
    <row r="38" spans="1:63" s="937" customFormat="1" ht="30" customHeight="1" outlineLevel="1" x14ac:dyDescent="0.45">
      <c r="A38" s="923"/>
      <c r="B38" s="978" t="s">
        <v>805</v>
      </c>
      <c r="C38" s="931"/>
      <c r="D38" s="932"/>
      <c r="E38" s="933"/>
      <c r="F38" s="934"/>
      <c r="G38" s="935"/>
      <c r="H38" s="936" t="str">
        <f>IFERROR(IF(LEN(Milestones3[[#This Row],[No. Days]])=0,"",IF(AND(H$5=$E38,$F38=1),Milestone_Marker,"")),"")</f>
        <v/>
      </c>
      <c r="I38" s="936" t="str">
        <f>IFERROR(IF(LEN(Milestones3[[#This Row],[No. Days]])=0,"",IF(AND(I$5=$E38,$F38=1),Milestone_Marker,"")),"")</f>
        <v/>
      </c>
      <c r="J38" s="936" t="str">
        <f>IFERROR(IF(LEN(Milestones3[[#This Row],[No. Days]])=0,"",IF(AND(J$5=$E38,$F38=1),Milestone_Marker,"")),"")</f>
        <v/>
      </c>
      <c r="K38" s="936" t="str">
        <f>IFERROR(IF(LEN(Milestones3[[#This Row],[No. Days]])=0,"",IF(AND(K$5=$E38,$F38=1),Milestone_Marker,"")),"")</f>
        <v/>
      </c>
      <c r="L38" s="936" t="str">
        <f>IFERROR(IF(LEN(Milestones3[[#This Row],[No. Days]])=0,"",IF(AND(L$5=$E38,$F38=1),Milestone_Marker,"")),"")</f>
        <v/>
      </c>
      <c r="M38" s="936" t="str">
        <f>IFERROR(IF(LEN(Milestones3[[#This Row],[No. Days]])=0,"",IF(AND(M$5=$E38,$F38=1),Milestone_Marker,"")),"")</f>
        <v/>
      </c>
      <c r="N38" s="936" t="str">
        <f>IFERROR(IF(LEN(Milestones3[[#This Row],[No. Days]])=0,"",IF(AND(N$5=$E38,$F38=1),Milestone_Marker,"")),"")</f>
        <v/>
      </c>
      <c r="O38" s="936" t="str">
        <f>IFERROR(IF(LEN(Milestones3[[#This Row],[No. Days]])=0,"",IF(AND(O$5=$E38,$F38=1),Milestone_Marker,"")),"")</f>
        <v/>
      </c>
      <c r="P38" s="936" t="str">
        <f>IFERROR(IF(LEN(Milestones3[[#This Row],[No. Days]])=0,"",IF(AND(P$5=$E38,$F38=1),Milestone_Marker,"")),"")</f>
        <v/>
      </c>
      <c r="Q38" s="936" t="str">
        <f>IFERROR(IF(LEN(Milestones3[[#This Row],[No. Days]])=0,"",IF(AND(Q$5=$E38,$F38=1),Milestone_Marker,"")),"")</f>
        <v/>
      </c>
      <c r="R38" s="936" t="str">
        <f>IFERROR(IF(LEN(Milestones3[[#This Row],[No. Days]])=0,"",IF(AND(R$5=$E38,$F38=1),Milestone_Marker,"")),"")</f>
        <v/>
      </c>
      <c r="S38" s="936" t="str">
        <f>IFERROR(IF(LEN(Milestones3[[#This Row],[No. Days]])=0,"",IF(AND(S$5=$E38,$F38=1),Milestone_Marker,"")),"")</f>
        <v/>
      </c>
      <c r="T38" s="936" t="str">
        <f>IFERROR(IF(LEN(Milestones3[[#This Row],[No. Days]])=0,"",IF(AND(T$5=$E38,$F38=1),Milestone_Marker,"")),"")</f>
        <v/>
      </c>
      <c r="U38" s="936" t="str">
        <f>IFERROR(IF(LEN(Milestones3[[#This Row],[No. Days]])=0,"",IF(AND(U$5=$E38,$F38=1),Milestone_Marker,"")),"")</f>
        <v/>
      </c>
      <c r="V38" s="936" t="str">
        <f>IFERROR(IF(LEN(Milestones3[[#This Row],[No. Days]])=0,"",IF(AND(V$5=$E38,$F38=1),Milestone_Marker,"")),"")</f>
        <v/>
      </c>
      <c r="W38" s="936" t="str">
        <f>IFERROR(IF(LEN(Milestones3[[#This Row],[No. Days]])=0,"",IF(AND(W$5=$E38,$F38=1),Milestone_Marker,"")),"")</f>
        <v/>
      </c>
      <c r="X38" s="936" t="str">
        <f>IFERROR(IF(LEN(Milestones3[[#This Row],[No. Days]])=0,"",IF(AND(X$5=$E38,$F38=1),Milestone_Marker,"")),"")</f>
        <v/>
      </c>
      <c r="Y38" s="936" t="str">
        <f>IFERROR(IF(LEN(Milestones3[[#This Row],[No. Days]])=0,"",IF(AND(Y$5=$E38,$F38=1),Milestone_Marker,"")),"")</f>
        <v/>
      </c>
      <c r="Z38" s="936" t="str">
        <f>IFERROR(IF(LEN(Milestones3[[#This Row],[No. Days]])=0,"",IF(AND(Z$5=$E38,$F38=1),Milestone_Marker,"")),"")</f>
        <v/>
      </c>
      <c r="AA38" s="936" t="str">
        <f>IFERROR(IF(LEN(Milestones3[[#This Row],[No. Days]])=0,"",IF(AND(AA$5=$E38,$F38=1),Milestone_Marker,"")),"")</f>
        <v/>
      </c>
      <c r="AB38" s="936" t="str">
        <f>IFERROR(IF(LEN(Milestones3[[#This Row],[No. Days]])=0,"",IF(AND(AB$5=$E38,$F38=1),Milestone_Marker,"")),"")</f>
        <v/>
      </c>
      <c r="AC38" s="936" t="str">
        <f>IFERROR(IF(LEN(Milestones3[[#This Row],[No. Days]])=0,"",IF(AND(AC$5=$E38,$F38=1),Milestone_Marker,"")),"")</f>
        <v/>
      </c>
      <c r="AD38" s="936" t="str">
        <f>IFERROR(IF(LEN(Milestones3[[#This Row],[No. Days]])=0,"",IF(AND(AD$5=$E38,$F38=1),Milestone_Marker,"")),"")</f>
        <v/>
      </c>
      <c r="AE38" s="936" t="str">
        <f>IFERROR(IF(LEN(Milestones3[[#This Row],[No. Days]])=0,"",IF(AND(AE$5=$E38,$F38=1),Milestone_Marker,"")),"")</f>
        <v/>
      </c>
      <c r="AF38" s="936" t="str">
        <f>IFERROR(IF(LEN(Milestones3[[#This Row],[No. Days]])=0,"",IF(AND(AF$5=$E38,$F38=1),Milestone_Marker,"")),"")</f>
        <v/>
      </c>
      <c r="AG38" s="936" t="str">
        <f>IFERROR(IF(LEN(Milestones3[[#This Row],[No. Days]])=0,"",IF(AND(AG$5=$E38,$F38=1),Milestone_Marker,"")),"")</f>
        <v/>
      </c>
      <c r="AH38" s="936" t="str">
        <f>IFERROR(IF(LEN(Milestones3[[#This Row],[No. Days]])=0,"",IF(AND(AH$5=$E38,$F38=1),Milestone_Marker,"")),"")</f>
        <v/>
      </c>
      <c r="AI38" s="936" t="str">
        <f>IFERROR(IF(LEN(Milestones3[[#This Row],[No. Days]])=0,"",IF(AND(AI$5=$E38,$F38=1),Milestone_Marker,"")),"")</f>
        <v/>
      </c>
      <c r="AJ38" s="936" t="str">
        <f>IFERROR(IF(LEN(Milestones3[[#This Row],[No. Days]])=0,"",IF(AND(AJ$5=$E38,$F38=1),Milestone_Marker,"")),"")</f>
        <v/>
      </c>
      <c r="AK38" s="936" t="str">
        <f>IFERROR(IF(LEN(Milestones3[[#This Row],[No. Days]])=0,"",IF(AND(AK$5=$E38,$F38=1),Milestone_Marker,"")),"")</f>
        <v/>
      </c>
      <c r="AL38" s="936" t="str">
        <f>IFERROR(IF(LEN(Milestones3[[#This Row],[No. Days]])=0,"",IF(AND(AL$5=$E38,$F38=1),Milestone_Marker,"")),"")</f>
        <v/>
      </c>
      <c r="AM38" s="936" t="str">
        <f>IFERROR(IF(LEN(Milestones3[[#This Row],[No. Days]])=0,"",IF(AND(AM$5=$E38,$F38=1),Milestone_Marker,"")),"")</f>
        <v/>
      </c>
      <c r="AN38" s="936" t="str">
        <f>IFERROR(IF(LEN(Milestones3[[#This Row],[No. Days]])=0,"",IF(AND(AN$5=$E38,$F38=1),Milestone_Marker,"")),"")</f>
        <v/>
      </c>
      <c r="AO38" s="936" t="str">
        <f>IFERROR(IF(LEN(Milestones3[[#This Row],[No. Days]])=0,"",IF(AND(AO$5=$E38,$F38=1),Milestone_Marker,"")),"")</f>
        <v/>
      </c>
      <c r="AP38" s="936" t="str">
        <f>IFERROR(IF(LEN(Milestones3[[#This Row],[No. Days]])=0,"",IF(AND(AP$5=$E38,$F38=1),Milestone_Marker,"")),"")</f>
        <v/>
      </c>
      <c r="AQ38" s="936" t="str">
        <f>IFERROR(IF(LEN(Milestones3[[#This Row],[No. Days]])=0,"",IF(AND(AQ$5=$E38,$F38=1),Milestone_Marker,"")),"")</f>
        <v/>
      </c>
      <c r="AR38" s="936" t="str">
        <f>IFERROR(IF(LEN(Milestones3[[#This Row],[No. Days]])=0,"",IF(AND(AR$5=$E38,$F38=1),Milestone_Marker,"")),"")</f>
        <v/>
      </c>
      <c r="AS38" s="936" t="str">
        <f>IFERROR(IF(LEN(Milestones3[[#This Row],[No. Days]])=0,"",IF(AND(AS$5=$E38,$F38=1),Milestone_Marker,"")),"")</f>
        <v/>
      </c>
      <c r="AT38" s="936" t="str">
        <f>IFERROR(IF(LEN(Milestones3[[#This Row],[No. Days]])=0,"",IF(AND(AT$5=$E38,$F38=1),Milestone_Marker,"")),"")</f>
        <v/>
      </c>
      <c r="AU38" s="936" t="str">
        <f>IFERROR(IF(LEN(Milestones3[[#This Row],[No. Days]])=0,"",IF(AND(AU$5=$E38,$F38=1),Milestone_Marker,"")),"")</f>
        <v/>
      </c>
      <c r="AV38" s="936" t="str">
        <f>IFERROR(IF(LEN(Milestones3[[#This Row],[No. Days]])=0,"",IF(AND(AV$5=$E38,$F38=1),Milestone_Marker,"")),"")</f>
        <v/>
      </c>
      <c r="AW38" s="936" t="str">
        <f>IFERROR(IF(LEN(Milestones3[[#This Row],[No. Days]])=0,"",IF(AND(AW$5=$E38,$F38=1),Milestone_Marker,"")),"")</f>
        <v/>
      </c>
      <c r="AX38" s="936" t="str">
        <f>IFERROR(IF(LEN(Milestones3[[#This Row],[No. Days]])=0,"",IF(AND(AX$5=$E38,$F38=1),Milestone_Marker,"")),"")</f>
        <v/>
      </c>
      <c r="AY38" s="936" t="str">
        <f>IFERROR(IF(LEN(Milestones3[[#This Row],[No. Days]])=0,"",IF(AND(AY$5=$E38,$F38=1),Milestone_Marker,"")),"")</f>
        <v/>
      </c>
      <c r="AZ38" s="936" t="str">
        <f>IFERROR(IF(LEN(Milestones3[[#This Row],[No. Days]])=0,"",IF(AND(AZ$5=$E38,$F38=1),Milestone_Marker,"")),"")</f>
        <v/>
      </c>
      <c r="BA38" s="936" t="str">
        <f>IFERROR(IF(LEN(Milestones3[[#This Row],[No. Days]])=0,"",IF(AND(BA$5=$E38,$F38=1),Milestone_Marker,"")),"")</f>
        <v/>
      </c>
      <c r="BB38" s="936" t="str">
        <f>IFERROR(IF(LEN(Milestones3[[#This Row],[No. Days]])=0,"",IF(AND(BB$5=$E38,$F38=1),Milestone_Marker,"")),"")</f>
        <v/>
      </c>
      <c r="BC38" s="936" t="str">
        <f>IFERROR(IF(LEN(Milestones3[[#This Row],[No. Days]])=0,"",IF(AND(BC$5=$E38,$F38=1),Milestone_Marker,"")),"")</f>
        <v/>
      </c>
      <c r="BD38" s="936" t="str">
        <f>IFERROR(IF(LEN(Milestones3[[#This Row],[No. Days]])=0,"",IF(AND(BD$5=$E38,$F38=1),Milestone_Marker,"")),"")</f>
        <v/>
      </c>
      <c r="BE38" s="936" t="str">
        <f>IFERROR(IF(LEN(Milestones3[[#This Row],[No. Days]])=0,"",IF(AND(BE$5=$E38,$F38=1),Milestone_Marker,"")),"")</f>
        <v/>
      </c>
      <c r="BF38" s="936" t="str">
        <f>IFERROR(IF(LEN(Milestones3[[#This Row],[No. Days]])=0,"",IF(AND(BF$5=$E38,$F38=1),Milestone_Marker,"")),"")</f>
        <v/>
      </c>
      <c r="BG38" s="936" t="str">
        <f>IFERROR(IF(LEN(Milestones3[[#This Row],[No. Days]])=0,"",IF(AND(BG$5=$E38,$F38=1),Milestone_Marker,"")),"")</f>
        <v/>
      </c>
      <c r="BH38" s="936" t="str">
        <f>IFERROR(IF(LEN(Milestones3[[#This Row],[No. Days]])=0,"",IF(AND(BH$5=$E38,$F38=1),Milestone_Marker,"")),"")</f>
        <v/>
      </c>
      <c r="BI38" s="936" t="str">
        <f>IFERROR(IF(LEN(Milestones3[[#This Row],[No. Days]])=0,"",IF(AND(BI$5=$E38,$F38=1),Milestone_Marker,"")),"")</f>
        <v/>
      </c>
      <c r="BJ38" s="936" t="str">
        <f>IFERROR(IF(LEN(Milestones3[[#This Row],[No. Days]])=0,"",IF(AND(BJ$5=$E38,$F38=1),Milestone_Marker,"")),"")</f>
        <v/>
      </c>
      <c r="BK38" s="936" t="str">
        <f>IFERROR(IF(LEN(Milestones3[[#This Row],[No. Days]])=0,"",IF(AND(BK$5=$E38,$F38=1),Milestone_Marker,"")),"")</f>
        <v/>
      </c>
    </row>
    <row r="39" spans="1:63" s="937" customFormat="1" ht="65.25" customHeight="1" outlineLevel="1" x14ac:dyDescent="0.45">
      <c r="A39" s="923"/>
      <c r="B39" s="978" t="s">
        <v>806</v>
      </c>
      <c r="C39" s="931"/>
      <c r="D39" s="932"/>
      <c r="E39" s="933"/>
      <c r="F39" s="934"/>
      <c r="G39" s="935"/>
      <c r="H39" s="936" t="str">
        <f>IFERROR(IF(LEN(Milestones3[[#This Row],[No. Days]])=0,"",IF(AND(H$5=$E39,$F39=1),Milestone_Marker,"")),"")</f>
        <v/>
      </c>
      <c r="I39" s="936" t="str">
        <f>IFERROR(IF(LEN(Milestones3[[#This Row],[No. Days]])=0,"",IF(AND(I$5=$E39,$F39=1),Milestone_Marker,"")),"")</f>
        <v/>
      </c>
      <c r="J39" s="936" t="str">
        <f>IFERROR(IF(LEN(Milestones3[[#This Row],[No. Days]])=0,"",IF(AND(J$5=$E39,$F39=1),Milestone_Marker,"")),"")</f>
        <v/>
      </c>
      <c r="K39" s="936" t="str">
        <f>IFERROR(IF(LEN(Milestones3[[#This Row],[No. Days]])=0,"",IF(AND(K$5=$E39,$F39=1),Milestone_Marker,"")),"")</f>
        <v/>
      </c>
      <c r="L39" s="936" t="str">
        <f>IFERROR(IF(LEN(Milestones3[[#This Row],[No. Days]])=0,"",IF(AND(L$5=$E39,$F39=1),Milestone_Marker,"")),"")</f>
        <v/>
      </c>
      <c r="M39" s="936" t="str">
        <f>IFERROR(IF(LEN(Milestones3[[#This Row],[No. Days]])=0,"",IF(AND(M$5=$E39,$F39=1),Milestone_Marker,"")),"")</f>
        <v/>
      </c>
      <c r="N39" s="936" t="str">
        <f>IFERROR(IF(LEN(Milestones3[[#This Row],[No. Days]])=0,"",IF(AND(N$5=$E39,$F39=1),Milestone_Marker,"")),"")</f>
        <v/>
      </c>
      <c r="O39" s="936" t="str">
        <f>IFERROR(IF(LEN(Milestones3[[#This Row],[No. Days]])=0,"",IF(AND(O$5=$E39,$F39=1),Milestone_Marker,"")),"")</f>
        <v/>
      </c>
      <c r="P39" s="936" t="str">
        <f>IFERROR(IF(LEN(Milestones3[[#This Row],[No. Days]])=0,"",IF(AND(P$5=$E39,$F39=1),Milestone_Marker,"")),"")</f>
        <v/>
      </c>
      <c r="Q39" s="936" t="str">
        <f>IFERROR(IF(LEN(Milestones3[[#This Row],[No. Days]])=0,"",IF(AND(Q$5=$E39,$F39=1),Milestone_Marker,"")),"")</f>
        <v/>
      </c>
      <c r="R39" s="936" t="str">
        <f>IFERROR(IF(LEN(Milestones3[[#This Row],[No. Days]])=0,"",IF(AND(R$5=$E39,$F39=1),Milestone_Marker,"")),"")</f>
        <v/>
      </c>
      <c r="S39" s="936" t="str">
        <f>IFERROR(IF(LEN(Milestones3[[#This Row],[No. Days]])=0,"",IF(AND(S$5=$E39,$F39=1),Milestone_Marker,"")),"")</f>
        <v/>
      </c>
      <c r="T39" s="936" t="str">
        <f>IFERROR(IF(LEN(Milestones3[[#This Row],[No. Days]])=0,"",IF(AND(T$5=$E39,$F39=1),Milestone_Marker,"")),"")</f>
        <v/>
      </c>
      <c r="U39" s="936" t="str">
        <f>IFERROR(IF(LEN(Milestones3[[#This Row],[No. Days]])=0,"",IF(AND(U$5=$E39,$F39=1),Milestone_Marker,"")),"")</f>
        <v/>
      </c>
      <c r="V39" s="936" t="str">
        <f>IFERROR(IF(LEN(Milestones3[[#This Row],[No. Days]])=0,"",IF(AND(V$5=$E39,$F39=1),Milestone_Marker,"")),"")</f>
        <v/>
      </c>
      <c r="W39" s="936" t="str">
        <f>IFERROR(IF(LEN(Milestones3[[#This Row],[No. Days]])=0,"",IF(AND(W$5=$E39,$F39=1),Milestone_Marker,"")),"")</f>
        <v/>
      </c>
      <c r="X39" s="936" t="str">
        <f>IFERROR(IF(LEN(Milestones3[[#This Row],[No. Days]])=0,"",IF(AND(X$5=$E39,$F39=1),Milestone_Marker,"")),"")</f>
        <v/>
      </c>
      <c r="Y39" s="936" t="str">
        <f>IFERROR(IF(LEN(Milestones3[[#This Row],[No. Days]])=0,"",IF(AND(Y$5=$E39,$F39=1),Milestone_Marker,"")),"")</f>
        <v/>
      </c>
      <c r="Z39" s="936" t="str">
        <f>IFERROR(IF(LEN(Milestones3[[#This Row],[No. Days]])=0,"",IF(AND(Z$5=$E39,$F39=1),Milestone_Marker,"")),"")</f>
        <v/>
      </c>
      <c r="AA39" s="936" t="str">
        <f>IFERROR(IF(LEN(Milestones3[[#This Row],[No. Days]])=0,"",IF(AND(AA$5=$E39,$F39=1),Milestone_Marker,"")),"")</f>
        <v/>
      </c>
      <c r="AB39" s="936" t="str">
        <f>IFERROR(IF(LEN(Milestones3[[#This Row],[No. Days]])=0,"",IF(AND(AB$5=$E39,$F39=1),Milestone_Marker,"")),"")</f>
        <v/>
      </c>
      <c r="AC39" s="936" t="str">
        <f>IFERROR(IF(LEN(Milestones3[[#This Row],[No. Days]])=0,"",IF(AND(AC$5=$E39,$F39=1),Milestone_Marker,"")),"")</f>
        <v/>
      </c>
      <c r="AD39" s="936" t="str">
        <f>IFERROR(IF(LEN(Milestones3[[#This Row],[No. Days]])=0,"",IF(AND(AD$5=$E39,$F39=1),Milestone_Marker,"")),"")</f>
        <v/>
      </c>
      <c r="AE39" s="936" t="str">
        <f>IFERROR(IF(LEN(Milestones3[[#This Row],[No. Days]])=0,"",IF(AND(AE$5=$E39,$F39=1),Milestone_Marker,"")),"")</f>
        <v/>
      </c>
      <c r="AF39" s="936" t="str">
        <f>IFERROR(IF(LEN(Milestones3[[#This Row],[No. Days]])=0,"",IF(AND(AF$5=$E39,$F39=1),Milestone_Marker,"")),"")</f>
        <v/>
      </c>
      <c r="AG39" s="936" t="str">
        <f>IFERROR(IF(LEN(Milestones3[[#This Row],[No. Days]])=0,"",IF(AND(AG$5=$E39,$F39=1),Milestone_Marker,"")),"")</f>
        <v/>
      </c>
      <c r="AH39" s="936" t="str">
        <f>IFERROR(IF(LEN(Milestones3[[#This Row],[No. Days]])=0,"",IF(AND(AH$5=$E39,$F39=1),Milestone_Marker,"")),"")</f>
        <v/>
      </c>
      <c r="AI39" s="936" t="str">
        <f>IFERROR(IF(LEN(Milestones3[[#This Row],[No. Days]])=0,"",IF(AND(AI$5=$E39,$F39=1),Milestone_Marker,"")),"")</f>
        <v/>
      </c>
      <c r="AJ39" s="936" t="str">
        <f>IFERROR(IF(LEN(Milestones3[[#This Row],[No. Days]])=0,"",IF(AND(AJ$5=$E39,$F39=1),Milestone_Marker,"")),"")</f>
        <v/>
      </c>
      <c r="AK39" s="936" t="str">
        <f>IFERROR(IF(LEN(Milestones3[[#This Row],[No. Days]])=0,"",IF(AND(AK$5=$E39,$F39=1),Milestone_Marker,"")),"")</f>
        <v/>
      </c>
      <c r="AL39" s="936" t="str">
        <f>IFERROR(IF(LEN(Milestones3[[#This Row],[No. Days]])=0,"",IF(AND(AL$5=$E39,$F39=1),Milestone_Marker,"")),"")</f>
        <v/>
      </c>
      <c r="AM39" s="936" t="str">
        <f>IFERROR(IF(LEN(Milestones3[[#This Row],[No. Days]])=0,"",IF(AND(AM$5=$E39,$F39=1),Milestone_Marker,"")),"")</f>
        <v/>
      </c>
      <c r="AN39" s="936" t="str">
        <f>IFERROR(IF(LEN(Milestones3[[#This Row],[No. Days]])=0,"",IF(AND(AN$5=$E39,$F39=1),Milestone_Marker,"")),"")</f>
        <v/>
      </c>
      <c r="AO39" s="936" t="str">
        <f>IFERROR(IF(LEN(Milestones3[[#This Row],[No. Days]])=0,"",IF(AND(AO$5=$E39,$F39=1),Milestone_Marker,"")),"")</f>
        <v/>
      </c>
      <c r="AP39" s="936" t="str">
        <f>IFERROR(IF(LEN(Milestones3[[#This Row],[No. Days]])=0,"",IF(AND(AP$5=$E39,$F39=1),Milestone_Marker,"")),"")</f>
        <v/>
      </c>
      <c r="AQ39" s="936" t="str">
        <f>IFERROR(IF(LEN(Milestones3[[#This Row],[No. Days]])=0,"",IF(AND(AQ$5=$E39,$F39=1),Milestone_Marker,"")),"")</f>
        <v/>
      </c>
      <c r="AR39" s="936" t="str">
        <f>IFERROR(IF(LEN(Milestones3[[#This Row],[No. Days]])=0,"",IF(AND(AR$5=$E39,$F39=1),Milestone_Marker,"")),"")</f>
        <v/>
      </c>
      <c r="AS39" s="936" t="str">
        <f>IFERROR(IF(LEN(Milestones3[[#This Row],[No. Days]])=0,"",IF(AND(AS$5=$E39,$F39=1),Milestone_Marker,"")),"")</f>
        <v/>
      </c>
      <c r="AT39" s="936" t="str">
        <f>IFERROR(IF(LEN(Milestones3[[#This Row],[No. Days]])=0,"",IF(AND(AT$5=$E39,$F39=1),Milestone_Marker,"")),"")</f>
        <v/>
      </c>
      <c r="AU39" s="936" t="str">
        <f>IFERROR(IF(LEN(Milestones3[[#This Row],[No. Days]])=0,"",IF(AND(AU$5=$E39,$F39=1),Milestone_Marker,"")),"")</f>
        <v/>
      </c>
      <c r="AV39" s="936" t="str">
        <f>IFERROR(IF(LEN(Milestones3[[#This Row],[No. Days]])=0,"",IF(AND(AV$5=$E39,$F39=1),Milestone_Marker,"")),"")</f>
        <v/>
      </c>
      <c r="AW39" s="936" t="str">
        <f>IFERROR(IF(LEN(Milestones3[[#This Row],[No. Days]])=0,"",IF(AND(AW$5=$E39,$F39=1),Milestone_Marker,"")),"")</f>
        <v/>
      </c>
      <c r="AX39" s="936" t="str">
        <f>IFERROR(IF(LEN(Milestones3[[#This Row],[No. Days]])=0,"",IF(AND(AX$5=$E39,$F39=1),Milestone_Marker,"")),"")</f>
        <v/>
      </c>
      <c r="AY39" s="936" t="str">
        <f>IFERROR(IF(LEN(Milestones3[[#This Row],[No. Days]])=0,"",IF(AND(AY$5=$E39,$F39=1),Milestone_Marker,"")),"")</f>
        <v/>
      </c>
      <c r="AZ39" s="936" t="str">
        <f>IFERROR(IF(LEN(Milestones3[[#This Row],[No. Days]])=0,"",IF(AND(AZ$5=$E39,$F39=1),Milestone_Marker,"")),"")</f>
        <v/>
      </c>
      <c r="BA39" s="936" t="str">
        <f>IFERROR(IF(LEN(Milestones3[[#This Row],[No. Days]])=0,"",IF(AND(BA$5=$E39,$F39=1),Milestone_Marker,"")),"")</f>
        <v/>
      </c>
      <c r="BB39" s="936" t="str">
        <f>IFERROR(IF(LEN(Milestones3[[#This Row],[No. Days]])=0,"",IF(AND(BB$5=$E39,$F39=1),Milestone_Marker,"")),"")</f>
        <v/>
      </c>
      <c r="BC39" s="936" t="str">
        <f>IFERROR(IF(LEN(Milestones3[[#This Row],[No. Days]])=0,"",IF(AND(BC$5=$E39,$F39=1),Milestone_Marker,"")),"")</f>
        <v/>
      </c>
      <c r="BD39" s="936" t="str">
        <f>IFERROR(IF(LEN(Milestones3[[#This Row],[No. Days]])=0,"",IF(AND(BD$5=$E39,$F39=1),Milestone_Marker,"")),"")</f>
        <v/>
      </c>
      <c r="BE39" s="936" t="str">
        <f>IFERROR(IF(LEN(Milestones3[[#This Row],[No. Days]])=0,"",IF(AND(BE$5=$E39,$F39=1),Milestone_Marker,"")),"")</f>
        <v/>
      </c>
      <c r="BF39" s="936" t="str">
        <f>IFERROR(IF(LEN(Milestones3[[#This Row],[No. Days]])=0,"",IF(AND(BF$5=$E39,$F39=1),Milestone_Marker,"")),"")</f>
        <v/>
      </c>
      <c r="BG39" s="936" t="str">
        <f>IFERROR(IF(LEN(Milestones3[[#This Row],[No. Days]])=0,"",IF(AND(BG$5=$E39,$F39=1),Milestone_Marker,"")),"")</f>
        <v/>
      </c>
      <c r="BH39" s="936" t="str">
        <f>IFERROR(IF(LEN(Milestones3[[#This Row],[No. Days]])=0,"",IF(AND(BH$5=$E39,$F39=1),Milestone_Marker,"")),"")</f>
        <v/>
      </c>
      <c r="BI39" s="936" t="str">
        <f>IFERROR(IF(LEN(Milestones3[[#This Row],[No. Days]])=0,"",IF(AND(BI$5=$E39,$F39=1),Milestone_Marker,"")),"")</f>
        <v/>
      </c>
      <c r="BJ39" s="936" t="str">
        <f>IFERROR(IF(LEN(Milestones3[[#This Row],[No. Days]])=0,"",IF(AND(BJ$5=$E39,$F39=1),Milestone_Marker,"")),"")</f>
        <v/>
      </c>
      <c r="BK39" s="936" t="str">
        <f>IFERROR(IF(LEN(Milestones3[[#This Row],[No. Days]])=0,"",IF(AND(BK$5=$E39,$F39=1),Milestone_Marker,"")),"")</f>
        <v/>
      </c>
    </row>
    <row r="40" spans="1:63" s="937" customFormat="1" ht="28.5" outlineLevel="1" x14ac:dyDescent="0.45">
      <c r="A40" s="923"/>
      <c r="B40" s="977" t="s">
        <v>807</v>
      </c>
      <c r="C40" s="931"/>
      <c r="D40" s="932"/>
      <c r="E40" s="933"/>
      <c r="F40" s="934"/>
      <c r="G40" s="935"/>
      <c r="H40" s="936" t="str">
        <f>IFERROR(IF(LEN(Milestones3[[#This Row],[No. Days]])=0,"",IF(AND(H$5=$E40,$F40=1),Milestone_Marker,"")),"")</f>
        <v/>
      </c>
      <c r="I40" s="936" t="str">
        <f>IFERROR(IF(LEN(Milestones3[[#This Row],[No. Days]])=0,"",IF(AND(I$5=$E40,$F40=1),Milestone_Marker,"")),"")</f>
        <v/>
      </c>
      <c r="J40" s="936" t="str">
        <f>IFERROR(IF(LEN(Milestones3[[#This Row],[No. Days]])=0,"",IF(AND(J$5=$E40,$F40=1),Milestone_Marker,"")),"")</f>
        <v/>
      </c>
      <c r="K40" s="936" t="str">
        <f>IFERROR(IF(LEN(Milestones3[[#This Row],[No. Days]])=0,"",IF(AND(K$5=$E40,$F40=1),Milestone_Marker,"")),"")</f>
        <v/>
      </c>
      <c r="L40" s="936" t="str">
        <f>IFERROR(IF(LEN(Milestones3[[#This Row],[No. Days]])=0,"",IF(AND(L$5=$E40,$F40=1),Milestone_Marker,"")),"")</f>
        <v/>
      </c>
      <c r="M40" s="936" t="str">
        <f>IFERROR(IF(LEN(Milestones3[[#This Row],[No. Days]])=0,"",IF(AND(M$5=$E40,$F40=1),Milestone_Marker,"")),"")</f>
        <v/>
      </c>
      <c r="N40" s="936" t="str">
        <f>IFERROR(IF(LEN(Milestones3[[#This Row],[No. Days]])=0,"",IF(AND(N$5=$E40,$F40=1),Milestone_Marker,"")),"")</f>
        <v/>
      </c>
      <c r="O40" s="936" t="str">
        <f>IFERROR(IF(LEN(Milestones3[[#This Row],[No. Days]])=0,"",IF(AND(O$5=$E40,$F40=1),Milestone_Marker,"")),"")</f>
        <v/>
      </c>
      <c r="P40" s="936" t="str">
        <f>IFERROR(IF(LEN(Milestones3[[#This Row],[No. Days]])=0,"",IF(AND(P$5=$E40,$F40=1),Milestone_Marker,"")),"")</f>
        <v/>
      </c>
      <c r="Q40" s="936" t="str">
        <f>IFERROR(IF(LEN(Milestones3[[#This Row],[No. Days]])=0,"",IF(AND(Q$5=$E40,$F40=1),Milestone_Marker,"")),"")</f>
        <v/>
      </c>
      <c r="R40" s="936" t="str">
        <f>IFERROR(IF(LEN(Milestones3[[#This Row],[No. Days]])=0,"",IF(AND(R$5=$E40,$F40=1),Milestone_Marker,"")),"")</f>
        <v/>
      </c>
      <c r="S40" s="936" t="str">
        <f>IFERROR(IF(LEN(Milestones3[[#This Row],[No. Days]])=0,"",IF(AND(S$5=$E40,$F40=1),Milestone_Marker,"")),"")</f>
        <v/>
      </c>
      <c r="T40" s="936" t="str">
        <f>IFERROR(IF(LEN(Milestones3[[#This Row],[No. Days]])=0,"",IF(AND(T$5=$E40,$F40=1),Milestone_Marker,"")),"")</f>
        <v/>
      </c>
      <c r="U40" s="936" t="str">
        <f>IFERROR(IF(LEN(Milestones3[[#This Row],[No. Days]])=0,"",IF(AND(U$5=$E40,$F40=1),Milestone_Marker,"")),"")</f>
        <v/>
      </c>
      <c r="V40" s="936" t="str">
        <f>IFERROR(IF(LEN(Milestones3[[#This Row],[No. Days]])=0,"",IF(AND(V$5=$E40,$F40=1),Milestone_Marker,"")),"")</f>
        <v/>
      </c>
      <c r="W40" s="936" t="str">
        <f>IFERROR(IF(LEN(Milestones3[[#This Row],[No. Days]])=0,"",IF(AND(W$5=$E40,$F40=1),Milestone_Marker,"")),"")</f>
        <v/>
      </c>
      <c r="X40" s="936" t="str">
        <f>IFERROR(IF(LEN(Milestones3[[#This Row],[No. Days]])=0,"",IF(AND(X$5=$E40,$F40=1),Milestone_Marker,"")),"")</f>
        <v/>
      </c>
      <c r="Y40" s="936" t="str">
        <f>IFERROR(IF(LEN(Milestones3[[#This Row],[No. Days]])=0,"",IF(AND(Y$5=$E40,$F40=1),Milestone_Marker,"")),"")</f>
        <v/>
      </c>
      <c r="Z40" s="936" t="str">
        <f>IFERROR(IF(LEN(Milestones3[[#This Row],[No. Days]])=0,"",IF(AND(Z$5=$E40,$F40=1),Milestone_Marker,"")),"")</f>
        <v/>
      </c>
      <c r="AA40" s="936" t="str">
        <f>IFERROR(IF(LEN(Milestones3[[#This Row],[No. Days]])=0,"",IF(AND(AA$5=$E40,$F40=1),Milestone_Marker,"")),"")</f>
        <v/>
      </c>
      <c r="AB40" s="936" t="str">
        <f>IFERROR(IF(LEN(Milestones3[[#This Row],[No. Days]])=0,"",IF(AND(AB$5=$E40,$F40=1),Milestone_Marker,"")),"")</f>
        <v/>
      </c>
      <c r="AC40" s="936" t="str">
        <f>IFERROR(IF(LEN(Milestones3[[#This Row],[No. Days]])=0,"",IF(AND(AC$5=$E40,$F40=1),Milestone_Marker,"")),"")</f>
        <v/>
      </c>
      <c r="AD40" s="936" t="str">
        <f>IFERROR(IF(LEN(Milestones3[[#This Row],[No. Days]])=0,"",IF(AND(AD$5=$E40,$F40=1),Milestone_Marker,"")),"")</f>
        <v/>
      </c>
      <c r="AE40" s="936" t="str">
        <f>IFERROR(IF(LEN(Milestones3[[#This Row],[No. Days]])=0,"",IF(AND(AE$5=$E40,$F40=1),Milestone_Marker,"")),"")</f>
        <v/>
      </c>
      <c r="AF40" s="936" t="str">
        <f>IFERROR(IF(LEN(Milestones3[[#This Row],[No. Days]])=0,"",IF(AND(AF$5=$E40,$F40=1),Milestone_Marker,"")),"")</f>
        <v/>
      </c>
      <c r="AG40" s="936" t="str">
        <f>IFERROR(IF(LEN(Milestones3[[#This Row],[No. Days]])=0,"",IF(AND(AG$5=$E40,$F40=1),Milestone_Marker,"")),"")</f>
        <v/>
      </c>
      <c r="AH40" s="936" t="str">
        <f>IFERROR(IF(LEN(Milestones3[[#This Row],[No. Days]])=0,"",IF(AND(AH$5=$E40,$F40=1),Milestone_Marker,"")),"")</f>
        <v/>
      </c>
      <c r="AI40" s="936" t="str">
        <f>IFERROR(IF(LEN(Milestones3[[#This Row],[No. Days]])=0,"",IF(AND(AI$5=$E40,$F40=1),Milestone_Marker,"")),"")</f>
        <v/>
      </c>
      <c r="AJ40" s="936" t="str">
        <f>IFERROR(IF(LEN(Milestones3[[#This Row],[No. Days]])=0,"",IF(AND(AJ$5=$E40,$F40=1),Milestone_Marker,"")),"")</f>
        <v/>
      </c>
      <c r="AK40" s="936" t="str">
        <f>IFERROR(IF(LEN(Milestones3[[#This Row],[No. Days]])=0,"",IF(AND(AK$5=$E40,$F40=1),Milestone_Marker,"")),"")</f>
        <v/>
      </c>
      <c r="AL40" s="936" t="str">
        <f>IFERROR(IF(LEN(Milestones3[[#This Row],[No. Days]])=0,"",IF(AND(AL$5=$E40,$F40=1),Milestone_Marker,"")),"")</f>
        <v/>
      </c>
      <c r="AM40" s="936" t="str">
        <f>IFERROR(IF(LEN(Milestones3[[#This Row],[No. Days]])=0,"",IF(AND(AM$5=$E40,$F40=1),Milestone_Marker,"")),"")</f>
        <v/>
      </c>
      <c r="AN40" s="936" t="str">
        <f>IFERROR(IF(LEN(Milestones3[[#This Row],[No. Days]])=0,"",IF(AND(AN$5=$E40,$F40=1),Milestone_Marker,"")),"")</f>
        <v/>
      </c>
      <c r="AO40" s="936" t="str">
        <f>IFERROR(IF(LEN(Milestones3[[#This Row],[No. Days]])=0,"",IF(AND(AO$5=$E40,$F40=1),Milestone_Marker,"")),"")</f>
        <v/>
      </c>
      <c r="AP40" s="936" t="str">
        <f>IFERROR(IF(LEN(Milestones3[[#This Row],[No. Days]])=0,"",IF(AND(AP$5=$E40,$F40=1),Milestone_Marker,"")),"")</f>
        <v/>
      </c>
      <c r="AQ40" s="936" t="str">
        <f>IFERROR(IF(LEN(Milestones3[[#This Row],[No. Days]])=0,"",IF(AND(AQ$5=$E40,$F40=1),Milestone_Marker,"")),"")</f>
        <v/>
      </c>
      <c r="AR40" s="936" t="str">
        <f>IFERROR(IF(LEN(Milestones3[[#This Row],[No. Days]])=0,"",IF(AND(AR$5=$E40,$F40=1),Milestone_Marker,"")),"")</f>
        <v/>
      </c>
      <c r="AS40" s="936" t="str">
        <f>IFERROR(IF(LEN(Milestones3[[#This Row],[No. Days]])=0,"",IF(AND(AS$5=$E40,$F40=1),Milestone_Marker,"")),"")</f>
        <v/>
      </c>
      <c r="AT40" s="936" t="str">
        <f>IFERROR(IF(LEN(Milestones3[[#This Row],[No. Days]])=0,"",IF(AND(AT$5=$E40,$F40=1),Milestone_Marker,"")),"")</f>
        <v/>
      </c>
      <c r="AU40" s="936" t="str">
        <f>IFERROR(IF(LEN(Milestones3[[#This Row],[No. Days]])=0,"",IF(AND(AU$5=$E40,$F40=1),Milestone_Marker,"")),"")</f>
        <v/>
      </c>
      <c r="AV40" s="936" t="str">
        <f>IFERROR(IF(LEN(Milestones3[[#This Row],[No. Days]])=0,"",IF(AND(AV$5=$E40,$F40=1),Milestone_Marker,"")),"")</f>
        <v/>
      </c>
      <c r="AW40" s="936" t="str">
        <f>IFERROR(IF(LEN(Milestones3[[#This Row],[No. Days]])=0,"",IF(AND(AW$5=$E40,$F40=1),Milestone_Marker,"")),"")</f>
        <v/>
      </c>
      <c r="AX40" s="936" t="str">
        <f>IFERROR(IF(LEN(Milestones3[[#This Row],[No. Days]])=0,"",IF(AND(AX$5=$E40,$F40=1),Milestone_Marker,"")),"")</f>
        <v/>
      </c>
      <c r="AY40" s="936" t="str">
        <f>IFERROR(IF(LEN(Milestones3[[#This Row],[No. Days]])=0,"",IF(AND(AY$5=$E40,$F40=1),Milestone_Marker,"")),"")</f>
        <v/>
      </c>
      <c r="AZ40" s="936" t="str">
        <f>IFERROR(IF(LEN(Milestones3[[#This Row],[No. Days]])=0,"",IF(AND(AZ$5=$E40,$F40=1),Milestone_Marker,"")),"")</f>
        <v/>
      </c>
      <c r="BA40" s="936" t="str">
        <f>IFERROR(IF(LEN(Milestones3[[#This Row],[No. Days]])=0,"",IF(AND(BA$5=$E40,$F40=1),Milestone_Marker,"")),"")</f>
        <v/>
      </c>
      <c r="BB40" s="936" t="str">
        <f>IFERROR(IF(LEN(Milestones3[[#This Row],[No. Days]])=0,"",IF(AND(BB$5=$E40,$F40=1),Milestone_Marker,"")),"")</f>
        <v/>
      </c>
      <c r="BC40" s="936" t="str">
        <f>IFERROR(IF(LEN(Milestones3[[#This Row],[No. Days]])=0,"",IF(AND(BC$5=$E40,$F40=1),Milestone_Marker,"")),"")</f>
        <v/>
      </c>
      <c r="BD40" s="936" t="str">
        <f>IFERROR(IF(LEN(Milestones3[[#This Row],[No. Days]])=0,"",IF(AND(BD$5=$E40,$F40=1),Milestone_Marker,"")),"")</f>
        <v/>
      </c>
      <c r="BE40" s="936" t="str">
        <f>IFERROR(IF(LEN(Milestones3[[#This Row],[No. Days]])=0,"",IF(AND(BE$5=$E40,$F40=1),Milestone_Marker,"")),"")</f>
        <v/>
      </c>
      <c r="BF40" s="936" t="str">
        <f>IFERROR(IF(LEN(Milestones3[[#This Row],[No. Days]])=0,"",IF(AND(BF$5=$E40,$F40=1),Milestone_Marker,"")),"")</f>
        <v/>
      </c>
      <c r="BG40" s="936" t="str">
        <f>IFERROR(IF(LEN(Milestones3[[#This Row],[No. Days]])=0,"",IF(AND(BG$5=$E40,$F40=1),Milestone_Marker,"")),"")</f>
        <v/>
      </c>
      <c r="BH40" s="936" t="str">
        <f>IFERROR(IF(LEN(Milestones3[[#This Row],[No. Days]])=0,"",IF(AND(BH$5=$E40,$F40=1),Milestone_Marker,"")),"")</f>
        <v/>
      </c>
      <c r="BI40" s="936" t="str">
        <f>IFERROR(IF(LEN(Milestones3[[#This Row],[No. Days]])=0,"",IF(AND(BI$5=$E40,$F40=1),Milestone_Marker,"")),"")</f>
        <v/>
      </c>
      <c r="BJ40" s="936" t="str">
        <f>IFERROR(IF(LEN(Milestones3[[#This Row],[No. Days]])=0,"",IF(AND(BJ$5=$E40,$F40=1),Milestone_Marker,"")),"")</f>
        <v/>
      </c>
      <c r="BK40" s="936" t="str">
        <f>IFERROR(IF(LEN(Milestones3[[#This Row],[No. Days]])=0,"",IF(AND(BK$5=$E40,$F40=1),Milestone_Marker,"")),"")</f>
        <v/>
      </c>
    </row>
    <row r="41" spans="1:63" s="937" customFormat="1" ht="57" outlineLevel="1" x14ac:dyDescent="0.45">
      <c r="A41" s="923"/>
      <c r="B41" s="977" t="s">
        <v>808</v>
      </c>
      <c r="C41" s="931"/>
      <c r="D41" s="932"/>
      <c r="E41" s="933"/>
      <c r="F41" s="934"/>
      <c r="G41" s="935"/>
      <c r="H41" s="936" t="str">
        <f>IFERROR(IF(LEN(Milestones3[[#This Row],[No. Days]])=0,"",IF(AND(H$5=$E41,$F41=1),Milestone_Marker,"")),"")</f>
        <v/>
      </c>
      <c r="I41" s="936" t="str">
        <f>IFERROR(IF(LEN(Milestones3[[#This Row],[No. Days]])=0,"",IF(AND(I$5=$E41,$F41=1),Milestone_Marker,"")),"")</f>
        <v/>
      </c>
      <c r="J41" s="936" t="str">
        <f>IFERROR(IF(LEN(Milestones3[[#This Row],[No. Days]])=0,"",IF(AND(J$5=$E41,$F41=1),Milestone_Marker,"")),"")</f>
        <v/>
      </c>
      <c r="K41" s="936" t="str">
        <f>IFERROR(IF(LEN(Milestones3[[#This Row],[No. Days]])=0,"",IF(AND(K$5=$E41,$F41=1),Milestone_Marker,"")),"")</f>
        <v/>
      </c>
      <c r="L41" s="936" t="str">
        <f>IFERROR(IF(LEN(Milestones3[[#This Row],[No. Days]])=0,"",IF(AND(L$5=$E41,$F41=1),Milestone_Marker,"")),"")</f>
        <v/>
      </c>
      <c r="M41" s="936" t="str">
        <f>IFERROR(IF(LEN(Milestones3[[#This Row],[No. Days]])=0,"",IF(AND(M$5=$E41,$F41=1),Milestone_Marker,"")),"")</f>
        <v/>
      </c>
      <c r="N41" s="936" t="str">
        <f>IFERROR(IF(LEN(Milestones3[[#This Row],[No. Days]])=0,"",IF(AND(N$5=$E41,$F41=1),Milestone_Marker,"")),"")</f>
        <v/>
      </c>
      <c r="O41" s="936" t="str">
        <f>IFERROR(IF(LEN(Milestones3[[#This Row],[No. Days]])=0,"",IF(AND(O$5=$E41,$F41=1),Milestone_Marker,"")),"")</f>
        <v/>
      </c>
      <c r="P41" s="936" t="str">
        <f>IFERROR(IF(LEN(Milestones3[[#This Row],[No. Days]])=0,"",IF(AND(P$5=$E41,$F41=1),Milestone_Marker,"")),"")</f>
        <v/>
      </c>
      <c r="Q41" s="936" t="str">
        <f>IFERROR(IF(LEN(Milestones3[[#This Row],[No. Days]])=0,"",IF(AND(Q$5=$E41,$F41=1),Milestone_Marker,"")),"")</f>
        <v/>
      </c>
      <c r="R41" s="936" t="str">
        <f>IFERROR(IF(LEN(Milestones3[[#This Row],[No. Days]])=0,"",IF(AND(R$5=$E41,$F41=1),Milestone_Marker,"")),"")</f>
        <v/>
      </c>
      <c r="S41" s="936" t="str">
        <f>IFERROR(IF(LEN(Milestones3[[#This Row],[No. Days]])=0,"",IF(AND(S$5=$E41,$F41=1),Milestone_Marker,"")),"")</f>
        <v/>
      </c>
      <c r="T41" s="936" t="str">
        <f>IFERROR(IF(LEN(Milestones3[[#This Row],[No. Days]])=0,"",IF(AND(T$5=$E41,$F41=1),Milestone_Marker,"")),"")</f>
        <v/>
      </c>
      <c r="U41" s="936" t="str">
        <f>IFERROR(IF(LEN(Milestones3[[#This Row],[No. Days]])=0,"",IF(AND(U$5=$E41,$F41=1),Milestone_Marker,"")),"")</f>
        <v/>
      </c>
      <c r="V41" s="936" t="str">
        <f>IFERROR(IF(LEN(Milestones3[[#This Row],[No. Days]])=0,"",IF(AND(V$5=$E41,$F41=1),Milestone_Marker,"")),"")</f>
        <v/>
      </c>
      <c r="W41" s="936" t="str">
        <f>IFERROR(IF(LEN(Milestones3[[#This Row],[No. Days]])=0,"",IF(AND(W$5=$E41,$F41=1),Milestone_Marker,"")),"")</f>
        <v/>
      </c>
      <c r="X41" s="936" t="str">
        <f>IFERROR(IF(LEN(Milestones3[[#This Row],[No. Days]])=0,"",IF(AND(X$5=$E41,$F41=1),Milestone_Marker,"")),"")</f>
        <v/>
      </c>
      <c r="Y41" s="936" t="str">
        <f>IFERROR(IF(LEN(Milestones3[[#This Row],[No. Days]])=0,"",IF(AND(Y$5=$E41,$F41=1),Milestone_Marker,"")),"")</f>
        <v/>
      </c>
      <c r="Z41" s="936" t="str">
        <f>IFERROR(IF(LEN(Milestones3[[#This Row],[No. Days]])=0,"",IF(AND(Z$5=$E41,$F41=1),Milestone_Marker,"")),"")</f>
        <v/>
      </c>
      <c r="AA41" s="936" t="str">
        <f>IFERROR(IF(LEN(Milestones3[[#This Row],[No. Days]])=0,"",IF(AND(AA$5=$E41,$F41=1),Milestone_Marker,"")),"")</f>
        <v/>
      </c>
      <c r="AB41" s="936" t="str">
        <f>IFERROR(IF(LEN(Milestones3[[#This Row],[No. Days]])=0,"",IF(AND(AB$5=$E41,$F41=1),Milestone_Marker,"")),"")</f>
        <v/>
      </c>
      <c r="AC41" s="936" t="str">
        <f>IFERROR(IF(LEN(Milestones3[[#This Row],[No. Days]])=0,"",IF(AND(AC$5=$E41,$F41=1),Milestone_Marker,"")),"")</f>
        <v/>
      </c>
      <c r="AD41" s="936" t="str">
        <f>IFERROR(IF(LEN(Milestones3[[#This Row],[No. Days]])=0,"",IF(AND(AD$5=$E41,$F41=1),Milestone_Marker,"")),"")</f>
        <v/>
      </c>
      <c r="AE41" s="936" t="str">
        <f>IFERROR(IF(LEN(Milestones3[[#This Row],[No. Days]])=0,"",IF(AND(AE$5=$E41,$F41=1),Milestone_Marker,"")),"")</f>
        <v/>
      </c>
      <c r="AF41" s="936" t="str">
        <f>IFERROR(IF(LEN(Milestones3[[#This Row],[No. Days]])=0,"",IF(AND(AF$5=$E41,$F41=1),Milestone_Marker,"")),"")</f>
        <v/>
      </c>
      <c r="AG41" s="936" t="str">
        <f>IFERROR(IF(LEN(Milestones3[[#This Row],[No. Days]])=0,"",IF(AND(AG$5=$E41,$F41=1),Milestone_Marker,"")),"")</f>
        <v/>
      </c>
      <c r="AH41" s="936" t="str">
        <f>IFERROR(IF(LEN(Milestones3[[#This Row],[No. Days]])=0,"",IF(AND(AH$5=$E41,$F41=1),Milestone_Marker,"")),"")</f>
        <v/>
      </c>
      <c r="AI41" s="936" t="str">
        <f>IFERROR(IF(LEN(Milestones3[[#This Row],[No. Days]])=0,"",IF(AND(AI$5=$E41,$F41=1),Milestone_Marker,"")),"")</f>
        <v/>
      </c>
      <c r="AJ41" s="936" t="str">
        <f>IFERROR(IF(LEN(Milestones3[[#This Row],[No. Days]])=0,"",IF(AND(AJ$5=$E41,$F41=1),Milestone_Marker,"")),"")</f>
        <v/>
      </c>
      <c r="AK41" s="936" t="str">
        <f>IFERROR(IF(LEN(Milestones3[[#This Row],[No. Days]])=0,"",IF(AND(AK$5=$E41,$F41=1),Milestone_Marker,"")),"")</f>
        <v/>
      </c>
      <c r="AL41" s="936" t="str">
        <f>IFERROR(IF(LEN(Milestones3[[#This Row],[No. Days]])=0,"",IF(AND(AL$5=$E41,$F41=1),Milestone_Marker,"")),"")</f>
        <v/>
      </c>
      <c r="AM41" s="936" t="str">
        <f>IFERROR(IF(LEN(Milestones3[[#This Row],[No. Days]])=0,"",IF(AND(AM$5=$E41,$F41=1),Milestone_Marker,"")),"")</f>
        <v/>
      </c>
      <c r="AN41" s="936" t="str">
        <f>IFERROR(IF(LEN(Milestones3[[#This Row],[No. Days]])=0,"",IF(AND(AN$5=$E41,$F41=1),Milestone_Marker,"")),"")</f>
        <v/>
      </c>
      <c r="AO41" s="936" t="str">
        <f>IFERROR(IF(LEN(Milestones3[[#This Row],[No. Days]])=0,"",IF(AND(AO$5=$E41,$F41=1),Milestone_Marker,"")),"")</f>
        <v/>
      </c>
      <c r="AP41" s="936" t="str">
        <f>IFERROR(IF(LEN(Milestones3[[#This Row],[No. Days]])=0,"",IF(AND(AP$5=$E41,$F41=1),Milestone_Marker,"")),"")</f>
        <v/>
      </c>
      <c r="AQ41" s="936" t="str">
        <f>IFERROR(IF(LEN(Milestones3[[#This Row],[No. Days]])=0,"",IF(AND(AQ$5=$E41,$F41=1),Milestone_Marker,"")),"")</f>
        <v/>
      </c>
      <c r="AR41" s="936" t="str">
        <f>IFERROR(IF(LEN(Milestones3[[#This Row],[No. Days]])=0,"",IF(AND(AR$5=$E41,$F41=1),Milestone_Marker,"")),"")</f>
        <v/>
      </c>
      <c r="AS41" s="936" t="str">
        <f>IFERROR(IF(LEN(Milestones3[[#This Row],[No. Days]])=0,"",IF(AND(AS$5=$E41,$F41=1),Milestone_Marker,"")),"")</f>
        <v/>
      </c>
      <c r="AT41" s="936" t="str">
        <f>IFERROR(IF(LEN(Milestones3[[#This Row],[No. Days]])=0,"",IF(AND(AT$5=$E41,$F41=1),Milestone_Marker,"")),"")</f>
        <v/>
      </c>
      <c r="AU41" s="936" t="str">
        <f>IFERROR(IF(LEN(Milestones3[[#This Row],[No. Days]])=0,"",IF(AND(AU$5=$E41,$F41=1),Milestone_Marker,"")),"")</f>
        <v/>
      </c>
      <c r="AV41" s="936" t="str">
        <f>IFERROR(IF(LEN(Milestones3[[#This Row],[No. Days]])=0,"",IF(AND(AV$5=$E41,$F41=1),Milestone_Marker,"")),"")</f>
        <v/>
      </c>
      <c r="AW41" s="936" t="str">
        <f>IFERROR(IF(LEN(Milestones3[[#This Row],[No. Days]])=0,"",IF(AND(AW$5=$E41,$F41=1),Milestone_Marker,"")),"")</f>
        <v/>
      </c>
      <c r="AX41" s="936" t="str">
        <f>IFERROR(IF(LEN(Milestones3[[#This Row],[No. Days]])=0,"",IF(AND(AX$5=$E41,$F41=1),Milestone_Marker,"")),"")</f>
        <v/>
      </c>
      <c r="AY41" s="936" t="str">
        <f>IFERROR(IF(LEN(Milestones3[[#This Row],[No. Days]])=0,"",IF(AND(AY$5=$E41,$F41=1),Milestone_Marker,"")),"")</f>
        <v/>
      </c>
      <c r="AZ41" s="936" t="str">
        <f>IFERROR(IF(LEN(Milestones3[[#This Row],[No. Days]])=0,"",IF(AND(AZ$5=$E41,$F41=1),Milestone_Marker,"")),"")</f>
        <v/>
      </c>
      <c r="BA41" s="936" t="str">
        <f>IFERROR(IF(LEN(Milestones3[[#This Row],[No. Days]])=0,"",IF(AND(BA$5=$E41,$F41=1),Milestone_Marker,"")),"")</f>
        <v/>
      </c>
      <c r="BB41" s="936" t="str">
        <f>IFERROR(IF(LEN(Milestones3[[#This Row],[No. Days]])=0,"",IF(AND(BB$5=$E41,$F41=1),Milestone_Marker,"")),"")</f>
        <v/>
      </c>
      <c r="BC41" s="936" t="str">
        <f>IFERROR(IF(LEN(Milestones3[[#This Row],[No. Days]])=0,"",IF(AND(BC$5=$E41,$F41=1),Milestone_Marker,"")),"")</f>
        <v/>
      </c>
      <c r="BD41" s="936" t="str">
        <f>IFERROR(IF(LEN(Milestones3[[#This Row],[No. Days]])=0,"",IF(AND(BD$5=$E41,$F41=1),Milestone_Marker,"")),"")</f>
        <v/>
      </c>
      <c r="BE41" s="936" t="str">
        <f>IFERROR(IF(LEN(Milestones3[[#This Row],[No. Days]])=0,"",IF(AND(BE$5=$E41,$F41=1),Milestone_Marker,"")),"")</f>
        <v/>
      </c>
      <c r="BF41" s="936" t="str">
        <f>IFERROR(IF(LEN(Milestones3[[#This Row],[No. Days]])=0,"",IF(AND(BF$5=$E41,$F41=1),Milestone_Marker,"")),"")</f>
        <v/>
      </c>
      <c r="BG41" s="936" t="str">
        <f>IFERROR(IF(LEN(Milestones3[[#This Row],[No. Days]])=0,"",IF(AND(BG$5=$E41,$F41=1),Milestone_Marker,"")),"")</f>
        <v/>
      </c>
      <c r="BH41" s="936" t="str">
        <f>IFERROR(IF(LEN(Milestones3[[#This Row],[No. Days]])=0,"",IF(AND(BH$5=$E41,$F41=1),Milestone_Marker,"")),"")</f>
        <v/>
      </c>
      <c r="BI41" s="936" t="str">
        <f>IFERROR(IF(LEN(Milestones3[[#This Row],[No. Days]])=0,"",IF(AND(BI$5=$E41,$F41=1),Milestone_Marker,"")),"")</f>
        <v/>
      </c>
      <c r="BJ41" s="936" t="str">
        <f>IFERROR(IF(LEN(Milestones3[[#This Row],[No. Days]])=0,"",IF(AND(BJ$5=$E41,$F41=1),Milestone_Marker,"")),"")</f>
        <v/>
      </c>
      <c r="BK41" s="936" t="str">
        <f>IFERROR(IF(LEN(Milestones3[[#This Row],[No. Days]])=0,"",IF(AND(BK$5=$E41,$F41=1),Milestone_Marker,"")),"")</f>
        <v/>
      </c>
    </row>
    <row r="42" spans="1:63" s="937" customFormat="1" ht="30" customHeight="1" outlineLevel="2" x14ac:dyDescent="0.45">
      <c r="A42" s="923"/>
      <c r="B42" s="938"/>
      <c r="C42" s="931"/>
      <c r="D42" s="932"/>
      <c r="E42" s="933"/>
      <c r="F42" s="934"/>
      <c r="G42" s="935"/>
      <c r="H42" s="936" t="str">
        <f>IFERROR(IF(LEN(Milestones3[[#This Row],[No. Days]])=0,"",IF(AND(H$5=$E42,$F42=1),Milestone_Marker,"")),"")</f>
        <v/>
      </c>
      <c r="I42" s="936" t="str">
        <f>IFERROR(IF(LEN(Milestones3[[#This Row],[No. Days]])=0,"",IF(AND(I$5=$E42,$F42=1),Milestone_Marker,"")),"")</f>
        <v/>
      </c>
      <c r="J42" s="936" t="str">
        <f>IFERROR(IF(LEN(Milestones3[[#This Row],[No. Days]])=0,"",IF(AND(J$5=$E42,$F42=1),Milestone_Marker,"")),"")</f>
        <v/>
      </c>
      <c r="K42" s="936" t="str">
        <f>IFERROR(IF(LEN(Milestones3[[#This Row],[No. Days]])=0,"",IF(AND(K$5=$E42,$F42=1),Milestone_Marker,"")),"")</f>
        <v/>
      </c>
      <c r="L42" s="936" t="str">
        <f>IFERROR(IF(LEN(Milestones3[[#This Row],[No. Days]])=0,"",IF(AND(L$5=$E42,$F42=1),Milestone_Marker,"")),"")</f>
        <v/>
      </c>
      <c r="M42" s="936" t="str">
        <f>IFERROR(IF(LEN(Milestones3[[#This Row],[No. Days]])=0,"",IF(AND(M$5=$E42,$F42=1),Milestone_Marker,"")),"")</f>
        <v/>
      </c>
      <c r="N42" s="936" t="str">
        <f>IFERROR(IF(LEN(Milestones3[[#This Row],[No. Days]])=0,"",IF(AND(N$5=$E42,$F42=1),Milestone_Marker,"")),"")</f>
        <v/>
      </c>
      <c r="O42" s="936" t="str">
        <f>IFERROR(IF(LEN(Milestones3[[#This Row],[No. Days]])=0,"",IF(AND(O$5=$E42,$F42=1),Milestone_Marker,"")),"")</f>
        <v/>
      </c>
      <c r="P42" s="936" t="str">
        <f>IFERROR(IF(LEN(Milestones3[[#This Row],[No. Days]])=0,"",IF(AND(P$5=$E42,$F42=1),Milestone_Marker,"")),"")</f>
        <v/>
      </c>
      <c r="Q42" s="936" t="str">
        <f>IFERROR(IF(LEN(Milestones3[[#This Row],[No. Days]])=0,"",IF(AND(Q$5=$E42,$F42=1),Milestone_Marker,"")),"")</f>
        <v/>
      </c>
      <c r="R42" s="936" t="str">
        <f>IFERROR(IF(LEN(Milestones3[[#This Row],[No. Days]])=0,"",IF(AND(R$5=$E42,$F42=1),Milestone_Marker,"")),"")</f>
        <v/>
      </c>
      <c r="S42" s="936" t="str">
        <f>IFERROR(IF(LEN(Milestones3[[#This Row],[No. Days]])=0,"",IF(AND(S$5=$E42,$F42=1),Milestone_Marker,"")),"")</f>
        <v/>
      </c>
      <c r="T42" s="936" t="str">
        <f>IFERROR(IF(LEN(Milestones3[[#This Row],[No. Days]])=0,"",IF(AND(T$5=$E42,$F42=1),Milestone_Marker,"")),"")</f>
        <v/>
      </c>
      <c r="U42" s="936" t="str">
        <f>IFERROR(IF(LEN(Milestones3[[#This Row],[No. Days]])=0,"",IF(AND(U$5=$E42,$F42=1),Milestone_Marker,"")),"")</f>
        <v/>
      </c>
      <c r="V42" s="936" t="str">
        <f>IFERROR(IF(LEN(Milestones3[[#This Row],[No. Days]])=0,"",IF(AND(V$5=$E42,$F42=1),Milestone_Marker,"")),"")</f>
        <v/>
      </c>
      <c r="W42" s="936" t="str">
        <f>IFERROR(IF(LEN(Milestones3[[#This Row],[No. Days]])=0,"",IF(AND(W$5=$E42,$F42=1),Milestone_Marker,"")),"")</f>
        <v/>
      </c>
      <c r="X42" s="936" t="str">
        <f>IFERROR(IF(LEN(Milestones3[[#This Row],[No. Days]])=0,"",IF(AND(X$5=$E42,$F42=1),Milestone_Marker,"")),"")</f>
        <v/>
      </c>
      <c r="Y42" s="936" t="str">
        <f>IFERROR(IF(LEN(Milestones3[[#This Row],[No. Days]])=0,"",IF(AND(Y$5=$E42,$F42=1),Milestone_Marker,"")),"")</f>
        <v/>
      </c>
      <c r="Z42" s="936" t="str">
        <f>IFERROR(IF(LEN(Milestones3[[#This Row],[No. Days]])=0,"",IF(AND(Z$5=$E42,$F42=1),Milestone_Marker,"")),"")</f>
        <v/>
      </c>
      <c r="AA42" s="936" t="str">
        <f>IFERROR(IF(LEN(Milestones3[[#This Row],[No. Days]])=0,"",IF(AND(AA$5=$E42,$F42=1),Milestone_Marker,"")),"")</f>
        <v/>
      </c>
      <c r="AB42" s="936" t="str">
        <f>IFERROR(IF(LEN(Milestones3[[#This Row],[No. Days]])=0,"",IF(AND(AB$5=$E42,$F42=1),Milestone_Marker,"")),"")</f>
        <v/>
      </c>
      <c r="AC42" s="936" t="str">
        <f>IFERROR(IF(LEN(Milestones3[[#This Row],[No. Days]])=0,"",IF(AND(AC$5=$E42,$F42=1),Milestone_Marker,"")),"")</f>
        <v/>
      </c>
      <c r="AD42" s="936" t="str">
        <f>IFERROR(IF(LEN(Milestones3[[#This Row],[No. Days]])=0,"",IF(AND(AD$5=$E42,$F42=1),Milestone_Marker,"")),"")</f>
        <v/>
      </c>
      <c r="AE42" s="936" t="str">
        <f>IFERROR(IF(LEN(Milestones3[[#This Row],[No. Days]])=0,"",IF(AND(AE$5=$E42,$F42=1),Milestone_Marker,"")),"")</f>
        <v/>
      </c>
      <c r="AF42" s="936" t="str">
        <f>IFERROR(IF(LEN(Milestones3[[#This Row],[No. Days]])=0,"",IF(AND(AF$5=$E42,$F42=1),Milestone_Marker,"")),"")</f>
        <v/>
      </c>
      <c r="AG42" s="936" t="str">
        <f>IFERROR(IF(LEN(Milestones3[[#This Row],[No. Days]])=0,"",IF(AND(AG$5=$E42,$F42=1),Milestone_Marker,"")),"")</f>
        <v/>
      </c>
      <c r="AH42" s="936" t="str">
        <f>IFERROR(IF(LEN(Milestones3[[#This Row],[No. Days]])=0,"",IF(AND(AH$5=$E42,$F42=1),Milestone_Marker,"")),"")</f>
        <v/>
      </c>
      <c r="AI42" s="936" t="str">
        <f>IFERROR(IF(LEN(Milestones3[[#This Row],[No. Days]])=0,"",IF(AND(AI$5=$E42,$F42=1),Milestone_Marker,"")),"")</f>
        <v/>
      </c>
      <c r="AJ42" s="936" t="str">
        <f>IFERROR(IF(LEN(Milestones3[[#This Row],[No. Days]])=0,"",IF(AND(AJ$5=$E42,$F42=1),Milestone_Marker,"")),"")</f>
        <v/>
      </c>
      <c r="AK42" s="936" t="str">
        <f>IFERROR(IF(LEN(Milestones3[[#This Row],[No. Days]])=0,"",IF(AND(AK$5=$E42,$F42=1),Milestone_Marker,"")),"")</f>
        <v/>
      </c>
      <c r="AL42" s="936" t="str">
        <f>IFERROR(IF(LEN(Milestones3[[#This Row],[No. Days]])=0,"",IF(AND(AL$5=$E42,$F42=1),Milestone_Marker,"")),"")</f>
        <v/>
      </c>
      <c r="AM42" s="936" t="str">
        <f>IFERROR(IF(LEN(Milestones3[[#This Row],[No. Days]])=0,"",IF(AND(AM$5=$E42,$F42=1),Milestone_Marker,"")),"")</f>
        <v/>
      </c>
      <c r="AN42" s="936" t="str">
        <f>IFERROR(IF(LEN(Milestones3[[#This Row],[No. Days]])=0,"",IF(AND(AN$5=$E42,$F42=1),Milestone_Marker,"")),"")</f>
        <v/>
      </c>
      <c r="AO42" s="936" t="str">
        <f>IFERROR(IF(LEN(Milestones3[[#This Row],[No. Days]])=0,"",IF(AND(AO$5=$E42,$F42=1),Milestone_Marker,"")),"")</f>
        <v/>
      </c>
      <c r="AP42" s="936" t="str">
        <f>IFERROR(IF(LEN(Milestones3[[#This Row],[No. Days]])=0,"",IF(AND(AP$5=$E42,$F42=1),Milestone_Marker,"")),"")</f>
        <v/>
      </c>
      <c r="AQ42" s="936" t="str">
        <f>IFERROR(IF(LEN(Milestones3[[#This Row],[No. Days]])=0,"",IF(AND(AQ$5=$E42,$F42=1),Milestone_Marker,"")),"")</f>
        <v/>
      </c>
      <c r="AR42" s="936" t="str">
        <f>IFERROR(IF(LEN(Milestones3[[#This Row],[No. Days]])=0,"",IF(AND(AR$5=$E42,$F42=1),Milestone_Marker,"")),"")</f>
        <v/>
      </c>
      <c r="AS42" s="936" t="str">
        <f>IFERROR(IF(LEN(Milestones3[[#This Row],[No. Days]])=0,"",IF(AND(AS$5=$E42,$F42=1),Milestone_Marker,"")),"")</f>
        <v/>
      </c>
      <c r="AT42" s="936" t="str">
        <f>IFERROR(IF(LEN(Milestones3[[#This Row],[No. Days]])=0,"",IF(AND(AT$5=$E42,$F42=1),Milestone_Marker,"")),"")</f>
        <v/>
      </c>
      <c r="AU42" s="936" t="str">
        <f>IFERROR(IF(LEN(Milestones3[[#This Row],[No. Days]])=0,"",IF(AND(AU$5=$E42,$F42=1),Milestone_Marker,"")),"")</f>
        <v/>
      </c>
      <c r="AV42" s="936" t="str">
        <f>IFERROR(IF(LEN(Milestones3[[#This Row],[No. Days]])=0,"",IF(AND(AV$5=$E42,$F42=1),Milestone_Marker,"")),"")</f>
        <v/>
      </c>
      <c r="AW42" s="936" t="str">
        <f>IFERROR(IF(LEN(Milestones3[[#This Row],[No. Days]])=0,"",IF(AND(AW$5=$E42,$F42=1),Milestone_Marker,"")),"")</f>
        <v/>
      </c>
      <c r="AX42" s="936" t="str">
        <f>IFERROR(IF(LEN(Milestones3[[#This Row],[No. Days]])=0,"",IF(AND(AX$5=$E42,$F42=1),Milestone_Marker,"")),"")</f>
        <v/>
      </c>
      <c r="AY42" s="936" t="str">
        <f>IFERROR(IF(LEN(Milestones3[[#This Row],[No. Days]])=0,"",IF(AND(AY$5=$E42,$F42=1),Milestone_Marker,"")),"")</f>
        <v/>
      </c>
      <c r="AZ42" s="936" t="str">
        <f>IFERROR(IF(LEN(Milestones3[[#This Row],[No. Days]])=0,"",IF(AND(AZ$5=$E42,$F42=1),Milestone_Marker,"")),"")</f>
        <v/>
      </c>
      <c r="BA42" s="936" t="str">
        <f>IFERROR(IF(LEN(Milestones3[[#This Row],[No. Days]])=0,"",IF(AND(BA$5=$E42,$F42=1),Milestone_Marker,"")),"")</f>
        <v/>
      </c>
      <c r="BB42" s="936" t="str">
        <f>IFERROR(IF(LEN(Milestones3[[#This Row],[No. Days]])=0,"",IF(AND(BB$5=$E42,$F42=1),Milestone_Marker,"")),"")</f>
        <v/>
      </c>
      <c r="BC42" s="936" t="str">
        <f>IFERROR(IF(LEN(Milestones3[[#This Row],[No. Days]])=0,"",IF(AND(BC$5=$E42,$F42=1),Milestone_Marker,"")),"")</f>
        <v/>
      </c>
      <c r="BD42" s="936" t="str">
        <f>IFERROR(IF(LEN(Milestones3[[#This Row],[No. Days]])=0,"",IF(AND(BD$5=$E42,$F42=1),Milestone_Marker,"")),"")</f>
        <v/>
      </c>
      <c r="BE42" s="936" t="str">
        <f>IFERROR(IF(LEN(Milestones3[[#This Row],[No. Days]])=0,"",IF(AND(BE$5=$E42,$F42=1),Milestone_Marker,"")),"")</f>
        <v/>
      </c>
      <c r="BF42" s="936" t="str">
        <f>IFERROR(IF(LEN(Milestones3[[#This Row],[No. Days]])=0,"",IF(AND(BF$5=$E42,$F42=1),Milestone_Marker,"")),"")</f>
        <v/>
      </c>
      <c r="BG42" s="936" t="str">
        <f>IFERROR(IF(LEN(Milestones3[[#This Row],[No. Days]])=0,"",IF(AND(BG$5=$E42,$F42=1),Milestone_Marker,"")),"")</f>
        <v/>
      </c>
      <c r="BH42" s="936" t="str">
        <f>IFERROR(IF(LEN(Milestones3[[#This Row],[No. Days]])=0,"",IF(AND(BH$5=$E42,$F42=1),Milestone_Marker,"")),"")</f>
        <v/>
      </c>
      <c r="BI42" s="936" t="str">
        <f>IFERROR(IF(LEN(Milestones3[[#This Row],[No. Days]])=0,"",IF(AND(BI$5=$E42,$F42=1),Milestone_Marker,"")),"")</f>
        <v/>
      </c>
      <c r="BJ42" s="936" t="str">
        <f>IFERROR(IF(LEN(Milestones3[[#This Row],[No. Days]])=0,"",IF(AND(BJ$5=$E42,$F42=1),Milestone_Marker,"")),"")</f>
        <v/>
      </c>
      <c r="BK42" s="936" t="str">
        <f>IFERROR(IF(LEN(Milestones3[[#This Row],[No. Days]])=0,"",IF(AND(BK$5=$E42,$F42=1),Milestone_Marker,"")),"")</f>
        <v/>
      </c>
    </row>
    <row r="43" spans="1:63" s="937" customFormat="1" ht="30" customHeight="1" outlineLevel="2" x14ac:dyDescent="0.45">
      <c r="A43" s="923"/>
      <c r="B43" s="938"/>
      <c r="C43" s="931"/>
      <c r="D43" s="932"/>
      <c r="E43" s="933"/>
      <c r="F43" s="934"/>
      <c r="G43" s="935"/>
      <c r="H43" s="936" t="str">
        <f>IFERROR(IF(LEN(Milestones3[[#This Row],[No. Days]])=0,"",IF(AND(H$5=$E43,$F43=1),Milestone_Marker,"")),"")</f>
        <v/>
      </c>
      <c r="I43" s="936" t="str">
        <f>IFERROR(IF(LEN(Milestones3[[#This Row],[No. Days]])=0,"",IF(AND(I$5=$E43,$F43=1),Milestone_Marker,"")),"")</f>
        <v/>
      </c>
      <c r="J43" s="936" t="str">
        <f>IFERROR(IF(LEN(Milestones3[[#This Row],[No. Days]])=0,"",IF(AND(J$5=$E43,$F43=1),Milestone_Marker,"")),"")</f>
        <v/>
      </c>
      <c r="K43" s="936" t="str">
        <f>IFERROR(IF(LEN(Milestones3[[#This Row],[No. Days]])=0,"",IF(AND(K$5=$E43,$F43=1),Milestone_Marker,"")),"")</f>
        <v/>
      </c>
      <c r="L43" s="936" t="str">
        <f>IFERROR(IF(LEN(Milestones3[[#This Row],[No. Days]])=0,"",IF(AND(L$5=$E43,$F43=1),Milestone_Marker,"")),"")</f>
        <v/>
      </c>
      <c r="M43" s="936" t="str">
        <f>IFERROR(IF(LEN(Milestones3[[#This Row],[No. Days]])=0,"",IF(AND(M$5=$E43,$F43=1),Milestone_Marker,"")),"")</f>
        <v/>
      </c>
      <c r="N43" s="936" t="str">
        <f>IFERROR(IF(LEN(Milestones3[[#This Row],[No. Days]])=0,"",IF(AND(N$5=$E43,$F43=1),Milestone_Marker,"")),"")</f>
        <v/>
      </c>
      <c r="O43" s="936" t="str">
        <f>IFERROR(IF(LEN(Milestones3[[#This Row],[No. Days]])=0,"",IF(AND(O$5=$E43,$F43=1),Milestone_Marker,"")),"")</f>
        <v/>
      </c>
      <c r="P43" s="936" t="str">
        <f>IFERROR(IF(LEN(Milestones3[[#This Row],[No. Days]])=0,"",IF(AND(P$5=$E43,$F43=1),Milestone_Marker,"")),"")</f>
        <v/>
      </c>
      <c r="Q43" s="936" t="str">
        <f>IFERROR(IF(LEN(Milestones3[[#This Row],[No. Days]])=0,"",IF(AND(Q$5=$E43,$F43=1),Milestone_Marker,"")),"")</f>
        <v/>
      </c>
      <c r="R43" s="936" t="str">
        <f>IFERROR(IF(LEN(Milestones3[[#This Row],[No. Days]])=0,"",IF(AND(R$5=$E43,$F43=1),Milestone_Marker,"")),"")</f>
        <v/>
      </c>
      <c r="S43" s="936" t="str">
        <f>IFERROR(IF(LEN(Milestones3[[#This Row],[No. Days]])=0,"",IF(AND(S$5=$E43,$F43=1),Milestone_Marker,"")),"")</f>
        <v/>
      </c>
      <c r="T43" s="936" t="str">
        <f>IFERROR(IF(LEN(Milestones3[[#This Row],[No. Days]])=0,"",IF(AND(T$5=$E43,$F43=1),Milestone_Marker,"")),"")</f>
        <v/>
      </c>
      <c r="U43" s="936" t="str">
        <f>IFERROR(IF(LEN(Milestones3[[#This Row],[No. Days]])=0,"",IF(AND(U$5=$E43,$F43=1),Milestone_Marker,"")),"")</f>
        <v/>
      </c>
      <c r="V43" s="936" t="str">
        <f>IFERROR(IF(LEN(Milestones3[[#This Row],[No. Days]])=0,"",IF(AND(V$5=$E43,$F43=1),Milestone_Marker,"")),"")</f>
        <v/>
      </c>
      <c r="W43" s="936" t="str">
        <f>IFERROR(IF(LEN(Milestones3[[#This Row],[No. Days]])=0,"",IF(AND(W$5=$E43,$F43=1),Milestone_Marker,"")),"")</f>
        <v/>
      </c>
      <c r="X43" s="936" t="str">
        <f>IFERROR(IF(LEN(Milestones3[[#This Row],[No. Days]])=0,"",IF(AND(X$5=$E43,$F43=1),Milestone_Marker,"")),"")</f>
        <v/>
      </c>
      <c r="Y43" s="936" t="str">
        <f>IFERROR(IF(LEN(Milestones3[[#This Row],[No. Days]])=0,"",IF(AND(Y$5=$E43,$F43=1),Milestone_Marker,"")),"")</f>
        <v/>
      </c>
      <c r="Z43" s="936" t="str">
        <f>IFERROR(IF(LEN(Milestones3[[#This Row],[No. Days]])=0,"",IF(AND(Z$5=$E43,$F43=1),Milestone_Marker,"")),"")</f>
        <v/>
      </c>
      <c r="AA43" s="936" t="str">
        <f>IFERROR(IF(LEN(Milestones3[[#This Row],[No. Days]])=0,"",IF(AND(AA$5=$E43,$F43=1),Milestone_Marker,"")),"")</f>
        <v/>
      </c>
      <c r="AB43" s="936" t="str">
        <f>IFERROR(IF(LEN(Milestones3[[#This Row],[No. Days]])=0,"",IF(AND(AB$5=$E43,$F43=1),Milestone_Marker,"")),"")</f>
        <v/>
      </c>
      <c r="AC43" s="936" t="str">
        <f>IFERROR(IF(LEN(Milestones3[[#This Row],[No. Days]])=0,"",IF(AND(AC$5=$E43,$F43=1),Milestone_Marker,"")),"")</f>
        <v/>
      </c>
      <c r="AD43" s="936" t="str">
        <f>IFERROR(IF(LEN(Milestones3[[#This Row],[No. Days]])=0,"",IF(AND(AD$5=$E43,$F43=1),Milestone_Marker,"")),"")</f>
        <v/>
      </c>
      <c r="AE43" s="936" t="str">
        <f>IFERROR(IF(LEN(Milestones3[[#This Row],[No. Days]])=0,"",IF(AND(AE$5=$E43,$F43=1),Milestone_Marker,"")),"")</f>
        <v/>
      </c>
      <c r="AF43" s="936" t="str">
        <f>IFERROR(IF(LEN(Milestones3[[#This Row],[No. Days]])=0,"",IF(AND(AF$5=$E43,$F43=1),Milestone_Marker,"")),"")</f>
        <v/>
      </c>
      <c r="AG43" s="936" t="str">
        <f>IFERROR(IF(LEN(Milestones3[[#This Row],[No. Days]])=0,"",IF(AND(AG$5=$E43,$F43=1),Milestone_Marker,"")),"")</f>
        <v/>
      </c>
      <c r="AH43" s="936" t="str">
        <f>IFERROR(IF(LEN(Milestones3[[#This Row],[No. Days]])=0,"",IF(AND(AH$5=$E43,$F43=1),Milestone_Marker,"")),"")</f>
        <v/>
      </c>
      <c r="AI43" s="936" t="str">
        <f>IFERROR(IF(LEN(Milestones3[[#This Row],[No. Days]])=0,"",IF(AND(AI$5=$E43,$F43=1),Milestone_Marker,"")),"")</f>
        <v/>
      </c>
      <c r="AJ43" s="936" t="str">
        <f>IFERROR(IF(LEN(Milestones3[[#This Row],[No. Days]])=0,"",IF(AND(AJ$5=$E43,$F43=1),Milestone_Marker,"")),"")</f>
        <v/>
      </c>
      <c r="AK43" s="936" t="str">
        <f>IFERROR(IF(LEN(Milestones3[[#This Row],[No. Days]])=0,"",IF(AND(AK$5=$E43,$F43=1),Milestone_Marker,"")),"")</f>
        <v/>
      </c>
      <c r="AL43" s="936" t="str">
        <f>IFERROR(IF(LEN(Milestones3[[#This Row],[No. Days]])=0,"",IF(AND(AL$5=$E43,$F43=1),Milestone_Marker,"")),"")</f>
        <v/>
      </c>
      <c r="AM43" s="936" t="str">
        <f>IFERROR(IF(LEN(Milestones3[[#This Row],[No. Days]])=0,"",IF(AND(AM$5=$E43,$F43=1),Milestone_Marker,"")),"")</f>
        <v/>
      </c>
      <c r="AN43" s="936" t="str">
        <f>IFERROR(IF(LEN(Milestones3[[#This Row],[No. Days]])=0,"",IF(AND(AN$5=$E43,$F43=1),Milestone_Marker,"")),"")</f>
        <v/>
      </c>
      <c r="AO43" s="936" t="str">
        <f>IFERROR(IF(LEN(Milestones3[[#This Row],[No. Days]])=0,"",IF(AND(AO$5=$E43,$F43=1),Milestone_Marker,"")),"")</f>
        <v/>
      </c>
      <c r="AP43" s="936" t="str">
        <f>IFERROR(IF(LEN(Milestones3[[#This Row],[No. Days]])=0,"",IF(AND(AP$5=$E43,$F43=1),Milestone_Marker,"")),"")</f>
        <v/>
      </c>
      <c r="AQ43" s="936" t="str">
        <f>IFERROR(IF(LEN(Milestones3[[#This Row],[No. Days]])=0,"",IF(AND(AQ$5=$E43,$F43=1),Milestone_Marker,"")),"")</f>
        <v/>
      </c>
      <c r="AR43" s="936" t="str">
        <f>IFERROR(IF(LEN(Milestones3[[#This Row],[No. Days]])=0,"",IF(AND(AR$5=$E43,$F43=1),Milestone_Marker,"")),"")</f>
        <v/>
      </c>
      <c r="AS43" s="936" t="str">
        <f>IFERROR(IF(LEN(Milestones3[[#This Row],[No. Days]])=0,"",IF(AND(AS$5=$E43,$F43=1),Milestone_Marker,"")),"")</f>
        <v/>
      </c>
      <c r="AT43" s="936" t="str">
        <f>IFERROR(IF(LEN(Milestones3[[#This Row],[No. Days]])=0,"",IF(AND(AT$5=$E43,$F43=1),Milestone_Marker,"")),"")</f>
        <v/>
      </c>
      <c r="AU43" s="936" t="str">
        <f>IFERROR(IF(LEN(Milestones3[[#This Row],[No. Days]])=0,"",IF(AND(AU$5=$E43,$F43=1),Milestone_Marker,"")),"")</f>
        <v/>
      </c>
      <c r="AV43" s="936" t="str">
        <f>IFERROR(IF(LEN(Milestones3[[#This Row],[No. Days]])=0,"",IF(AND(AV$5=$E43,$F43=1),Milestone_Marker,"")),"")</f>
        <v/>
      </c>
      <c r="AW43" s="936" t="str">
        <f>IFERROR(IF(LEN(Milestones3[[#This Row],[No. Days]])=0,"",IF(AND(AW$5=$E43,$F43=1),Milestone_Marker,"")),"")</f>
        <v/>
      </c>
      <c r="AX43" s="936" t="str">
        <f>IFERROR(IF(LEN(Milestones3[[#This Row],[No. Days]])=0,"",IF(AND(AX$5=$E43,$F43=1),Milestone_Marker,"")),"")</f>
        <v/>
      </c>
      <c r="AY43" s="936" t="str">
        <f>IFERROR(IF(LEN(Milestones3[[#This Row],[No. Days]])=0,"",IF(AND(AY$5=$E43,$F43=1),Milestone_Marker,"")),"")</f>
        <v/>
      </c>
      <c r="AZ43" s="936" t="str">
        <f>IFERROR(IF(LEN(Milestones3[[#This Row],[No. Days]])=0,"",IF(AND(AZ$5=$E43,$F43=1),Milestone_Marker,"")),"")</f>
        <v/>
      </c>
      <c r="BA43" s="936" t="str">
        <f>IFERROR(IF(LEN(Milestones3[[#This Row],[No. Days]])=0,"",IF(AND(BA$5=$E43,$F43=1),Milestone_Marker,"")),"")</f>
        <v/>
      </c>
      <c r="BB43" s="936" t="str">
        <f>IFERROR(IF(LEN(Milestones3[[#This Row],[No. Days]])=0,"",IF(AND(BB$5=$E43,$F43=1),Milestone_Marker,"")),"")</f>
        <v/>
      </c>
      <c r="BC43" s="936" t="str">
        <f>IFERROR(IF(LEN(Milestones3[[#This Row],[No. Days]])=0,"",IF(AND(BC$5=$E43,$F43=1),Milestone_Marker,"")),"")</f>
        <v/>
      </c>
      <c r="BD43" s="936" t="str">
        <f>IFERROR(IF(LEN(Milestones3[[#This Row],[No. Days]])=0,"",IF(AND(BD$5=$E43,$F43=1),Milestone_Marker,"")),"")</f>
        <v/>
      </c>
      <c r="BE43" s="936" t="str">
        <f>IFERROR(IF(LEN(Milestones3[[#This Row],[No. Days]])=0,"",IF(AND(BE$5=$E43,$F43=1),Milestone_Marker,"")),"")</f>
        <v/>
      </c>
      <c r="BF43" s="936" t="str">
        <f>IFERROR(IF(LEN(Milestones3[[#This Row],[No. Days]])=0,"",IF(AND(BF$5=$E43,$F43=1),Milestone_Marker,"")),"")</f>
        <v/>
      </c>
      <c r="BG43" s="936" t="str">
        <f>IFERROR(IF(LEN(Milestones3[[#This Row],[No. Days]])=0,"",IF(AND(BG$5=$E43,$F43=1),Milestone_Marker,"")),"")</f>
        <v/>
      </c>
      <c r="BH43" s="936" t="str">
        <f>IFERROR(IF(LEN(Milestones3[[#This Row],[No. Days]])=0,"",IF(AND(BH$5=$E43,$F43=1),Milestone_Marker,"")),"")</f>
        <v/>
      </c>
      <c r="BI43" s="936" t="str">
        <f>IFERROR(IF(LEN(Milestones3[[#This Row],[No. Days]])=0,"",IF(AND(BI$5=$E43,$F43=1),Milestone_Marker,"")),"")</f>
        <v/>
      </c>
      <c r="BJ43" s="936" t="str">
        <f>IFERROR(IF(LEN(Milestones3[[#This Row],[No. Days]])=0,"",IF(AND(BJ$5=$E43,$F43=1),Milestone_Marker,"")),"")</f>
        <v/>
      </c>
      <c r="BK43" s="936" t="str">
        <f>IFERROR(IF(LEN(Milestones3[[#This Row],[No. Days]])=0,"",IF(AND(BK$5=$E43,$F43=1),Milestone_Marker,"")),"")</f>
        <v/>
      </c>
    </row>
    <row r="44" spans="1:63" s="937" customFormat="1" ht="30" customHeight="1" outlineLevel="2" x14ac:dyDescent="0.45">
      <c r="A44" s="923"/>
      <c r="B44" s="938"/>
      <c r="C44" s="931"/>
      <c r="D44" s="932"/>
      <c r="E44" s="933"/>
      <c r="F44" s="934"/>
      <c r="G44" s="935"/>
      <c r="H44" s="936" t="str">
        <f>IFERROR(IF(LEN(Milestones3[[#This Row],[No. Days]])=0,"",IF(AND(H$5=$E44,$F44=1),Milestone_Marker,"")),"")</f>
        <v/>
      </c>
      <c r="I44" s="936" t="str">
        <f>IFERROR(IF(LEN(Milestones3[[#This Row],[No. Days]])=0,"",IF(AND(I$5=$E44,$F44=1),Milestone_Marker,"")),"")</f>
        <v/>
      </c>
      <c r="J44" s="936" t="str">
        <f>IFERROR(IF(LEN(Milestones3[[#This Row],[No. Days]])=0,"",IF(AND(J$5=$E44,$F44=1),Milestone_Marker,"")),"")</f>
        <v/>
      </c>
      <c r="K44" s="936" t="str">
        <f>IFERROR(IF(LEN(Milestones3[[#This Row],[No. Days]])=0,"",IF(AND(K$5=$E44,$F44=1),Milestone_Marker,"")),"")</f>
        <v/>
      </c>
      <c r="L44" s="936" t="str">
        <f>IFERROR(IF(LEN(Milestones3[[#This Row],[No. Days]])=0,"",IF(AND(L$5=$E44,$F44=1),Milestone_Marker,"")),"")</f>
        <v/>
      </c>
      <c r="M44" s="936" t="str">
        <f>IFERROR(IF(LEN(Milestones3[[#This Row],[No. Days]])=0,"",IF(AND(M$5=$E44,$F44=1),Milestone_Marker,"")),"")</f>
        <v/>
      </c>
      <c r="N44" s="936" t="str">
        <f>IFERROR(IF(LEN(Milestones3[[#This Row],[No. Days]])=0,"",IF(AND(N$5=$E44,$F44=1),Milestone_Marker,"")),"")</f>
        <v/>
      </c>
      <c r="O44" s="936" t="str">
        <f>IFERROR(IF(LEN(Milestones3[[#This Row],[No. Days]])=0,"",IF(AND(O$5=$E44,$F44=1),Milestone_Marker,"")),"")</f>
        <v/>
      </c>
      <c r="P44" s="936" t="str">
        <f>IFERROR(IF(LEN(Milestones3[[#This Row],[No. Days]])=0,"",IF(AND(P$5=$E44,$F44=1),Milestone_Marker,"")),"")</f>
        <v/>
      </c>
      <c r="Q44" s="936" t="str">
        <f>IFERROR(IF(LEN(Milestones3[[#This Row],[No. Days]])=0,"",IF(AND(Q$5=$E44,$F44=1),Milestone_Marker,"")),"")</f>
        <v/>
      </c>
      <c r="R44" s="936" t="str">
        <f>IFERROR(IF(LEN(Milestones3[[#This Row],[No. Days]])=0,"",IF(AND(R$5=$E44,$F44=1),Milestone_Marker,"")),"")</f>
        <v/>
      </c>
      <c r="S44" s="936" t="str">
        <f>IFERROR(IF(LEN(Milestones3[[#This Row],[No. Days]])=0,"",IF(AND(S$5=$E44,$F44=1),Milestone_Marker,"")),"")</f>
        <v/>
      </c>
      <c r="T44" s="936" t="str">
        <f>IFERROR(IF(LEN(Milestones3[[#This Row],[No. Days]])=0,"",IF(AND(T$5=$E44,$F44=1),Milestone_Marker,"")),"")</f>
        <v/>
      </c>
      <c r="U44" s="936" t="str">
        <f>IFERROR(IF(LEN(Milestones3[[#This Row],[No. Days]])=0,"",IF(AND(U$5=$E44,$F44=1),Milestone_Marker,"")),"")</f>
        <v/>
      </c>
      <c r="V44" s="936" t="str">
        <f>IFERROR(IF(LEN(Milestones3[[#This Row],[No. Days]])=0,"",IF(AND(V$5=$E44,$F44=1),Milestone_Marker,"")),"")</f>
        <v/>
      </c>
      <c r="W44" s="936" t="str">
        <f>IFERROR(IF(LEN(Milestones3[[#This Row],[No. Days]])=0,"",IF(AND(W$5=$E44,$F44=1),Milestone_Marker,"")),"")</f>
        <v/>
      </c>
      <c r="X44" s="936" t="str">
        <f>IFERROR(IF(LEN(Milestones3[[#This Row],[No. Days]])=0,"",IF(AND(X$5=$E44,$F44=1),Milestone_Marker,"")),"")</f>
        <v/>
      </c>
      <c r="Y44" s="936" t="str">
        <f>IFERROR(IF(LEN(Milestones3[[#This Row],[No. Days]])=0,"",IF(AND(Y$5=$E44,$F44=1),Milestone_Marker,"")),"")</f>
        <v/>
      </c>
      <c r="Z44" s="936" t="str">
        <f>IFERROR(IF(LEN(Milestones3[[#This Row],[No. Days]])=0,"",IF(AND(Z$5=$E44,$F44=1),Milestone_Marker,"")),"")</f>
        <v/>
      </c>
      <c r="AA44" s="936" t="str">
        <f>IFERROR(IF(LEN(Milestones3[[#This Row],[No. Days]])=0,"",IF(AND(AA$5=$E44,$F44=1),Milestone_Marker,"")),"")</f>
        <v/>
      </c>
      <c r="AB44" s="936" t="str">
        <f>IFERROR(IF(LEN(Milestones3[[#This Row],[No. Days]])=0,"",IF(AND(AB$5=$E44,$F44=1),Milestone_Marker,"")),"")</f>
        <v/>
      </c>
      <c r="AC44" s="936" t="str">
        <f>IFERROR(IF(LEN(Milestones3[[#This Row],[No. Days]])=0,"",IF(AND(AC$5=$E44,$F44=1),Milestone_Marker,"")),"")</f>
        <v/>
      </c>
      <c r="AD44" s="936" t="str">
        <f>IFERROR(IF(LEN(Milestones3[[#This Row],[No. Days]])=0,"",IF(AND(AD$5=$E44,$F44=1),Milestone_Marker,"")),"")</f>
        <v/>
      </c>
      <c r="AE44" s="936" t="str">
        <f>IFERROR(IF(LEN(Milestones3[[#This Row],[No. Days]])=0,"",IF(AND(AE$5=$E44,$F44=1),Milestone_Marker,"")),"")</f>
        <v/>
      </c>
      <c r="AF44" s="936" t="str">
        <f>IFERROR(IF(LEN(Milestones3[[#This Row],[No. Days]])=0,"",IF(AND(AF$5=$E44,$F44=1),Milestone_Marker,"")),"")</f>
        <v/>
      </c>
      <c r="AG44" s="936" t="str">
        <f>IFERROR(IF(LEN(Milestones3[[#This Row],[No. Days]])=0,"",IF(AND(AG$5=$E44,$F44=1),Milestone_Marker,"")),"")</f>
        <v/>
      </c>
      <c r="AH44" s="936" t="str">
        <f>IFERROR(IF(LEN(Milestones3[[#This Row],[No. Days]])=0,"",IF(AND(AH$5=$E44,$F44=1),Milestone_Marker,"")),"")</f>
        <v/>
      </c>
      <c r="AI44" s="936" t="str">
        <f>IFERROR(IF(LEN(Milestones3[[#This Row],[No. Days]])=0,"",IF(AND(AI$5=$E44,$F44=1),Milestone_Marker,"")),"")</f>
        <v/>
      </c>
      <c r="AJ44" s="936" t="str">
        <f>IFERROR(IF(LEN(Milestones3[[#This Row],[No. Days]])=0,"",IF(AND(AJ$5=$E44,$F44=1),Milestone_Marker,"")),"")</f>
        <v/>
      </c>
      <c r="AK44" s="936" t="str">
        <f>IFERROR(IF(LEN(Milestones3[[#This Row],[No. Days]])=0,"",IF(AND(AK$5=$E44,$F44=1),Milestone_Marker,"")),"")</f>
        <v/>
      </c>
      <c r="AL44" s="936" t="str">
        <f>IFERROR(IF(LEN(Milestones3[[#This Row],[No. Days]])=0,"",IF(AND(AL$5=$E44,$F44=1),Milestone_Marker,"")),"")</f>
        <v/>
      </c>
      <c r="AM44" s="936" t="str">
        <f>IFERROR(IF(LEN(Milestones3[[#This Row],[No. Days]])=0,"",IF(AND(AM$5=$E44,$F44=1),Milestone_Marker,"")),"")</f>
        <v/>
      </c>
      <c r="AN44" s="936" t="str">
        <f>IFERROR(IF(LEN(Milestones3[[#This Row],[No. Days]])=0,"",IF(AND(AN$5=$E44,$F44=1),Milestone_Marker,"")),"")</f>
        <v/>
      </c>
      <c r="AO44" s="936" t="str">
        <f>IFERROR(IF(LEN(Milestones3[[#This Row],[No. Days]])=0,"",IF(AND(AO$5=$E44,$F44=1),Milestone_Marker,"")),"")</f>
        <v/>
      </c>
      <c r="AP44" s="936" t="str">
        <f>IFERROR(IF(LEN(Milestones3[[#This Row],[No. Days]])=0,"",IF(AND(AP$5=$E44,$F44=1),Milestone_Marker,"")),"")</f>
        <v/>
      </c>
      <c r="AQ44" s="936" t="str">
        <f>IFERROR(IF(LEN(Milestones3[[#This Row],[No. Days]])=0,"",IF(AND(AQ$5=$E44,$F44=1),Milestone_Marker,"")),"")</f>
        <v/>
      </c>
      <c r="AR44" s="936" t="str">
        <f>IFERROR(IF(LEN(Milestones3[[#This Row],[No. Days]])=0,"",IF(AND(AR$5=$E44,$F44=1),Milestone_Marker,"")),"")</f>
        <v/>
      </c>
      <c r="AS44" s="936" t="str">
        <f>IFERROR(IF(LEN(Milestones3[[#This Row],[No. Days]])=0,"",IF(AND(AS$5=$E44,$F44=1),Milestone_Marker,"")),"")</f>
        <v/>
      </c>
      <c r="AT44" s="936" t="str">
        <f>IFERROR(IF(LEN(Milestones3[[#This Row],[No. Days]])=0,"",IF(AND(AT$5=$E44,$F44=1),Milestone_Marker,"")),"")</f>
        <v/>
      </c>
      <c r="AU44" s="936" t="str">
        <f>IFERROR(IF(LEN(Milestones3[[#This Row],[No. Days]])=0,"",IF(AND(AU$5=$E44,$F44=1),Milestone_Marker,"")),"")</f>
        <v/>
      </c>
      <c r="AV44" s="936" t="str">
        <f>IFERROR(IF(LEN(Milestones3[[#This Row],[No. Days]])=0,"",IF(AND(AV$5=$E44,$F44=1),Milestone_Marker,"")),"")</f>
        <v/>
      </c>
      <c r="AW44" s="936" t="str">
        <f>IFERROR(IF(LEN(Milestones3[[#This Row],[No. Days]])=0,"",IF(AND(AW$5=$E44,$F44=1),Milestone_Marker,"")),"")</f>
        <v/>
      </c>
      <c r="AX44" s="936" t="str">
        <f>IFERROR(IF(LEN(Milestones3[[#This Row],[No. Days]])=0,"",IF(AND(AX$5=$E44,$F44=1),Milestone_Marker,"")),"")</f>
        <v/>
      </c>
      <c r="AY44" s="936" t="str">
        <f>IFERROR(IF(LEN(Milestones3[[#This Row],[No. Days]])=0,"",IF(AND(AY$5=$E44,$F44=1),Milestone_Marker,"")),"")</f>
        <v/>
      </c>
      <c r="AZ44" s="936" t="str">
        <f>IFERROR(IF(LEN(Milestones3[[#This Row],[No. Days]])=0,"",IF(AND(AZ$5=$E44,$F44=1),Milestone_Marker,"")),"")</f>
        <v/>
      </c>
      <c r="BA44" s="936" t="str">
        <f>IFERROR(IF(LEN(Milestones3[[#This Row],[No. Days]])=0,"",IF(AND(BA$5=$E44,$F44=1),Milestone_Marker,"")),"")</f>
        <v/>
      </c>
      <c r="BB44" s="936" t="str">
        <f>IFERROR(IF(LEN(Milestones3[[#This Row],[No. Days]])=0,"",IF(AND(BB$5=$E44,$F44=1),Milestone_Marker,"")),"")</f>
        <v/>
      </c>
      <c r="BC44" s="936" t="str">
        <f>IFERROR(IF(LEN(Milestones3[[#This Row],[No. Days]])=0,"",IF(AND(BC$5=$E44,$F44=1),Milestone_Marker,"")),"")</f>
        <v/>
      </c>
      <c r="BD44" s="936" t="str">
        <f>IFERROR(IF(LEN(Milestones3[[#This Row],[No. Days]])=0,"",IF(AND(BD$5=$E44,$F44=1),Milestone_Marker,"")),"")</f>
        <v/>
      </c>
      <c r="BE44" s="936" t="str">
        <f>IFERROR(IF(LEN(Milestones3[[#This Row],[No. Days]])=0,"",IF(AND(BE$5=$E44,$F44=1),Milestone_Marker,"")),"")</f>
        <v/>
      </c>
      <c r="BF44" s="936" t="str">
        <f>IFERROR(IF(LEN(Milestones3[[#This Row],[No. Days]])=0,"",IF(AND(BF$5=$E44,$F44=1),Milestone_Marker,"")),"")</f>
        <v/>
      </c>
      <c r="BG44" s="936" t="str">
        <f>IFERROR(IF(LEN(Milestones3[[#This Row],[No. Days]])=0,"",IF(AND(BG$5=$E44,$F44=1),Milestone_Marker,"")),"")</f>
        <v/>
      </c>
      <c r="BH44" s="936" t="str">
        <f>IFERROR(IF(LEN(Milestones3[[#This Row],[No. Days]])=0,"",IF(AND(BH$5=$E44,$F44=1),Milestone_Marker,"")),"")</f>
        <v/>
      </c>
      <c r="BI44" s="936" t="str">
        <f>IFERROR(IF(LEN(Milestones3[[#This Row],[No. Days]])=0,"",IF(AND(BI$5=$E44,$F44=1),Milestone_Marker,"")),"")</f>
        <v/>
      </c>
      <c r="BJ44" s="936" t="str">
        <f>IFERROR(IF(LEN(Milestones3[[#This Row],[No. Days]])=0,"",IF(AND(BJ$5=$E44,$F44=1),Milestone_Marker,"")),"")</f>
        <v/>
      </c>
      <c r="BK44" s="936" t="str">
        <f>IFERROR(IF(LEN(Milestones3[[#This Row],[No. Days]])=0,"",IF(AND(BK$5=$E44,$F44=1),Milestone_Marker,"")),"")</f>
        <v/>
      </c>
    </row>
    <row r="45" spans="1:63" s="937" customFormat="1" ht="14.25" outlineLevel="1" x14ac:dyDescent="0.45">
      <c r="A45" s="923"/>
      <c r="B45" s="938"/>
      <c r="C45" s="931"/>
      <c r="D45" s="932"/>
      <c r="E45" s="933"/>
      <c r="F45" s="934"/>
      <c r="G45" s="935"/>
      <c r="H45" s="908"/>
      <c r="I45" s="908"/>
      <c r="J45" s="908"/>
      <c r="K45" s="908"/>
      <c r="L45" s="908"/>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c r="AN45" s="908"/>
      <c r="AO45" s="908"/>
      <c r="AP45" s="908"/>
      <c r="AQ45" s="908"/>
      <c r="AR45" s="908"/>
      <c r="AS45" s="908"/>
      <c r="AT45" s="908"/>
      <c r="AU45" s="908"/>
      <c r="AV45" s="908"/>
      <c r="AW45" s="908"/>
      <c r="AX45" s="908"/>
      <c r="AY45" s="908"/>
      <c r="AZ45" s="908"/>
      <c r="BA45" s="908"/>
      <c r="BB45" s="908"/>
      <c r="BC45" s="908"/>
      <c r="BD45" s="908"/>
      <c r="BE45" s="908"/>
      <c r="BF45" s="908"/>
      <c r="BG45" s="908"/>
      <c r="BH45" s="908"/>
      <c r="BI45" s="908"/>
      <c r="BJ45" s="908"/>
      <c r="BK45" s="908"/>
    </row>
    <row r="46" spans="1:63" s="937" customFormat="1" ht="30" customHeight="1" thickBot="1" x14ac:dyDescent="0.5">
      <c r="A46" s="897" t="s">
        <v>809</v>
      </c>
      <c r="B46" s="939" t="s">
        <v>810</v>
      </c>
      <c r="C46" s="939"/>
      <c r="D46" s="939"/>
      <c r="E46" s="940"/>
      <c r="F46" s="939"/>
      <c r="G46" s="941"/>
      <c r="H46" s="942"/>
      <c r="I46" s="942"/>
      <c r="J46" s="942"/>
      <c r="K46" s="942"/>
      <c r="L46" s="942"/>
      <c r="M46" s="942"/>
      <c r="N46" s="942"/>
      <c r="O46" s="942"/>
      <c r="P46" s="942"/>
      <c r="Q46" s="942"/>
      <c r="R46" s="942"/>
      <c r="S46" s="942"/>
      <c r="T46" s="942"/>
      <c r="U46" s="942"/>
      <c r="V46" s="942"/>
      <c r="W46" s="942"/>
      <c r="X46" s="942"/>
      <c r="Y46" s="942"/>
      <c r="Z46" s="942"/>
      <c r="AA46" s="942"/>
      <c r="AB46" s="942"/>
      <c r="AC46" s="942"/>
      <c r="AD46" s="942"/>
      <c r="AE46" s="942"/>
      <c r="AF46" s="942"/>
      <c r="AG46" s="942"/>
      <c r="AH46" s="942"/>
      <c r="AI46" s="942"/>
      <c r="AJ46" s="942"/>
      <c r="AK46" s="942"/>
      <c r="AL46" s="942"/>
      <c r="AM46" s="942"/>
      <c r="AN46" s="942"/>
      <c r="AO46" s="942"/>
      <c r="AP46" s="942"/>
      <c r="AQ46" s="942"/>
      <c r="AR46" s="942"/>
      <c r="AS46" s="942"/>
      <c r="AT46" s="942"/>
      <c r="AU46" s="942"/>
      <c r="AV46" s="942"/>
      <c r="AW46" s="942"/>
      <c r="AX46" s="942"/>
      <c r="AY46" s="942"/>
      <c r="AZ46" s="942"/>
      <c r="BA46" s="942"/>
      <c r="BB46" s="942"/>
      <c r="BC46" s="942"/>
      <c r="BD46" s="942"/>
      <c r="BE46" s="942"/>
      <c r="BF46" s="942"/>
      <c r="BG46" s="942"/>
      <c r="BH46" s="942"/>
      <c r="BI46" s="942"/>
      <c r="BJ46" s="942"/>
      <c r="BK46" s="942"/>
    </row>
    <row r="47" spans="1:63" ht="30" customHeight="1" x14ac:dyDescent="0.45">
      <c r="C47" s="943"/>
      <c r="F47" s="944"/>
      <c r="G47" s="945"/>
    </row>
    <row r="48" spans="1:63" ht="30" customHeight="1" x14ac:dyDescent="0.45">
      <c r="C48" s="946"/>
    </row>
  </sheetData>
  <mergeCells count="4">
    <mergeCell ref="C2:D2"/>
    <mergeCell ref="E2:F2"/>
    <mergeCell ref="C3:D3"/>
    <mergeCell ref="C4:D4"/>
  </mergeCells>
  <conditionalFormatting sqref="D6:D41">
    <cfRule type="dataBar" priority="27">
      <dataBar>
        <cfvo type="num" val="0"/>
        <cfvo type="num" val="1"/>
        <color theme="0" tint="-0.14999847407452621"/>
      </dataBar>
      <extLst>
        <ext xmlns:x14="http://schemas.microsoft.com/office/spreadsheetml/2009/9/main" uri="{B025F937-C7B1-47D3-B67F-A62EFF666E3E}">
          <x14:id>{ABB95267-1A94-42D2-A6A2-F5D5F1158A9D}</x14:id>
        </ext>
      </extLst>
    </cfRule>
  </conditionalFormatting>
  <conditionalFormatting sqref="H8:BK44">
    <cfRule type="expression" dxfId="38" priority="28">
      <formula>H$5&lt;=Today</formula>
    </cfRule>
  </conditionalFormatting>
  <conditionalFormatting sqref="H5:BK6">
    <cfRule type="expression" dxfId="37" priority="25">
      <formula>H$5&lt;=TODAY()</formula>
    </cfRule>
  </conditionalFormatting>
  <conditionalFormatting sqref="D37 D45">
    <cfRule type="dataBar" priority="22">
      <dataBar>
        <cfvo type="num" val="0"/>
        <cfvo type="num" val="1"/>
        <color theme="0" tint="-0.14999847407452621"/>
      </dataBar>
      <extLst>
        <ext xmlns:x14="http://schemas.microsoft.com/office/spreadsheetml/2009/9/main" uri="{B025F937-C7B1-47D3-B67F-A62EFF666E3E}">
          <x14:id>{5B33313B-267F-4356-9B61-B3FC114F52D6}</x14:id>
        </ext>
      </extLst>
    </cfRule>
  </conditionalFormatting>
  <conditionalFormatting sqref="H37:BK37 H45:BK45">
    <cfRule type="expression" dxfId="36" priority="24">
      <formula>H$5&lt;=Today</formula>
    </cfRule>
  </conditionalFormatting>
  <conditionalFormatting sqref="H37:BK45">
    <cfRule type="expression" dxfId="35" priority="23" stopIfTrue="1">
      <formula>AND(H$5&gt;=$E37+1,H$5&lt;=$E37+$F37-2)</formula>
    </cfRule>
  </conditionalFormatting>
  <conditionalFormatting sqref="D38">
    <cfRule type="dataBar" priority="20">
      <dataBar>
        <cfvo type="num" val="0"/>
        <cfvo type="num" val="1"/>
        <color theme="0" tint="-0.14999847407452621"/>
      </dataBar>
      <extLst>
        <ext xmlns:x14="http://schemas.microsoft.com/office/spreadsheetml/2009/9/main" uri="{B025F937-C7B1-47D3-B67F-A62EFF666E3E}">
          <x14:id>{979C1146-D3C7-45A8-80A9-8D8E75556FCA}</x14:id>
        </ext>
      </extLst>
    </cfRule>
  </conditionalFormatting>
  <conditionalFormatting sqref="H38:BK38">
    <cfRule type="expression" dxfId="34" priority="21">
      <formula>H$5&lt;=Today</formula>
    </cfRule>
  </conditionalFormatting>
  <conditionalFormatting sqref="D39">
    <cfRule type="dataBar" priority="17">
      <dataBar>
        <cfvo type="num" val="0"/>
        <cfvo type="num" val="1"/>
        <color theme="0" tint="-0.14999847407452621"/>
      </dataBar>
      <extLst>
        <ext xmlns:x14="http://schemas.microsoft.com/office/spreadsheetml/2009/9/main" uri="{B025F937-C7B1-47D3-B67F-A62EFF666E3E}">
          <x14:id>{BACB7585-AD5F-40CD-BA9F-D52FC2E0E21C}</x14:id>
        </ext>
      </extLst>
    </cfRule>
  </conditionalFormatting>
  <conditionalFormatting sqref="H39:BK39">
    <cfRule type="expression" dxfId="33" priority="18">
      <formula>H$5&lt;=Today</formula>
    </cfRule>
  </conditionalFormatting>
  <conditionalFormatting sqref="D40">
    <cfRule type="dataBar" priority="14">
      <dataBar>
        <cfvo type="num" val="0"/>
        <cfvo type="num" val="1"/>
        <color theme="0" tint="-0.14999847407452621"/>
      </dataBar>
      <extLst>
        <ext xmlns:x14="http://schemas.microsoft.com/office/spreadsheetml/2009/9/main" uri="{B025F937-C7B1-47D3-B67F-A62EFF666E3E}">
          <x14:id>{57D74E41-CF77-4F4D-B7EE-A5031E5D8EC5}</x14:id>
        </ext>
      </extLst>
    </cfRule>
  </conditionalFormatting>
  <conditionalFormatting sqref="H40:BK40">
    <cfRule type="expression" dxfId="32" priority="15">
      <formula>H$5&lt;=Today</formula>
    </cfRule>
  </conditionalFormatting>
  <conditionalFormatting sqref="D41">
    <cfRule type="dataBar" priority="11">
      <dataBar>
        <cfvo type="num" val="0"/>
        <cfvo type="num" val="1"/>
        <color theme="0" tint="-0.14999847407452621"/>
      </dataBar>
      <extLst>
        <ext xmlns:x14="http://schemas.microsoft.com/office/spreadsheetml/2009/9/main" uri="{B025F937-C7B1-47D3-B67F-A62EFF666E3E}">
          <x14:id>{1731CD54-C542-45EC-A2C3-9821480C3A51}</x14:id>
        </ext>
      </extLst>
    </cfRule>
  </conditionalFormatting>
  <conditionalFormatting sqref="H41:BK41">
    <cfRule type="expression" dxfId="31" priority="12">
      <formula>H$5&lt;=Today</formula>
    </cfRule>
  </conditionalFormatting>
  <conditionalFormatting sqref="D42">
    <cfRule type="dataBar" priority="8">
      <dataBar>
        <cfvo type="num" val="0"/>
        <cfvo type="num" val="1"/>
        <color theme="0" tint="-0.14999847407452621"/>
      </dataBar>
      <extLst>
        <ext xmlns:x14="http://schemas.microsoft.com/office/spreadsheetml/2009/9/main" uri="{B025F937-C7B1-47D3-B67F-A62EFF666E3E}">
          <x14:id>{B546B593-9E06-4231-811A-570104216326}</x14:id>
        </ext>
      </extLst>
    </cfRule>
  </conditionalFormatting>
  <conditionalFormatting sqref="H42:BK42">
    <cfRule type="expression" dxfId="30" priority="9">
      <formula>H$5&lt;=Today</formula>
    </cfRule>
  </conditionalFormatting>
  <conditionalFormatting sqref="D43">
    <cfRule type="dataBar" priority="5">
      <dataBar>
        <cfvo type="num" val="0"/>
        <cfvo type="num" val="1"/>
        <color theme="0" tint="-0.14999847407452621"/>
      </dataBar>
      <extLst>
        <ext xmlns:x14="http://schemas.microsoft.com/office/spreadsheetml/2009/9/main" uri="{B025F937-C7B1-47D3-B67F-A62EFF666E3E}">
          <x14:id>{A6F142E3-94CD-4F91-9C08-7650A702A0A3}</x14:id>
        </ext>
      </extLst>
    </cfRule>
  </conditionalFormatting>
  <conditionalFormatting sqref="H43:BK43">
    <cfRule type="expression" dxfId="29" priority="6">
      <formula>H$5&lt;=Today</formula>
    </cfRule>
  </conditionalFormatting>
  <conditionalFormatting sqref="D44">
    <cfRule type="dataBar" priority="2">
      <dataBar>
        <cfvo type="num" val="0"/>
        <cfvo type="num" val="1"/>
        <color theme="0" tint="-0.14999847407452621"/>
      </dataBar>
      <extLst>
        <ext xmlns:x14="http://schemas.microsoft.com/office/spreadsheetml/2009/9/main" uri="{B025F937-C7B1-47D3-B67F-A62EFF666E3E}">
          <x14:id>{362464DC-F737-4EDD-9E52-0315F8AD30AD}</x14:id>
        </ext>
      </extLst>
    </cfRule>
  </conditionalFormatting>
  <conditionalFormatting sqref="H44:BK44">
    <cfRule type="expression" dxfId="28" priority="3">
      <formula>H$5&lt;=Today</formula>
    </cfRule>
  </conditionalFormatting>
  <conditionalFormatting sqref="H7:BK44">
    <cfRule type="expression" dxfId="27" priority="31" stopIfTrue="1">
      <formula>AND(H$5&gt;=$E7,H$5&lt;=$E7+$F7-1)</formula>
    </cfRule>
  </conditionalFormatting>
  <dataValidations count="1">
    <dataValidation type="whole" operator="greaterThanOrEqual" allowBlank="1" showInputMessage="1" promptTitle="Scrolling Increment" prompt="Changing this number will scroll the Gantt Chart view." sqref="E3" xr:uid="{6B331618-55B9-40A4-8388-96B962BD0F31}">
      <formula1>0</formula1>
    </dataValidation>
  </dataValidations>
  <hyperlinks>
    <hyperlink ref="B41" location="'0b. Submission Requirements'!A1" display="Additional SQE Requirements" xr:uid="{8F457C45-5262-4CB6-A75D-D6972FE7210C}"/>
    <hyperlink ref="B19" location="'0a. Feasibility Form'!A1" display="Form 0a" xr:uid="{5358C5D5-4AC6-4C87-AD55-1069B5D7B94F}"/>
    <hyperlink ref="B20" location="'0b. Submission Requirements'!A1" display="Form 0b" xr:uid="{0BC96778-9B88-46DF-A898-6FB611CB7D13}"/>
    <hyperlink ref="B21" location="'0c. PSW'!A1" display="Form 0c" xr:uid="{5BAE45A8-7283-47A9-9980-CED043305AEB}"/>
    <hyperlink ref="B22" location="'0d. Interim Recovery'!A1" display="Form 0d" xr:uid="{5037E40C-895C-4E3A-8F21-234BB9106366}"/>
    <hyperlink ref="B26" location="'4 DFMEA'!A1" display="4) DFMEA" xr:uid="{EC8D6D56-2AF0-4EE0-8DC8-A93CD9F5896E}"/>
    <hyperlink ref="B27" location="'5 FLOW'!A1" display="5) Process Flow Diagram" xr:uid="{8DDCF8AE-B5A4-4A6C-B6CE-DC3880B6A013}"/>
    <hyperlink ref="B28" location="'6 PFMEA'!A1" display="6) PFMEA" xr:uid="{295AC0DF-7743-4DCD-867D-3AAE84A0BEEF}"/>
    <hyperlink ref="B29" location="'7 CPLAN'!A1" display="7) Process Control Plan" xr:uid="{6D1E0CDE-C886-4FA5-B5EE-B8E95BFB2197}"/>
    <hyperlink ref="B30" location="'8 GR&amp;R Requirements'!A1" display="8) Measurement Systems Analysis" xr:uid="{48FBE9C1-8F71-4ED9-833C-E4B7566DF805}"/>
    <hyperlink ref="B31" location="'9 Dimensional Test Results'!A1" display="9) Dimensional Results" xr:uid="{CCAF660D-CE50-4E14-9A5D-EB236552B251}"/>
    <hyperlink ref="B32" location="'10 Material Test Results'!A1" display="10) Material / Performance Test Results" xr:uid="{76058B1F-35A0-4C92-A181-07E5C8110A35}"/>
    <hyperlink ref="B33" location="'11 Initial Process Studies'!A1" display="11) Initial Process Studies" xr:uid="{9BE3C25F-4D3B-4B7A-84A5-BD4666AA0E7C}"/>
    <hyperlink ref="B36" location="'14 Sample PPAP Label'!A1" display="14) PPAP Sample Product (PTR)" xr:uid="{6CBF8824-A29A-4E1E-8FC6-89E4B3B1EA3A}"/>
    <hyperlink ref="B37" location="'15 Master Sample Photo'!A1" display="15) Master Sample" xr:uid="{FEADD721-A122-4E02-9918-F0027120B71F}"/>
    <hyperlink ref="B40" location="'18 Tooling &amp; Fixtures'!A1" display="18) Tooling Photo Documentation" xr:uid="{0A3CADBC-68CF-44AB-B92D-1FB724077088}"/>
  </hyperlinks>
  <printOptions horizontalCentered="1"/>
  <pageMargins left="0.7" right="0.7" top="0.75" bottom="0.75" header="0.3" footer="0.3"/>
  <pageSetup scale="31"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33" r:id="rId4" name="Scroll Bar 1">
              <controlPr defaultSize="0" autoPict="0" altText="Scrollbar for scrolling through the Gantt Timeline.">
                <anchor moveWithCells="1">
                  <from>
                    <xdr:col>7</xdr:col>
                    <xdr:colOff>38100</xdr:colOff>
                    <xdr:row>2</xdr:row>
                    <xdr:rowOff>28575</xdr:rowOff>
                  </from>
                  <to>
                    <xdr:col>12</xdr:col>
                    <xdr:colOff>219075</xdr:colOff>
                    <xdr:row>2</xdr:row>
                    <xdr:rowOff>342900</xdr:rowOff>
                  </to>
                </anchor>
              </controlPr>
            </control>
          </mc:Choice>
        </mc:AlternateContent>
      </controls>
    </mc:Choice>
  </mc:AlternateContent>
  <tableParts count="1">
    <tablePart r:id="rId5"/>
  </tableParts>
  <extLst>
    <ext xmlns:x14="http://schemas.microsoft.com/office/spreadsheetml/2009/9/main" uri="{78C0D931-6437-407d-A8EE-F0AAD7539E65}">
      <x14:conditionalFormattings>
        <x14:conditionalFormatting xmlns:xm="http://schemas.microsoft.com/office/excel/2006/main">
          <x14:cfRule type="dataBar" id="{ABB95267-1A94-42D2-A6A2-F5D5F1158A9D}">
            <x14:dataBar minLength="0" maxLength="100" gradient="0">
              <x14:cfvo type="num">
                <xm:f>0</xm:f>
              </x14:cfvo>
              <x14:cfvo type="num">
                <xm:f>1</xm:f>
              </x14:cfvo>
              <x14:negativeFillColor rgb="FFFF0000"/>
              <x14:axisColor rgb="FF000000"/>
            </x14:dataBar>
          </x14:cfRule>
          <xm:sqref>D6:D41</xm:sqref>
        </x14:conditionalFormatting>
        <x14:conditionalFormatting xmlns:xm="http://schemas.microsoft.com/office/excel/2006/main">
          <x14:cfRule type="dataBar" id="{5B33313B-267F-4356-9B61-B3FC114F52D6}">
            <x14:dataBar minLength="0" maxLength="100" gradient="0">
              <x14:cfvo type="num">
                <xm:f>0</xm:f>
              </x14:cfvo>
              <x14:cfvo type="num">
                <xm:f>1</xm:f>
              </x14:cfvo>
              <x14:negativeFillColor rgb="FFFF0000"/>
              <x14:axisColor rgb="FF000000"/>
            </x14:dataBar>
          </x14:cfRule>
          <xm:sqref>D37 D45</xm:sqref>
        </x14:conditionalFormatting>
        <x14:conditionalFormatting xmlns:xm="http://schemas.microsoft.com/office/excel/2006/main">
          <x14:cfRule type="dataBar" id="{979C1146-D3C7-45A8-80A9-8D8E75556FCA}">
            <x14:dataBar minLength="0" maxLength="100" gradient="0">
              <x14:cfvo type="num">
                <xm:f>0</xm:f>
              </x14:cfvo>
              <x14:cfvo type="num">
                <xm:f>1</xm:f>
              </x14:cfvo>
              <x14:negativeFillColor rgb="FFFF0000"/>
              <x14:axisColor rgb="FF000000"/>
            </x14:dataBar>
          </x14:cfRule>
          <xm:sqref>D38</xm:sqref>
        </x14:conditionalFormatting>
        <x14:conditionalFormatting xmlns:xm="http://schemas.microsoft.com/office/excel/2006/main">
          <x14:cfRule type="dataBar" id="{BACB7585-AD5F-40CD-BA9F-D52FC2E0E21C}">
            <x14:dataBar minLength="0" maxLength="100" gradient="0">
              <x14:cfvo type="num">
                <xm:f>0</xm:f>
              </x14:cfvo>
              <x14:cfvo type="num">
                <xm:f>1</xm:f>
              </x14:cfvo>
              <x14:negativeFillColor rgb="FFFF0000"/>
              <x14:axisColor rgb="FF000000"/>
            </x14:dataBar>
          </x14:cfRule>
          <xm:sqref>D39</xm:sqref>
        </x14:conditionalFormatting>
        <x14:conditionalFormatting xmlns:xm="http://schemas.microsoft.com/office/excel/2006/main">
          <x14:cfRule type="dataBar" id="{57D74E41-CF77-4F4D-B7EE-A5031E5D8EC5}">
            <x14:dataBar minLength="0" maxLength="100" gradient="0">
              <x14:cfvo type="num">
                <xm:f>0</xm:f>
              </x14:cfvo>
              <x14:cfvo type="num">
                <xm:f>1</xm:f>
              </x14:cfvo>
              <x14:negativeFillColor rgb="FFFF0000"/>
              <x14:axisColor rgb="FF000000"/>
            </x14:dataBar>
          </x14:cfRule>
          <xm:sqref>D40</xm:sqref>
        </x14:conditionalFormatting>
        <x14:conditionalFormatting xmlns:xm="http://schemas.microsoft.com/office/excel/2006/main">
          <x14:cfRule type="dataBar" id="{1731CD54-C542-45EC-A2C3-9821480C3A51}">
            <x14:dataBar minLength="0" maxLength="100" gradient="0">
              <x14:cfvo type="num">
                <xm:f>0</xm:f>
              </x14:cfvo>
              <x14:cfvo type="num">
                <xm:f>1</xm:f>
              </x14:cfvo>
              <x14:negativeFillColor rgb="FFFF0000"/>
              <x14:axisColor rgb="FF000000"/>
            </x14:dataBar>
          </x14:cfRule>
          <xm:sqref>D41</xm:sqref>
        </x14:conditionalFormatting>
        <x14:conditionalFormatting xmlns:xm="http://schemas.microsoft.com/office/excel/2006/main">
          <x14:cfRule type="dataBar" id="{B546B593-9E06-4231-811A-570104216326}">
            <x14:dataBar minLength="0" maxLength="100" gradient="0">
              <x14:cfvo type="num">
                <xm:f>0</xm:f>
              </x14:cfvo>
              <x14:cfvo type="num">
                <xm:f>1</xm:f>
              </x14:cfvo>
              <x14:negativeFillColor rgb="FFFF0000"/>
              <x14:axisColor rgb="FF000000"/>
            </x14:dataBar>
          </x14:cfRule>
          <xm:sqref>D42</xm:sqref>
        </x14:conditionalFormatting>
        <x14:conditionalFormatting xmlns:xm="http://schemas.microsoft.com/office/excel/2006/main">
          <x14:cfRule type="dataBar" id="{A6F142E3-94CD-4F91-9C08-7650A702A0A3}">
            <x14:dataBar minLength="0" maxLength="100" gradient="0">
              <x14:cfvo type="num">
                <xm:f>0</xm:f>
              </x14:cfvo>
              <x14:cfvo type="num">
                <xm:f>1</xm:f>
              </x14:cfvo>
              <x14:negativeFillColor rgb="FFFF0000"/>
              <x14:axisColor rgb="FF000000"/>
            </x14:dataBar>
          </x14:cfRule>
          <xm:sqref>D43</xm:sqref>
        </x14:conditionalFormatting>
        <x14:conditionalFormatting xmlns:xm="http://schemas.microsoft.com/office/excel/2006/main">
          <x14:cfRule type="dataBar" id="{362464DC-F737-4EDD-9E52-0315F8AD30AD}">
            <x14:dataBar minLength="0" maxLength="100" gradient="0">
              <x14:cfvo type="num">
                <xm:f>0</xm:f>
              </x14:cfvo>
              <x14:cfvo type="num">
                <xm:f>1</xm:f>
              </x14:cfvo>
              <x14:negativeFillColor rgb="FFFF0000"/>
              <x14:axisColor rgb="FF000000"/>
            </x14:dataBar>
          </x14:cfRule>
          <xm:sqref>D44</xm:sqref>
        </x14:conditionalFormatting>
        <x14:conditionalFormatting xmlns:xm="http://schemas.microsoft.com/office/excel/2006/main">
          <x14:cfRule type="iconSet" priority="26" id="{DA58A075-A687-4D85-B170-467AACBB0FD6}">
            <x14:iconSet iconSet="3Flags" showValue="0" custom="1">
              <x14:cfvo type="percent">
                <xm:f>0</xm:f>
              </x14:cfvo>
              <x14:cfvo type="num">
                <xm:f>1</xm:f>
              </x14:cfvo>
              <x14:cfvo type="num">
                <xm:f>2</xm:f>
              </x14:cfvo>
              <x14:cfIcon iconSet="3Signs" iconId="1"/>
              <x14:cfIcon iconSet="3Flags" iconId="0"/>
              <x14:cfIcon iconSet="3Signs" iconId="0"/>
            </x14:iconSet>
          </x14:cfRule>
          <xm:sqref>F4</xm:sqref>
        </x14:conditionalFormatting>
        <x14:conditionalFormatting xmlns:xm="http://schemas.microsoft.com/office/excel/2006/main">
          <x14:cfRule type="iconSet" priority="19" id="{0C5E62AB-E8FE-4CB5-8EAA-CAB66F2CB4F0}">
            <x14:iconSet iconSet="3Stars" showValue="0" custom="1">
              <x14:cfvo type="percent">
                <xm:f>0</xm:f>
              </x14:cfvo>
              <x14:cfvo type="num">
                <xm:f>1</xm:f>
              </x14:cfvo>
              <x14:cfvo type="num">
                <xm:f>2</xm:f>
              </x14:cfvo>
              <x14:cfIcon iconSet="3Signs" iconId="1"/>
              <x14:cfIcon iconSet="3Flags" iconId="0"/>
              <x14:cfIcon iconSet="3Signs" iconId="0"/>
            </x14:iconSet>
          </x14:cfRule>
          <xm:sqref>H38:BK38</xm:sqref>
        </x14:conditionalFormatting>
        <x14:conditionalFormatting xmlns:xm="http://schemas.microsoft.com/office/excel/2006/main">
          <x14:cfRule type="iconSet" priority="16" id="{A6009238-B2DC-480F-8105-3D903C4B7C0B}">
            <x14:iconSet iconSet="3Stars" showValue="0" custom="1">
              <x14:cfvo type="percent">
                <xm:f>0</xm:f>
              </x14:cfvo>
              <x14:cfvo type="num">
                <xm:f>1</xm:f>
              </x14:cfvo>
              <x14:cfvo type="num">
                <xm:f>2</xm:f>
              </x14:cfvo>
              <x14:cfIcon iconSet="3Signs" iconId="1"/>
              <x14:cfIcon iconSet="3Flags" iconId="0"/>
              <x14:cfIcon iconSet="3Signs" iconId="0"/>
            </x14:iconSet>
          </x14:cfRule>
          <xm:sqref>H39:BK39</xm:sqref>
        </x14:conditionalFormatting>
        <x14:conditionalFormatting xmlns:xm="http://schemas.microsoft.com/office/excel/2006/main">
          <x14:cfRule type="iconSet" priority="13" id="{C6279E76-BD66-44DD-98F9-4473A4261AD5}">
            <x14:iconSet iconSet="3Stars" showValue="0" custom="1">
              <x14:cfvo type="percent">
                <xm:f>0</xm:f>
              </x14:cfvo>
              <x14:cfvo type="num">
                <xm:f>1</xm:f>
              </x14:cfvo>
              <x14:cfvo type="num">
                <xm:f>2</xm:f>
              </x14:cfvo>
              <x14:cfIcon iconSet="3Signs" iconId="1"/>
              <x14:cfIcon iconSet="3Flags" iconId="0"/>
              <x14:cfIcon iconSet="3Signs" iconId="0"/>
            </x14:iconSet>
          </x14:cfRule>
          <xm:sqref>H40:BK40</xm:sqref>
        </x14:conditionalFormatting>
        <x14:conditionalFormatting xmlns:xm="http://schemas.microsoft.com/office/excel/2006/main">
          <x14:cfRule type="iconSet" priority="10" id="{727B1926-CB8E-4C1E-826B-5F1F352BB856}">
            <x14:iconSet iconSet="3Stars" showValue="0" custom="1">
              <x14:cfvo type="percent">
                <xm:f>0</xm:f>
              </x14:cfvo>
              <x14:cfvo type="num">
                <xm:f>1</xm:f>
              </x14:cfvo>
              <x14:cfvo type="num">
                <xm:f>2</xm:f>
              </x14:cfvo>
              <x14:cfIcon iconSet="3Signs" iconId="1"/>
              <x14:cfIcon iconSet="3Flags" iconId="0"/>
              <x14:cfIcon iconSet="3Signs" iconId="0"/>
            </x14:iconSet>
          </x14:cfRule>
          <xm:sqref>H41:BK41</xm:sqref>
        </x14:conditionalFormatting>
        <x14:conditionalFormatting xmlns:xm="http://schemas.microsoft.com/office/excel/2006/main">
          <x14:cfRule type="iconSet" priority="7" id="{9CAFD42B-0318-4FA6-AA8D-4DB0D37756E2}">
            <x14:iconSet iconSet="3Stars" showValue="0" custom="1">
              <x14:cfvo type="percent">
                <xm:f>0</xm:f>
              </x14:cfvo>
              <x14:cfvo type="num">
                <xm:f>1</xm:f>
              </x14:cfvo>
              <x14:cfvo type="num">
                <xm:f>2</xm:f>
              </x14:cfvo>
              <x14:cfIcon iconSet="3Signs" iconId="1"/>
              <x14:cfIcon iconSet="3Flags" iconId="0"/>
              <x14:cfIcon iconSet="3Signs" iconId="0"/>
            </x14:iconSet>
          </x14:cfRule>
          <xm:sqref>H42:BK42</xm:sqref>
        </x14:conditionalFormatting>
        <x14:conditionalFormatting xmlns:xm="http://schemas.microsoft.com/office/excel/2006/main">
          <x14:cfRule type="iconSet" priority="4" id="{7C419284-C7AA-4FD8-85EF-DCBF6F2627DC}">
            <x14:iconSet iconSet="3Stars" showValue="0" custom="1">
              <x14:cfvo type="percent">
                <xm:f>0</xm:f>
              </x14:cfvo>
              <x14:cfvo type="num">
                <xm:f>1</xm:f>
              </x14:cfvo>
              <x14:cfvo type="num">
                <xm:f>2</xm:f>
              </x14:cfvo>
              <x14:cfIcon iconSet="3Signs" iconId="1"/>
              <x14:cfIcon iconSet="3Flags" iconId="0"/>
              <x14:cfIcon iconSet="3Signs" iconId="0"/>
            </x14:iconSet>
          </x14:cfRule>
          <xm:sqref>H43:BK43</xm:sqref>
        </x14:conditionalFormatting>
        <x14:conditionalFormatting xmlns:xm="http://schemas.microsoft.com/office/excel/2006/main">
          <x14:cfRule type="iconSet" priority="1" id="{FDC4E931-E684-4018-B20D-F8F5D9953F2B}">
            <x14:iconSet iconSet="3Stars" showValue="0" custom="1">
              <x14:cfvo type="percent">
                <xm:f>0</xm:f>
              </x14:cfvo>
              <x14:cfvo type="num">
                <xm:f>1</xm:f>
              </x14:cfvo>
              <x14:cfvo type="num">
                <xm:f>2</xm:f>
              </x14:cfvo>
              <x14:cfIcon iconSet="3Signs" iconId="1"/>
              <x14:cfIcon iconSet="3Flags" iconId="0"/>
              <x14:cfIcon iconSet="3Signs" iconId="0"/>
            </x14:iconSet>
          </x14:cfRule>
          <xm:sqref>H44:BK44</xm:sqref>
        </x14:conditionalFormatting>
        <x14:conditionalFormatting xmlns:xm="http://schemas.microsoft.com/office/excel/2006/main">
          <x14:cfRule type="iconSet" priority="29" id="{85E1A62A-DFB6-4674-A816-11C76C89FA0E}">
            <x14:iconSet iconSet="3Stars" showValue="0" custom="1">
              <x14:cfvo type="percent">
                <xm:f>0</xm:f>
              </x14:cfvo>
              <x14:cfvo type="num">
                <xm:f>1</xm:f>
              </x14:cfvo>
              <x14:cfvo type="num">
                <xm:f>2</xm:f>
              </x14:cfvo>
              <x14:cfIcon iconSet="3Signs" iconId="1"/>
              <x14:cfIcon iconSet="3Flags" iconId="0"/>
              <x14:cfIcon iconSet="3Signs" iconId="0"/>
            </x14:iconSet>
          </x14:cfRule>
          <xm:sqref>H37:BK37 H45:BK45</xm:sqref>
        </x14:conditionalFormatting>
        <x14:conditionalFormatting xmlns:xm="http://schemas.microsoft.com/office/excel/2006/main">
          <x14:cfRule type="iconSet" priority="30" id="{A8315EC9-10FF-4670-AAFD-1CE13FAA7B8D}">
            <x14:iconSet iconSet="3Stars" showValue="0" custom="1">
              <x14:cfvo type="percent">
                <xm:f>0</xm:f>
              </x14:cfvo>
              <x14:cfvo type="num">
                <xm:f>1</xm:f>
              </x14:cfvo>
              <x14:cfvo type="num">
                <xm:f>2</xm:f>
              </x14:cfvo>
              <x14:cfIcon iconSet="3Signs" iconId="1"/>
              <x14:cfIcon iconSet="3Flags" iconId="0"/>
              <x14:cfIcon iconSet="3Signs" iconId="0"/>
            </x14:iconSet>
          </x14:cfRule>
          <xm:sqref>H7:BK44</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D16D-F06F-4C05-BB94-87541262B917}">
  <sheetPr>
    <pageSetUpPr fitToPage="1"/>
  </sheetPr>
  <dimension ref="A1:AU75"/>
  <sheetViews>
    <sheetView windowProtection="1" zoomScaleNormal="100" zoomScaleSheetLayoutView="100" zoomScalePageLayoutView="55" workbookViewId="0">
      <selection activeCell="A13" sqref="A13"/>
    </sheetView>
  </sheetViews>
  <sheetFormatPr defaultColWidth="8.86328125" defaultRowHeight="13.15" x14ac:dyDescent="0.45"/>
  <cols>
    <col min="1" max="1" width="1.1328125" style="952" customWidth="1"/>
    <col min="2" max="2" width="2.265625" style="968" customWidth="1"/>
    <col min="3" max="6" width="1.1328125" style="968" customWidth="1"/>
    <col min="7" max="7" width="6.86328125" style="968" customWidth="1"/>
    <col min="8" max="8" width="5.73046875" style="968" customWidth="1"/>
    <col min="9" max="9" width="4.73046875" style="968" customWidth="1"/>
    <col min="10" max="10" width="2.265625" style="968" customWidth="1"/>
    <col min="11" max="11" width="3.265625" style="968" customWidth="1"/>
    <col min="12" max="12" width="1.1328125" style="968" customWidth="1"/>
    <col min="13" max="17" width="2.265625" style="968" customWidth="1"/>
    <col min="18" max="18" width="3.265625" style="968" customWidth="1"/>
    <col min="19" max="20" width="1.1328125" style="968" customWidth="1"/>
    <col min="21" max="21" width="2.265625" style="968" customWidth="1"/>
    <col min="22" max="22" width="1.1328125" style="968" customWidth="1"/>
    <col min="23" max="23" width="2.265625" style="968" customWidth="1"/>
    <col min="24" max="27" width="1.1328125" style="968" customWidth="1"/>
    <col min="28" max="28" width="3.265625" style="968" customWidth="1"/>
    <col min="29" max="30" width="1.1328125" style="968" customWidth="1"/>
    <col min="31" max="31" width="3.265625" style="968" customWidth="1"/>
    <col min="32" max="34" width="1.1328125" style="968" customWidth="1"/>
    <col min="35" max="35" width="5.73046875" style="968" customWidth="1"/>
    <col min="36" max="36" width="4.73046875" style="968" customWidth="1"/>
    <col min="37" max="37" width="9.265625" style="968" customWidth="1"/>
    <col min="38" max="38" width="1.1328125" style="968" customWidth="1"/>
    <col min="39" max="40" width="6.86328125" style="968" customWidth="1"/>
    <col min="41" max="48" width="1.1328125" style="968" customWidth="1"/>
    <col min="49" max="49" width="2.265625" style="968" customWidth="1"/>
    <col min="50" max="16384" width="8.86328125" style="968"/>
  </cols>
  <sheetData>
    <row r="1" spans="1:47" s="948" customFormat="1" ht="43.15" customHeight="1" x14ac:dyDescent="0.45">
      <c r="A1" s="947"/>
      <c r="AU1" s="953"/>
    </row>
    <row r="2" spans="1:47" ht="27.6" customHeight="1" x14ac:dyDescent="0.45">
      <c r="A2" s="1788" t="s">
        <v>822</v>
      </c>
      <c r="B2" s="1755"/>
      <c r="C2" s="1755"/>
      <c r="D2" s="1755"/>
      <c r="E2" s="1755"/>
      <c r="F2" s="1755"/>
      <c r="G2" s="1755"/>
      <c r="H2" s="1755"/>
      <c r="I2" s="1755"/>
      <c r="J2" s="1755"/>
      <c r="K2" s="1755"/>
      <c r="L2" s="1755"/>
      <c r="M2" s="1755"/>
      <c r="N2" s="1755"/>
      <c r="O2" s="1755"/>
      <c r="P2" s="1755"/>
      <c r="Q2" s="1755"/>
      <c r="R2" s="1755"/>
      <c r="S2" s="1755"/>
      <c r="T2" s="1755"/>
      <c r="U2" s="1755"/>
      <c r="V2" s="1755"/>
      <c r="W2" s="1755"/>
      <c r="X2" s="1756"/>
      <c r="Y2" s="1754" t="s">
        <v>815</v>
      </c>
      <c r="Z2" s="1755"/>
      <c r="AA2" s="1755"/>
      <c r="AB2" s="1755"/>
      <c r="AC2" s="1755"/>
      <c r="AD2" s="1755"/>
      <c r="AE2" s="1755"/>
      <c r="AF2" s="1755"/>
      <c r="AG2" s="1755"/>
      <c r="AH2" s="1755"/>
      <c r="AI2" s="1755"/>
      <c r="AJ2" s="1755"/>
      <c r="AK2" s="1755"/>
      <c r="AL2" s="1755"/>
      <c r="AM2" s="1755"/>
      <c r="AN2" s="1755"/>
      <c r="AO2" s="1755"/>
      <c r="AP2" s="1755"/>
      <c r="AQ2" s="1755"/>
      <c r="AR2" s="1755"/>
      <c r="AS2" s="1755"/>
      <c r="AT2" s="1756"/>
      <c r="AU2" s="954"/>
    </row>
    <row r="3" spans="1:47" s="969" customFormat="1" ht="30.6" customHeight="1" x14ac:dyDescent="0.45">
      <c r="A3" s="1789" t="s">
        <v>837</v>
      </c>
      <c r="B3" s="1758"/>
      <c r="C3" s="1758"/>
      <c r="D3" s="1758"/>
      <c r="E3" s="1758"/>
      <c r="F3" s="1758"/>
      <c r="G3" s="1758"/>
      <c r="H3" s="1758"/>
      <c r="I3" s="1758"/>
      <c r="J3" s="1758"/>
      <c r="K3" s="1758"/>
      <c r="L3" s="1758"/>
      <c r="M3" s="1758"/>
      <c r="N3" s="1758"/>
      <c r="O3" s="1758"/>
      <c r="P3" s="1758"/>
      <c r="Q3" s="1758"/>
      <c r="R3" s="1758"/>
      <c r="S3" s="1758"/>
      <c r="T3" s="1758"/>
      <c r="U3" s="1758"/>
      <c r="V3" s="1758"/>
      <c r="W3" s="1758"/>
      <c r="X3" s="1759"/>
      <c r="Y3" s="1760" t="s">
        <v>823</v>
      </c>
      <c r="Z3" s="1761"/>
      <c r="AA3" s="1761"/>
      <c r="AB3" s="1761"/>
      <c r="AC3" s="1761"/>
      <c r="AD3" s="1761"/>
      <c r="AE3" s="1761"/>
      <c r="AF3" s="1761"/>
      <c r="AG3" s="1761"/>
      <c r="AH3" s="1761"/>
      <c r="AI3" s="1761"/>
      <c r="AJ3" s="1761"/>
      <c r="AK3" s="1761"/>
      <c r="AL3" s="1761"/>
      <c r="AM3" s="1761"/>
      <c r="AN3" s="1761"/>
      <c r="AO3" s="1761"/>
      <c r="AP3" s="1761"/>
      <c r="AQ3" s="1761"/>
      <c r="AR3" s="1761"/>
      <c r="AS3" s="1761"/>
      <c r="AT3" s="1762"/>
      <c r="AU3" s="955"/>
    </row>
    <row r="4" spans="1:47" ht="70.150000000000006" customHeight="1" x14ac:dyDescent="0.45">
      <c r="A4" s="1790" t="s">
        <v>824</v>
      </c>
      <c r="B4" s="1791"/>
      <c r="C4" s="1791"/>
      <c r="D4" s="1791"/>
      <c r="E4" s="1791"/>
      <c r="F4" s="1791"/>
      <c r="G4" s="1791"/>
      <c r="H4" s="1791"/>
      <c r="I4" s="1791"/>
      <c r="J4" s="1791"/>
      <c r="K4" s="1791"/>
      <c r="L4" s="1791"/>
      <c r="M4" s="1791"/>
      <c r="N4" s="1791"/>
      <c r="O4" s="1791"/>
      <c r="P4" s="1791"/>
      <c r="Q4" s="1791"/>
      <c r="R4" s="1791"/>
      <c r="S4" s="1791"/>
      <c r="T4" s="1791"/>
      <c r="U4" s="1791"/>
      <c r="V4" s="1791"/>
      <c r="W4" s="1791"/>
      <c r="X4" s="1791"/>
      <c r="Y4" s="1791"/>
      <c r="Z4" s="1791"/>
      <c r="AA4" s="1791"/>
      <c r="AB4" s="1791"/>
      <c r="AC4" s="1791"/>
      <c r="AD4" s="1791"/>
      <c r="AE4" s="1791"/>
      <c r="AF4" s="1791"/>
      <c r="AG4" s="1791"/>
      <c r="AH4" s="1791"/>
      <c r="AI4" s="1791"/>
      <c r="AJ4" s="1791"/>
      <c r="AK4" s="1791"/>
      <c r="AL4" s="1791"/>
      <c r="AM4" s="1791"/>
      <c r="AN4" s="1791"/>
      <c r="AO4" s="1791"/>
      <c r="AP4" s="1791"/>
      <c r="AQ4" s="1791"/>
      <c r="AR4" s="1791"/>
      <c r="AS4" s="1791"/>
      <c r="AT4" s="1791"/>
      <c r="AU4" s="954"/>
    </row>
    <row r="5" spans="1:47" ht="28.9" customHeight="1" x14ac:dyDescent="0.45">
      <c r="A5" s="1779" t="s">
        <v>825</v>
      </c>
      <c r="B5" s="1780"/>
      <c r="C5" s="1780"/>
      <c r="D5" s="1780"/>
      <c r="E5" s="1780"/>
      <c r="F5" s="1780"/>
      <c r="G5" s="1780"/>
      <c r="H5" s="1780"/>
      <c r="I5" s="1780"/>
      <c r="J5" s="1780"/>
      <c r="K5" s="1780"/>
      <c r="L5" s="1780"/>
      <c r="M5" s="1780"/>
      <c r="N5" s="1780"/>
      <c r="O5" s="1780"/>
      <c r="P5" s="1780"/>
      <c r="Q5" s="1780"/>
      <c r="R5" s="1780"/>
      <c r="S5" s="1780"/>
      <c r="T5" s="1780"/>
      <c r="U5" s="1780"/>
      <c r="V5" s="1780"/>
      <c r="W5" s="1780"/>
      <c r="X5" s="1780"/>
      <c r="Y5" s="1780"/>
      <c r="Z5" s="1780"/>
      <c r="AA5" s="1780"/>
      <c r="AB5" s="1780"/>
      <c r="AC5" s="1780"/>
      <c r="AD5" s="1780"/>
      <c r="AE5" s="1780"/>
      <c r="AF5" s="1780"/>
      <c r="AG5" s="1780"/>
      <c r="AH5" s="1780"/>
      <c r="AI5" s="1780"/>
      <c r="AJ5" s="1780"/>
      <c r="AK5" s="1780"/>
      <c r="AL5" s="1780"/>
      <c r="AM5" s="1780"/>
      <c r="AN5" s="1780"/>
      <c r="AO5" s="1780"/>
      <c r="AP5" s="1780"/>
      <c r="AQ5" s="1780"/>
      <c r="AR5" s="1780"/>
      <c r="AS5" s="1780"/>
      <c r="AT5" s="1780"/>
      <c r="AU5" s="954"/>
    </row>
    <row r="6" spans="1:47" ht="36" customHeight="1" x14ac:dyDescent="0.45">
      <c r="A6" s="1775" t="s">
        <v>834</v>
      </c>
      <c r="B6" s="1776"/>
      <c r="C6" s="1776"/>
      <c r="D6" s="1776"/>
      <c r="E6" s="1776"/>
      <c r="F6" s="1776"/>
      <c r="G6" s="1776"/>
      <c r="H6" s="1776"/>
      <c r="I6" s="1776"/>
      <c r="J6" s="1776"/>
      <c r="K6" s="1776"/>
      <c r="L6" s="1776"/>
      <c r="M6" s="1776"/>
      <c r="N6" s="1776"/>
      <c r="O6" s="1776"/>
      <c r="P6" s="1776"/>
      <c r="Q6" s="1776"/>
      <c r="R6" s="1776"/>
      <c r="S6" s="1776"/>
      <c r="T6" s="1776"/>
      <c r="U6" s="1776"/>
      <c r="V6" s="1776"/>
      <c r="W6" s="1776"/>
      <c r="X6" s="1776"/>
      <c r="Y6" s="1776"/>
      <c r="Z6" s="1776"/>
      <c r="AA6" s="1776"/>
      <c r="AB6" s="1776"/>
      <c r="AC6" s="1776"/>
      <c r="AD6" s="1776"/>
      <c r="AE6" s="1776"/>
      <c r="AF6" s="1776"/>
      <c r="AG6" s="1776"/>
      <c r="AH6" s="1776"/>
      <c r="AI6" s="1776"/>
      <c r="AJ6" s="1776"/>
      <c r="AK6" s="1776"/>
      <c r="AL6" s="1776"/>
      <c r="AM6" s="1776"/>
      <c r="AN6" s="1776"/>
      <c r="AO6" s="1776"/>
      <c r="AP6" s="1776"/>
      <c r="AQ6" s="1776"/>
      <c r="AR6" s="1776"/>
      <c r="AS6" s="1776"/>
      <c r="AT6" s="1776"/>
      <c r="AU6" s="954"/>
    </row>
    <row r="7" spans="1:47" ht="36" customHeight="1" x14ac:dyDescent="0.45">
      <c r="A7" s="1775" t="s">
        <v>821</v>
      </c>
      <c r="B7" s="1776"/>
      <c r="C7" s="1776"/>
      <c r="D7" s="1776"/>
      <c r="E7" s="1776"/>
      <c r="F7" s="1776"/>
      <c r="G7" s="1776"/>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776"/>
      <c r="AU7" s="954"/>
    </row>
    <row r="8" spans="1:47" ht="49.9" customHeight="1" x14ac:dyDescent="0.45">
      <c r="A8" s="1777" t="s">
        <v>826</v>
      </c>
      <c r="B8" s="1778"/>
      <c r="C8" s="1778"/>
      <c r="D8" s="1778"/>
      <c r="E8" s="1778"/>
      <c r="F8" s="1778"/>
      <c r="G8" s="1778"/>
      <c r="H8" s="1778"/>
      <c r="I8" s="1778"/>
      <c r="J8" s="1778"/>
      <c r="K8" s="1778"/>
      <c r="L8" s="1778"/>
      <c r="M8" s="1778"/>
      <c r="N8" s="1778"/>
      <c r="O8" s="1778"/>
      <c r="P8" s="1778"/>
      <c r="Q8" s="1778"/>
      <c r="R8" s="1778"/>
      <c r="S8" s="1778"/>
      <c r="T8" s="1778"/>
      <c r="U8" s="1778"/>
      <c r="V8" s="1778"/>
      <c r="W8" s="1778"/>
      <c r="X8" s="1778"/>
      <c r="Y8" s="1778"/>
      <c r="Z8" s="1778"/>
      <c r="AA8" s="1778"/>
      <c r="AB8" s="1778"/>
      <c r="AC8" s="1778"/>
      <c r="AD8" s="1778"/>
      <c r="AE8" s="1778"/>
      <c r="AF8" s="1778"/>
      <c r="AG8" s="1778"/>
      <c r="AH8" s="1778"/>
      <c r="AI8" s="1778"/>
      <c r="AJ8" s="1778"/>
      <c r="AK8" s="1778"/>
      <c r="AL8" s="1778"/>
      <c r="AM8" s="1778"/>
      <c r="AN8" s="1778"/>
      <c r="AO8" s="1778"/>
      <c r="AP8" s="1778"/>
      <c r="AQ8" s="1778"/>
      <c r="AR8" s="1778"/>
      <c r="AS8" s="1778"/>
      <c r="AT8" s="1778"/>
      <c r="AU8" s="954"/>
    </row>
    <row r="9" spans="1:47" ht="49.5" customHeight="1" x14ac:dyDescent="0.45">
      <c r="A9" s="1779" t="s">
        <v>820</v>
      </c>
      <c r="B9" s="1780"/>
      <c r="C9" s="1780"/>
      <c r="D9" s="1780"/>
      <c r="E9" s="1780"/>
      <c r="F9" s="1780"/>
      <c r="G9" s="1780"/>
      <c r="H9" s="1780"/>
      <c r="I9" s="1780"/>
      <c r="J9" s="1780"/>
      <c r="K9" s="1780"/>
      <c r="L9" s="1780"/>
      <c r="M9" s="1780"/>
      <c r="N9" s="1780"/>
      <c r="O9" s="1780"/>
      <c r="P9" s="1780"/>
      <c r="Q9" s="1780"/>
      <c r="R9" s="1780"/>
      <c r="S9" s="1780"/>
      <c r="T9" s="1780"/>
      <c r="U9" s="1780"/>
      <c r="V9" s="1780"/>
      <c r="W9" s="1780"/>
      <c r="X9" s="1780"/>
      <c r="Y9" s="1780"/>
      <c r="Z9" s="1780"/>
      <c r="AA9" s="1780"/>
      <c r="AB9" s="1780"/>
      <c r="AC9" s="1780"/>
      <c r="AD9" s="1780"/>
      <c r="AE9" s="1780"/>
      <c r="AF9" s="1780"/>
      <c r="AG9" s="1780"/>
      <c r="AH9" s="1780"/>
      <c r="AI9" s="1780"/>
      <c r="AJ9" s="1780"/>
      <c r="AK9" s="1780"/>
      <c r="AL9" s="1780"/>
      <c r="AM9" s="1780"/>
      <c r="AN9" s="1780"/>
      <c r="AO9" s="1780"/>
      <c r="AP9" s="1780"/>
      <c r="AQ9" s="1780"/>
      <c r="AR9" s="1780"/>
      <c r="AS9" s="1780"/>
      <c r="AT9" s="1780"/>
      <c r="AU9" s="954"/>
    </row>
    <row r="10" spans="1:47" ht="15" customHeight="1" x14ac:dyDescent="0.4">
      <c r="A10" s="949"/>
      <c r="B10" s="1781"/>
      <c r="C10" s="1782"/>
      <c r="D10" s="1782"/>
      <c r="E10" s="1782"/>
      <c r="F10" s="1782"/>
      <c r="G10" s="1782"/>
      <c r="H10" s="1782"/>
      <c r="I10" s="1782"/>
      <c r="J10" s="1782"/>
      <c r="K10" s="1782"/>
      <c r="L10" s="1782"/>
      <c r="M10" s="1782"/>
      <c r="N10" s="1783"/>
      <c r="O10" s="1784" t="s">
        <v>187</v>
      </c>
      <c r="P10" s="1785"/>
      <c r="Q10" s="1785"/>
      <c r="R10" s="1785"/>
      <c r="S10" s="1785"/>
      <c r="T10" s="1785"/>
      <c r="U10" s="1785"/>
      <c r="V10" s="1785"/>
      <c r="W10" s="1785"/>
      <c r="X10" s="1785"/>
      <c r="Y10" s="1785"/>
      <c r="Z10" s="1785"/>
      <c r="AA10" s="1785"/>
      <c r="AB10" s="1785"/>
      <c r="AC10" s="1785"/>
      <c r="AD10" s="1785"/>
      <c r="AE10" s="1785"/>
      <c r="AF10" s="1785"/>
      <c r="AG10" s="1785"/>
      <c r="AH10" s="1786"/>
      <c r="AI10" s="1784" t="s">
        <v>827</v>
      </c>
      <c r="AJ10" s="1785"/>
      <c r="AK10" s="1785"/>
      <c r="AL10" s="1785"/>
      <c r="AM10" s="1785"/>
      <c r="AN10" s="1785"/>
      <c r="AO10" s="1785"/>
      <c r="AP10" s="1786"/>
      <c r="AQ10" s="1787"/>
      <c r="AR10" s="1787"/>
      <c r="AS10" s="1787"/>
      <c r="AT10" s="1787"/>
      <c r="AU10" s="954"/>
    </row>
    <row r="11" spans="1:47" ht="32.450000000000003" customHeight="1" x14ac:dyDescent="0.45">
      <c r="A11" s="950"/>
      <c r="B11" s="1748" t="s">
        <v>828</v>
      </c>
      <c r="C11" s="1749"/>
      <c r="D11" s="1749"/>
      <c r="E11" s="1749"/>
      <c r="F11" s="1749"/>
      <c r="G11" s="1749"/>
      <c r="H11" s="1749"/>
      <c r="I11" s="1749"/>
      <c r="J11" s="1749"/>
      <c r="K11" s="1749"/>
      <c r="L11" s="1749"/>
      <c r="M11" s="1749"/>
      <c r="N11" s="1750"/>
      <c r="O11" s="1745"/>
      <c r="P11" s="1746"/>
      <c r="Q11" s="1746"/>
      <c r="R11" s="1746"/>
      <c r="S11" s="1746"/>
      <c r="T11" s="1746"/>
      <c r="U11" s="1746"/>
      <c r="V11" s="1746"/>
      <c r="W11" s="1746"/>
      <c r="X11" s="1746"/>
      <c r="Y11" s="1746"/>
      <c r="Z11" s="1746"/>
      <c r="AA11" s="1746"/>
      <c r="AB11" s="1746"/>
      <c r="AC11" s="1746"/>
      <c r="AD11" s="1746"/>
      <c r="AE11" s="1746"/>
      <c r="AF11" s="1746"/>
      <c r="AG11" s="1746"/>
      <c r="AH11" s="1747"/>
      <c r="AI11" s="1748"/>
      <c r="AJ11" s="1749"/>
      <c r="AK11" s="1749"/>
      <c r="AL11" s="1749"/>
      <c r="AM11" s="1749"/>
      <c r="AN11" s="1749"/>
      <c r="AO11" s="1749"/>
      <c r="AP11" s="1750"/>
      <c r="AQ11" s="1751"/>
      <c r="AR11" s="1751"/>
      <c r="AS11" s="1751"/>
      <c r="AT11" s="1751"/>
      <c r="AU11" s="954"/>
    </row>
    <row r="12" spans="1:47" ht="37.15" customHeight="1" x14ac:dyDescent="0.45">
      <c r="A12" s="950"/>
      <c r="B12" s="1748" t="s">
        <v>829</v>
      </c>
      <c r="C12" s="1749"/>
      <c r="D12" s="1749"/>
      <c r="E12" s="1749"/>
      <c r="F12" s="1749"/>
      <c r="G12" s="1749"/>
      <c r="H12" s="1749"/>
      <c r="I12" s="1749"/>
      <c r="J12" s="1749"/>
      <c r="K12" s="1749"/>
      <c r="L12" s="1749"/>
      <c r="M12" s="1749"/>
      <c r="N12" s="1750"/>
      <c r="O12" s="1745"/>
      <c r="P12" s="1746"/>
      <c r="Q12" s="1746"/>
      <c r="R12" s="1746"/>
      <c r="S12" s="1746"/>
      <c r="T12" s="1746"/>
      <c r="U12" s="1746"/>
      <c r="V12" s="1746"/>
      <c r="W12" s="1746"/>
      <c r="X12" s="1746"/>
      <c r="Y12" s="1746"/>
      <c r="Z12" s="1746"/>
      <c r="AA12" s="1746"/>
      <c r="AB12" s="1746"/>
      <c r="AC12" s="1746"/>
      <c r="AD12" s="1746"/>
      <c r="AE12" s="1746"/>
      <c r="AF12" s="1746"/>
      <c r="AG12" s="1746"/>
      <c r="AH12" s="1747"/>
      <c r="AI12" s="1748"/>
      <c r="AJ12" s="1749"/>
      <c r="AK12" s="1749"/>
      <c r="AL12" s="1749"/>
      <c r="AM12" s="1749"/>
      <c r="AN12" s="1749"/>
      <c r="AO12" s="1749"/>
      <c r="AP12" s="1750"/>
      <c r="AQ12" s="1751"/>
      <c r="AR12" s="1751"/>
      <c r="AS12" s="1751"/>
      <c r="AT12" s="1751"/>
      <c r="AU12" s="954"/>
    </row>
    <row r="13" spans="1:47" ht="37.9" customHeight="1" x14ac:dyDescent="0.45">
      <c r="A13" s="950"/>
      <c r="B13" s="1766" t="s">
        <v>830</v>
      </c>
      <c r="C13" s="1767"/>
      <c r="D13" s="1767"/>
      <c r="E13" s="1767"/>
      <c r="F13" s="1767"/>
      <c r="G13" s="1767"/>
      <c r="H13" s="1767"/>
      <c r="I13" s="1767"/>
      <c r="J13" s="1767"/>
      <c r="K13" s="1767"/>
      <c r="L13" s="1767"/>
      <c r="M13" s="1767"/>
      <c r="N13" s="1768"/>
      <c r="O13" s="1769"/>
      <c r="P13" s="1770"/>
      <c r="Q13" s="1770"/>
      <c r="R13" s="1770"/>
      <c r="S13" s="1770"/>
      <c r="T13" s="1770"/>
      <c r="U13" s="1770"/>
      <c r="V13" s="1770"/>
      <c r="W13" s="1770"/>
      <c r="X13" s="1770"/>
      <c r="Y13" s="1770"/>
      <c r="Z13" s="1770"/>
      <c r="AA13" s="1770"/>
      <c r="AB13" s="1770"/>
      <c r="AC13" s="1770"/>
      <c r="AD13" s="1770"/>
      <c r="AE13" s="1770"/>
      <c r="AF13" s="1770"/>
      <c r="AG13" s="1770"/>
      <c r="AH13" s="1771"/>
      <c r="AI13" s="1772"/>
      <c r="AJ13" s="1773"/>
      <c r="AK13" s="1773"/>
      <c r="AL13" s="1773"/>
      <c r="AM13" s="1773"/>
      <c r="AN13" s="1773"/>
      <c r="AO13" s="1773"/>
      <c r="AP13" s="1774"/>
      <c r="AQ13" s="1751"/>
      <c r="AR13" s="1751"/>
      <c r="AS13" s="1751"/>
      <c r="AT13" s="1751"/>
      <c r="AU13" s="954"/>
    </row>
    <row r="14" spans="1:47" ht="37.15" customHeight="1" x14ac:dyDescent="0.45">
      <c r="A14" s="950"/>
      <c r="B14" s="1748" t="s">
        <v>831</v>
      </c>
      <c r="C14" s="1749"/>
      <c r="D14" s="1749"/>
      <c r="E14" s="1749"/>
      <c r="F14" s="1749"/>
      <c r="G14" s="1749"/>
      <c r="H14" s="1749"/>
      <c r="I14" s="1749"/>
      <c r="J14" s="1749"/>
      <c r="K14" s="1749"/>
      <c r="L14" s="1749"/>
      <c r="M14" s="1749"/>
      <c r="N14" s="1750"/>
      <c r="O14" s="1745"/>
      <c r="P14" s="1746"/>
      <c r="Q14" s="1746"/>
      <c r="R14" s="1746"/>
      <c r="S14" s="1746"/>
      <c r="T14" s="1746"/>
      <c r="U14" s="1746"/>
      <c r="V14" s="1746"/>
      <c r="W14" s="1746"/>
      <c r="X14" s="1746"/>
      <c r="Y14" s="1746"/>
      <c r="Z14" s="1746"/>
      <c r="AA14" s="1746"/>
      <c r="AB14" s="1746"/>
      <c r="AC14" s="1746"/>
      <c r="AD14" s="1746"/>
      <c r="AE14" s="1746"/>
      <c r="AF14" s="1746"/>
      <c r="AG14" s="1746"/>
      <c r="AH14" s="1747"/>
      <c r="AI14" s="1748"/>
      <c r="AJ14" s="1749"/>
      <c r="AK14" s="1749"/>
      <c r="AL14" s="1749"/>
      <c r="AM14" s="1749"/>
      <c r="AN14" s="1749"/>
      <c r="AO14" s="1749"/>
      <c r="AP14" s="1750"/>
      <c r="AQ14" s="1751"/>
      <c r="AR14" s="1751"/>
      <c r="AS14" s="1751"/>
      <c r="AT14" s="1751"/>
      <c r="AU14" s="954"/>
    </row>
    <row r="15" spans="1:47" ht="37.15" customHeight="1" x14ac:dyDescent="0.45">
      <c r="A15" s="950"/>
      <c r="B15" s="1742" t="s">
        <v>832</v>
      </c>
      <c r="C15" s="1743"/>
      <c r="D15" s="1743"/>
      <c r="E15" s="1743"/>
      <c r="F15" s="1743"/>
      <c r="G15" s="1743"/>
      <c r="H15" s="1743"/>
      <c r="I15" s="1743"/>
      <c r="J15" s="1743"/>
      <c r="K15" s="1743"/>
      <c r="L15" s="1743"/>
      <c r="M15" s="1743"/>
      <c r="N15" s="1744"/>
      <c r="O15" s="1745"/>
      <c r="P15" s="1746"/>
      <c r="Q15" s="1746"/>
      <c r="R15" s="1746"/>
      <c r="S15" s="1746"/>
      <c r="T15" s="1746"/>
      <c r="U15" s="1746"/>
      <c r="V15" s="1746"/>
      <c r="W15" s="1746"/>
      <c r="X15" s="1746"/>
      <c r="Y15" s="1746"/>
      <c r="Z15" s="1746"/>
      <c r="AA15" s="1746"/>
      <c r="AB15" s="1746"/>
      <c r="AC15" s="1746"/>
      <c r="AD15" s="1746"/>
      <c r="AE15" s="1746"/>
      <c r="AF15" s="1746"/>
      <c r="AG15" s="1746"/>
      <c r="AH15" s="1747"/>
      <c r="AI15" s="1748"/>
      <c r="AJ15" s="1749"/>
      <c r="AK15" s="1749"/>
      <c r="AL15" s="1749"/>
      <c r="AM15" s="1749"/>
      <c r="AN15" s="1749"/>
      <c r="AO15" s="1749"/>
      <c r="AP15" s="1750"/>
      <c r="AQ15" s="1751"/>
      <c r="AR15" s="1751"/>
      <c r="AS15" s="1751"/>
      <c r="AT15" s="1751"/>
      <c r="AU15" s="954"/>
    </row>
    <row r="16" spans="1:47" ht="39" customHeight="1" x14ac:dyDescent="0.45">
      <c r="A16" s="951"/>
      <c r="B16" s="1748" t="s">
        <v>833</v>
      </c>
      <c r="C16" s="1749"/>
      <c r="D16" s="1749"/>
      <c r="E16" s="1749"/>
      <c r="F16" s="1749"/>
      <c r="G16" s="1749"/>
      <c r="H16" s="1749"/>
      <c r="I16" s="1749"/>
      <c r="J16" s="1749"/>
      <c r="K16" s="1749"/>
      <c r="L16" s="1749"/>
      <c r="M16" s="1749"/>
      <c r="N16" s="1750"/>
      <c r="O16" s="1745"/>
      <c r="P16" s="1746"/>
      <c r="Q16" s="1746"/>
      <c r="R16" s="1746"/>
      <c r="S16" s="1746"/>
      <c r="T16" s="1746"/>
      <c r="U16" s="1746"/>
      <c r="V16" s="1746"/>
      <c r="W16" s="1746"/>
      <c r="X16" s="1746"/>
      <c r="Y16" s="1746"/>
      <c r="Z16" s="1746"/>
      <c r="AA16" s="1746"/>
      <c r="AB16" s="1746"/>
      <c r="AC16" s="1746"/>
      <c r="AD16" s="1746"/>
      <c r="AE16" s="1746"/>
      <c r="AF16" s="1746"/>
      <c r="AG16" s="1746"/>
      <c r="AH16" s="1747"/>
      <c r="AI16" s="1748"/>
      <c r="AJ16" s="1749"/>
      <c r="AK16" s="1749"/>
      <c r="AL16" s="1749"/>
      <c r="AM16" s="1749"/>
      <c r="AN16" s="1749"/>
      <c r="AO16" s="1749"/>
      <c r="AP16" s="1750"/>
      <c r="AQ16" s="1752"/>
      <c r="AR16" s="1753"/>
      <c r="AS16" s="1753"/>
      <c r="AT16" s="1753"/>
      <c r="AU16" s="954"/>
    </row>
    <row r="17" spans="1:47" ht="39" customHeight="1" x14ac:dyDescent="0.45">
      <c r="A17" s="951"/>
      <c r="B17" s="970"/>
      <c r="C17" s="970"/>
      <c r="D17" s="970"/>
      <c r="E17" s="970"/>
      <c r="F17" s="970"/>
      <c r="G17" s="970"/>
      <c r="H17" s="970"/>
      <c r="I17" s="970"/>
      <c r="J17" s="970"/>
      <c r="K17" s="970"/>
      <c r="L17" s="970"/>
      <c r="M17" s="970"/>
      <c r="N17" s="970"/>
      <c r="O17" s="971"/>
      <c r="P17" s="971"/>
      <c r="Q17" s="971"/>
      <c r="R17" s="971"/>
      <c r="S17" s="971"/>
      <c r="T17" s="971"/>
      <c r="U17" s="971"/>
      <c r="V17" s="971"/>
      <c r="W17" s="971"/>
      <c r="X17" s="971"/>
      <c r="Y17" s="971"/>
      <c r="Z17" s="971"/>
      <c r="AA17" s="971"/>
      <c r="AB17" s="971"/>
      <c r="AC17" s="971"/>
      <c r="AD17" s="971"/>
      <c r="AE17" s="971"/>
      <c r="AF17" s="971"/>
      <c r="AG17" s="971"/>
      <c r="AH17" s="971"/>
      <c r="AI17" s="970"/>
      <c r="AJ17" s="970"/>
      <c r="AK17" s="970"/>
      <c r="AL17" s="970"/>
      <c r="AM17" s="970"/>
      <c r="AN17" s="970"/>
      <c r="AO17" s="970"/>
      <c r="AP17" s="970"/>
      <c r="AQ17" s="972"/>
      <c r="AR17" s="972"/>
      <c r="AS17" s="972"/>
      <c r="AT17" s="972"/>
      <c r="AU17" s="954"/>
    </row>
    <row r="18" spans="1:47" ht="39" customHeight="1" x14ac:dyDescent="0.45">
      <c r="A18" s="951"/>
      <c r="B18" s="970"/>
      <c r="C18" s="970"/>
      <c r="D18" s="970"/>
      <c r="E18" s="970"/>
      <c r="F18" s="970"/>
      <c r="G18" s="970"/>
      <c r="H18" s="970"/>
      <c r="I18" s="970"/>
      <c r="J18" s="970"/>
      <c r="K18" s="970"/>
      <c r="L18" s="970"/>
      <c r="M18" s="970"/>
      <c r="N18" s="970"/>
      <c r="O18" s="971"/>
      <c r="P18" s="971"/>
      <c r="Q18" s="971"/>
      <c r="R18" s="971"/>
      <c r="S18" s="971"/>
      <c r="T18" s="971"/>
      <c r="U18" s="971"/>
      <c r="V18" s="971"/>
      <c r="W18" s="971"/>
      <c r="X18" s="971"/>
      <c r="Y18" s="971"/>
      <c r="Z18" s="971"/>
      <c r="AA18" s="971"/>
      <c r="AB18" s="971"/>
      <c r="AC18" s="971"/>
      <c r="AD18" s="971"/>
      <c r="AE18" s="971"/>
      <c r="AF18" s="971"/>
      <c r="AG18" s="971"/>
      <c r="AH18" s="971"/>
      <c r="AI18" s="970"/>
      <c r="AJ18" s="970"/>
      <c r="AK18" s="970"/>
      <c r="AL18" s="970"/>
      <c r="AM18" s="970"/>
      <c r="AN18" s="970"/>
      <c r="AO18" s="970"/>
      <c r="AP18" s="970"/>
      <c r="AQ18" s="972"/>
      <c r="AR18" s="972"/>
      <c r="AS18" s="972"/>
      <c r="AT18" s="972"/>
      <c r="AU18" s="954"/>
    </row>
    <row r="19" spans="1:47" ht="39" customHeight="1" x14ac:dyDescent="0.45">
      <c r="A19" s="951"/>
      <c r="B19" s="970"/>
      <c r="C19" s="970"/>
      <c r="D19" s="970"/>
      <c r="E19" s="970"/>
      <c r="F19" s="970"/>
      <c r="G19" s="970"/>
      <c r="H19" s="970"/>
      <c r="I19" s="970"/>
      <c r="J19" s="970"/>
      <c r="K19" s="970"/>
      <c r="L19" s="970"/>
      <c r="M19" s="970"/>
      <c r="N19" s="970"/>
      <c r="O19" s="971"/>
      <c r="P19" s="971"/>
      <c r="Q19" s="971"/>
      <c r="R19" s="971"/>
      <c r="S19" s="971"/>
      <c r="T19" s="971"/>
      <c r="U19" s="971"/>
      <c r="V19" s="971"/>
      <c r="W19" s="971"/>
      <c r="X19" s="971"/>
      <c r="Y19" s="971"/>
      <c r="Z19" s="971"/>
      <c r="AA19" s="971"/>
      <c r="AB19" s="971"/>
      <c r="AC19" s="971"/>
      <c r="AD19" s="971"/>
      <c r="AE19" s="971"/>
      <c r="AF19" s="971"/>
      <c r="AG19" s="971"/>
      <c r="AH19" s="971"/>
      <c r="AI19" s="970"/>
      <c r="AJ19" s="970"/>
      <c r="AK19" s="970"/>
      <c r="AL19" s="970"/>
      <c r="AM19" s="970"/>
      <c r="AN19" s="970"/>
      <c r="AO19" s="970"/>
      <c r="AP19" s="970"/>
      <c r="AQ19" s="972"/>
      <c r="AR19" s="972"/>
      <c r="AS19" s="972"/>
      <c r="AT19" s="972"/>
      <c r="AU19" s="954"/>
    </row>
    <row r="20" spans="1:47" ht="39" customHeight="1" x14ac:dyDescent="0.45">
      <c r="A20" s="951"/>
      <c r="B20" s="970"/>
      <c r="C20" s="970"/>
      <c r="D20" s="970"/>
      <c r="E20" s="970"/>
      <c r="F20" s="970"/>
      <c r="G20" s="970"/>
      <c r="H20" s="970"/>
      <c r="I20" s="970"/>
      <c r="J20" s="970"/>
      <c r="K20" s="970"/>
      <c r="L20" s="970"/>
      <c r="M20" s="970"/>
      <c r="N20" s="970"/>
      <c r="O20" s="971"/>
      <c r="P20" s="971"/>
      <c r="Q20" s="971"/>
      <c r="R20" s="971"/>
      <c r="S20" s="971"/>
      <c r="T20" s="971"/>
      <c r="U20" s="971"/>
      <c r="V20" s="971"/>
      <c r="W20" s="971"/>
      <c r="X20" s="971"/>
      <c r="Y20" s="971"/>
      <c r="Z20" s="971"/>
      <c r="AA20" s="971"/>
      <c r="AB20" s="971"/>
      <c r="AC20" s="971"/>
      <c r="AD20" s="971"/>
      <c r="AE20" s="971"/>
      <c r="AF20" s="971"/>
      <c r="AG20" s="971"/>
      <c r="AH20" s="971"/>
      <c r="AI20" s="970"/>
      <c r="AJ20" s="970"/>
      <c r="AK20" s="970"/>
      <c r="AL20" s="970"/>
      <c r="AM20" s="970"/>
      <c r="AN20" s="970"/>
      <c r="AO20" s="970"/>
      <c r="AP20" s="970"/>
      <c r="AQ20" s="972"/>
      <c r="AR20" s="972"/>
      <c r="AS20" s="972"/>
      <c r="AT20" s="972"/>
      <c r="AU20" s="954"/>
    </row>
    <row r="21" spans="1:47" ht="39" customHeight="1" x14ac:dyDescent="0.45">
      <c r="A21" s="951"/>
      <c r="B21" s="970"/>
      <c r="C21" s="970"/>
      <c r="D21" s="970"/>
      <c r="E21" s="970"/>
      <c r="F21" s="970"/>
      <c r="G21" s="970"/>
      <c r="H21" s="970"/>
      <c r="I21" s="970"/>
      <c r="J21" s="970"/>
      <c r="K21" s="970"/>
      <c r="L21" s="970"/>
      <c r="M21" s="970"/>
      <c r="N21" s="970"/>
      <c r="O21" s="971"/>
      <c r="P21" s="971"/>
      <c r="Q21" s="971"/>
      <c r="R21" s="971"/>
      <c r="S21" s="971"/>
      <c r="T21" s="971"/>
      <c r="U21" s="971"/>
      <c r="V21" s="971"/>
      <c r="W21" s="971"/>
      <c r="X21" s="971"/>
      <c r="Y21" s="971"/>
      <c r="Z21" s="971"/>
      <c r="AA21" s="971"/>
      <c r="AB21" s="971"/>
      <c r="AC21" s="971"/>
      <c r="AD21" s="971"/>
      <c r="AE21" s="971"/>
      <c r="AF21" s="971"/>
      <c r="AG21" s="971"/>
      <c r="AH21" s="971"/>
      <c r="AI21" s="970"/>
      <c r="AJ21" s="970"/>
      <c r="AK21" s="970"/>
      <c r="AL21" s="970"/>
      <c r="AM21" s="970"/>
      <c r="AN21" s="970"/>
      <c r="AO21" s="970"/>
      <c r="AP21" s="970"/>
      <c r="AQ21" s="972"/>
      <c r="AR21" s="972"/>
      <c r="AS21" s="972"/>
      <c r="AT21" s="972"/>
      <c r="AU21" s="954"/>
    </row>
    <row r="22" spans="1:47" ht="39" customHeight="1" thickBot="1" x14ac:dyDescent="0.5">
      <c r="A22" s="957"/>
      <c r="B22" s="964"/>
      <c r="C22" s="964"/>
      <c r="D22" s="964"/>
      <c r="E22" s="964"/>
      <c r="F22" s="964"/>
      <c r="G22" s="964"/>
      <c r="H22" s="964"/>
      <c r="I22" s="964"/>
      <c r="J22" s="964"/>
      <c r="K22" s="964"/>
      <c r="L22" s="964"/>
      <c r="M22" s="964"/>
      <c r="N22" s="964"/>
      <c r="O22" s="965"/>
      <c r="P22" s="965"/>
      <c r="Q22" s="965"/>
      <c r="R22" s="965"/>
      <c r="S22" s="965"/>
      <c r="T22" s="965"/>
      <c r="U22" s="965"/>
      <c r="V22" s="965"/>
      <c r="W22" s="965"/>
      <c r="X22" s="965"/>
      <c r="Y22" s="965"/>
      <c r="Z22" s="965"/>
      <c r="AA22" s="965"/>
      <c r="AB22" s="965"/>
      <c r="AC22" s="965"/>
      <c r="AD22" s="965"/>
      <c r="AE22" s="965"/>
      <c r="AF22" s="965"/>
      <c r="AG22" s="965"/>
      <c r="AH22" s="965"/>
      <c r="AI22" s="964"/>
      <c r="AJ22" s="964"/>
      <c r="AK22" s="964"/>
      <c r="AL22" s="964"/>
      <c r="AM22" s="964"/>
      <c r="AN22" s="964"/>
      <c r="AO22" s="964"/>
      <c r="AP22" s="964"/>
      <c r="AQ22" s="966"/>
      <c r="AR22" s="966"/>
      <c r="AS22" s="966"/>
      <c r="AT22" s="966"/>
      <c r="AU22" s="958"/>
    </row>
    <row r="23" spans="1:47" ht="19.149999999999999" customHeight="1" x14ac:dyDescent="0.45">
      <c r="A23" s="967"/>
      <c r="B23" s="961"/>
      <c r="C23" s="961"/>
      <c r="D23" s="961"/>
      <c r="E23" s="961"/>
      <c r="F23" s="961"/>
      <c r="G23" s="961"/>
      <c r="H23" s="961"/>
      <c r="I23" s="961"/>
      <c r="J23" s="961"/>
      <c r="K23" s="961"/>
      <c r="L23" s="961"/>
      <c r="M23" s="961"/>
      <c r="N23" s="961"/>
      <c r="O23" s="962"/>
      <c r="P23" s="962"/>
      <c r="Q23" s="962"/>
      <c r="R23" s="962"/>
      <c r="S23" s="962"/>
      <c r="T23" s="962"/>
      <c r="U23" s="962"/>
      <c r="V23" s="962"/>
      <c r="W23" s="962"/>
      <c r="X23" s="962"/>
      <c r="Y23" s="962"/>
      <c r="Z23" s="962"/>
      <c r="AA23" s="962"/>
      <c r="AB23" s="962"/>
      <c r="AC23" s="962"/>
      <c r="AD23" s="962"/>
      <c r="AE23" s="962"/>
      <c r="AF23" s="962"/>
      <c r="AG23" s="962"/>
      <c r="AH23" s="962"/>
      <c r="AI23" s="961"/>
      <c r="AJ23" s="961"/>
      <c r="AK23" s="961"/>
      <c r="AL23" s="961"/>
      <c r="AM23" s="961"/>
      <c r="AN23" s="961"/>
      <c r="AO23" s="961"/>
      <c r="AP23" s="961"/>
      <c r="AQ23" s="963"/>
      <c r="AR23" s="963"/>
      <c r="AS23" s="963"/>
      <c r="AT23" s="963"/>
      <c r="AU23" s="953"/>
    </row>
    <row r="24" spans="1:47" ht="19.149999999999999" customHeight="1" x14ac:dyDescent="0.45">
      <c r="A24" s="951"/>
      <c r="B24" s="970"/>
      <c r="C24" s="970"/>
      <c r="D24" s="970"/>
      <c r="E24" s="970"/>
      <c r="F24" s="970"/>
      <c r="G24" s="970"/>
      <c r="H24" s="970"/>
      <c r="I24" s="970"/>
      <c r="J24" s="970"/>
      <c r="K24" s="970"/>
      <c r="L24" s="970"/>
      <c r="M24" s="970"/>
      <c r="N24" s="970"/>
      <c r="O24" s="971"/>
      <c r="P24" s="971"/>
      <c r="Q24" s="971"/>
      <c r="R24" s="971"/>
      <c r="S24" s="971"/>
      <c r="T24" s="971"/>
      <c r="U24" s="971"/>
      <c r="V24" s="971"/>
      <c r="W24" s="971"/>
      <c r="X24" s="971"/>
      <c r="Y24" s="971"/>
      <c r="Z24" s="971"/>
      <c r="AA24" s="971"/>
      <c r="AB24" s="971"/>
      <c r="AC24" s="971"/>
      <c r="AD24" s="971"/>
      <c r="AE24" s="971"/>
      <c r="AF24" s="971"/>
      <c r="AG24" s="971"/>
      <c r="AH24" s="971"/>
      <c r="AI24" s="970"/>
      <c r="AJ24" s="970"/>
      <c r="AK24" s="970"/>
      <c r="AL24" s="970"/>
      <c r="AM24" s="970"/>
      <c r="AN24" s="970"/>
      <c r="AO24" s="970"/>
      <c r="AP24" s="970"/>
      <c r="AQ24" s="972"/>
      <c r="AR24" s="972"/>
      <c r="AS24" s="972"/>
      <c r="AT24" s="972"/>
      <c r="AU24" s="954"/>
    </row>
    <row r="25" spans="1:47" ht="19.149999999999999" customHeight="1" x14ac:dyDescent="0.45">
      <c r="A25" s="951"/>
      <c r="B25" s="970"/>
      <c r="C25" s="970"/>
      <c r="D25" s="970"/>
      <c r="E25" s="970"/>
      <c r="F25" s="970"/>
      <c r="G25" s="970"/>
      <c r="H25" s="970"/>
      <c r="I25" s="970"/>
      <c r="J25" s="970"/>
      <c r="K25" s="970"/>
      <c r="L25" s="970"/>
      <c r="M25" s="970"/>
      <c r="N25" s="970"/>
      <c r="O25" s="971"/>
      <c r="P25" s="971"/>
      <c r="Q25" s="971"/>
      <c r="R25" s="971"/>
      <c r="S25" s="971"/>
      <c r="T25" s="971"/>
      <c r="U25" s="971"/>
      <c r="V25" s="971"/>
      <c r="W25" s="971"/>
      <c r="X25" s="971"/>
      <c r="Y25" s="971"/>
      <c r="Z25" s="971"/>
      <c r="AA25" s="971"/>
      <c r="AB25" s="971"/>
      <c r="AC25" s="971"/>
      <c r="AD25" s="971"/>
      <c r="AE25" s="971"/>
      <c r="AF25" s="971"/>
      <c r="AG25" s="971"/>
      <c r="AH25" s="971"/>
      <c r="AI25" s="970"/>
      <c r="AJ25" s="970"/>
      <c r="AK25" s="970"/>
      <c r="AL25" s="970"/>
      <c r="AM25" s="970"/>
      <c r="AN25" s="970"/>
      <c r="AO25" s="970"/>
      <c r="AP25" s="970"/>
      <c r="AQ25" s="972"/>
      <c r="AR25" s="972"/>
      <c r="AS25" s="972"/>
      <c r="AT25" s="972"/>
      <c r="AU25" s="954"/>
    </row>
    <row r="26" spans="1:47" ht="17.25" customHeight="1" x14ac:dyDescent="0.4">
      <c r="A26" s="949"/>
      <c r="B26" s="1754" t="s">
        <v>822</v>
      </c>
      <c r="C26" s="1755"/>
      <c r="D26" s="1755"/>
      <c r="E26" s="1755"/>
      <c r="F26" s="1755"/>
      <c r="G26" s="1755"/>
      <c r="H26" s="1755"/>
      <c r="I26" s="1755"/>
      <c r="J26" s="1755"/>
      <c r="K26" s="1755"/>
      <c r="L26" s="1755"/>
      <c r="M26" s="1755"/>
      <c r="N26" s="1755"/>
      <c r="O26" s="1755"/>
      <c r="P26" s="1755"/>
      <c r="Q26" s="1755"/>
      <c r="R26" s="1755"/>
      <c r="S26" s="1755"/>
      <c r="T26" s="1755"/>
      <c r="U26" s="1755"/>
      <c r="V26" s="1755"/>
      <c r="W26" s="1755"/>
      <c r="X26" s="1755"/>
      <c r="Y26" s="1756"/>
      <c r="Z26" s="1754" t="s">
        <v>815</v>
      </c>
      <c r="AA26" s="1755"/>
      <c r="AB26" s="1755"/>
      <c r="AC26" s="1755"/>
      <c r="AD26" s="1755"/>
      <c r="AE26" s="1755"/>
      <c r="AF26" s="1755"/>
      <c r="AG26" s="1755"/>
      <c r="AH26" s="1755"/>
      <c r="AI26" s="1755"/>
      <c r="AJ26" s="1755"/>
      <c r="AK26" s="1755"/>
      <c r="AL26" s="1755"/>
      <c r="AM26" s="1755"/>
      <c r="AN26" s="1755"/>
      <c r="AO26" s="1755"/>
      <c r="AP26" s="1755"/>
      <c r="AQ26" s="1755"/>
      <c r="AR26" s="1755"/>
      <c r="AS26" s="1755"/>
      <c r="AT26" s="1756"/>
      <c r="AU26" s="956"/>
    </row>
    <row r="27" spans="1:47" s="969" customFormat="1" ht="31.15" customHeight="1" x14ac:dyDescent="0.45">
      <c r="A27" s="950"/>
      <c r="B27" s="1757" t="s">
        <v>838</v>
      </c>
      <c r="C27" s="1758"/>
      <c r="D27" s="1758"/>
      <c r="E27" s="1758"/>
      <c r="F27" s="1758"/>
      <c r="G27" s="1758"/>
      <c r="H27" s="1758"/>
      <c r="I27" s="1758"/>
      <c r="J27" s="1758"/>
      <c r="K27" s="1758"/>
      <c r="L27" s="1758"/>
      <c r="M27" s="1758"/>
      <c r="N27" s="1758"/>
      <c r="O27" s="1758"/>
      <c r="P27" s="1758"/>
      <c r="Q27" s="1758"/>
      <c r="R27" s="1758"/>
      <c r="S27" s="1758"/>
      <c r="T27" s="1758"/>
      <c r="U27" s="1758"/>
      <c r="V27" s="1758"/>
      <c r="W27" s="1758"/>
      <c r="X27" s="1758"/>
      <c r="Y27" s="1759"/>
      <c r="Z27" s="1760" t="s">
        <v>816</v>
      </c>
      <c r="AA27" s="1761"/>
      <c r="AB27" s="1761"/>
      <c r="AC27" s="1761"/>
      <c r="AD27" s="1761"/>
      <c r="AE27" s="1761"/>
      <c r="AF27" s="1761"/>
      <c r="AG27" s="1761"/>
      <c r="AH27" s="1761"/>
      <c r="AI27" s="1761"/>
      <c r="AJ27" s="1761"/>
      <c r="AK27" s="1761"/>
      <c r="AL27" s="1761"/>
      <c r="AM27" s="1761"/>
      <c r="AN27" s="1761"/>
      <c r="AO27" s="1761"/>
      <c r="AP27" s="1761"/>
      <c r="AQ27" s="1761"/>
      <c r="AR27" s="1761"/>
      <c r="AS27" s="1761"/>
      <c r="AT27" s="1762"/>
      <c r="AU27" s="959"/>
    </row>
    <row r="28" spans="1:47" ht="17.649999999999999" customHeight="1" x14ac:dyDescent="0.4">
      <c r="A28" s="949"/>
      <c r="B28" s="973"/>
      <c r="C28" s="973"/>
      <c r="D28" s="973"/>
      <c r="E28" s="973"/>
      <c r="F28" s="973"/>
      <c r="G28" s="973"/>
      <c r="H28" s="973"/>
      <c r="I28" s="973"/>
      <c r="J28" s="973"/>
      <c r="K28" s="973"/>
      <c r="L28" s="973"/>
      <c r="M28" s="973"/>
      <c r="N28" s="973"/>
      <c r="O28" s="973"/>
      <c r="P28" s="973"/>
      <c r="Q28" s="973"/>
      <c r="R28" s="973"/>
      <c r="S28" s="973"/>
      <c r="T28" s="973"/>
      <c r="U28" s="973"/>
      <c r="V28" s="973"/>
      <c r="W28" s="973"/>
      <c r="X28" s="973"/>
      <c r="Y28" s="973"/>
      <c r="Z28" s="974"/>
      <c r="AA28" s="974"/>
      <c r="AB28" s="974"/>
      <c r="AC28" s="974"/>
      <c r="AD28" s="974"/>
      <c r="AE28" s="974"/>
      <c r="AF28" s="974"/>
      <c r="AG28" s="974"/>
      <c r="AH28" s="974"/>
      <c r="AI28" s="974"/>
      <c r="AJ28" s="974"/>
      <c r="AK28" s="974"/>
      <c r="AL28" s="974"/>
      <c r="AM28" s="974"/>
      <c r="AN28" s="974"/>
      <c r="AO28" s="974"/>
      <c r="AP28" s="974"/>
      <c r="AQ28" s="974"/>
      <c r="AR28" s="974"/>
      <c r="AS28" s="974"/>
      <c r="AT28" s="974"/>
      <c r="AU28" s="956"/>
    </row>
    <row r="29" spans="1:47" ht="17.649999999999999" customHeight="1" x14ac:dyDescent="0.4">
      <c r="A29" s="949"/>
      <c r="B29" s="973"/>
      <c r="C29" s="973"/>
      <c r="D29" s="973"/>
      <c r="E29" s="973"/>
      <c r="F29" s="973"/>
      <c r="G29" s="973"/>
      <c r="H29" s="973"/>
      <c r="I29" s="973"/>
      <c r="J29" s="973"/>
      <c r="K29" s="973"/>
      <c r="L29" s="973"/>
      <c r="M29" s="973"/>
      <c r="N29" s="973"/>
      <c r="O29" s="973"/>
      <c r="P29" s="973"/>
      <c r="Q29" s="973"/>
      <c r="R29" s="973"/>
      <c r="S29" s="973"/>
      <c r="T29" s="973"/>
      <c r="U29" s="973"/>
      <c r="V29" s="973"/>
      <c r="W29" s="973"/>
      <c r="X29" s="973"/>
      <c r="Y29" s="973"/>
      <c r="Z29" s="974"/>
      <c r="AA29" s="974"/>
      <c r="AB29" s="974"/>
      <c r="AC29" s="974"/>
      <c r="AD29" s="974"/>
      <c r="AE29" s="974"/>
      <c r="AF29" s="974"/>
      <c r="AG29" s="974"/>
      <c r="AH29" s="974"/>
      <c r="AI29" s="974"/>
      <c r="AJ29" s="974"/>
      <c r="AK29" s="974"/>
      <c r="AL29" s="974"/>
      <c r="AM29" s="974"/>
      <c r="AN29" s="974"/>
      <c r="AO29" s="974"/>
      <c r="AP29" s="974"/>
      <c r="AQ29" s="974"/>
      <c r="AR29" s="974"/>
      <c r="AS29" s="974"/>
      <c r="AT29" s="974"/>
      <c r="AU29" s="956"/>
    </row>
    <row r="30" spans="1:47" ht="39.6" customHeight="1" x14ac:dyDescent="0.45">
      <c r="A30" s="1763" t="s">
        <v>818</v>
      </c>
      <c r="B30" s="1764"/>
      <c r="C30" s="1764"/>
      <c r="D30" s="1764"/>
      <c r="E30" s="1764"/>
      <c r="F30" s="1764"/>
      <c r="G30" s="1764"/>
      <c r="H30" s="1764"/>
      <c r="I30" s="1764"/>
      <c r="J30" s="1764"/>
      <c r="K30" s="1764"/>
      <c r="L30" s="1764"/>
      <c r="M30" s="1764"/>
      <c r="N30" s="1764"/>
      <c r="O30" s="1764"/>
      <c r="P30" s="1764"/>
      <c r="Q30" s="1764"/>
      <c r="R30" s="1764"/>
      <c r="S30" s="1764"/>
      <c r="T30" s="1764"/>
      <c r="U30" s="1764"/>
      <c r="V30" s="1764"/>
      <c r="W30" s="1764"/>
      <c r="X30" s="1764"/>
      <c r="Y30" s="1764"/>
      <c r="Z30" s="1764"/>
      <c r="AA30" s="1764"/>
      <c r="AB30" s="1764"/>
      <c r="AC30" s="1764"/>
      <c r="AD30" s="1764"/>
      <c r="AE30" s="1764"/>
      <c r="AF30" s="1764"/>
      <c r="AG30" s="1764"/>
      <c r="AH30" s="1764"/>
      <c r="AI30" s="1764"/>
      <c r="AJ30" s="1764"/>
      <c r="AK30" s="1764"/>
      <c r="AL30" s="1764"/>
      <c r="AM30" s="1764"/>
      <c r="AN30" s="1764"/>
      <c r="AO30" s="1764"/>
      <c r="AP30" s="1764"/>
      <c r="AQ30" s="1764"/>
      <c r="AR30" s="1764"/>
      <c r="AS30" s="1764"/>
      <c r="AT30" s="1764"/>
      <c r="AU30" s="1765"/>
    </row>
    <row r="31" spans="1:47" ht="14.25" customHeight="1" x14ac:dyDescent="0.4">
      <c r="A31" s="1739" t="s">
        <v>817</v>
      </c>
      <c r="B31" s="1740"/>
      <c r="C31" s="1740"/>
      <c r="D31" s="1740"/>
      <c r="E31" s="1740"/>
      <c r="F31" s="1740"/>
      <c r="G31" s="1740"/>
      <c r="H31" s="1740"/>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40"/>
      <c r="AO31" s="1740"/>
      <c r="AP31" s="1740"/>
      <c r="AQ31" s="1741">
        <v>1</v>
      </c>
      <c r="AR31" s="1741"/>
      <c r="AS31" s="1741"/>
      <c r="AT31" s="1741"/>
      <c r="AU31" s="956"/>
    </row>
    <row r="32" spans="1:47" ht="14.25" customHeight="1" x14ac:dyDescent="0.4">
      <c r="A32" s="1739" t="s">
        <v>818</v>
      </c>
      <c r="B32" s="1740"/>
      <c r="C32" s="1740"/>
      <c r="D32" s="1740"/>
      <c r="E32" s="1740"/>
      <c r="F32" s="1740"/>
      <c r="G32" s="1740"/>
      <c r="H32" s="1740"/>
      <c r="I32" s="1740"/>
      <c r="J32" s="1740"/>
      <c r="K32" s="1740"/>
      <c r="L32" s="1740"/>
      <c r="M32" s="1740"/>
      <c r="N32" s="1740"/>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40"/>
      <c r="AO32" s="1740"/>
      <c r="AP32" s="1740"/>
      <c r="AQ32" s="1741">
        <v>2</v>
      </c>
      <c r="AR32" s="1741"/>
      <c r="AS32" s="1741"/>
      <c r="AT32" s="1741"/>
      <c r="AU32" s="956"/>
    </row>
    <row r="33" spans="1:47" ht="14.25" customHeight="1" x14ac:dyDescent="0.4">
      <c r="A33" s="1739" t="s">
        <v>839</v>
      </c>
      <c r="B33" s="1740"/>
      <c r="C33" s="1740"/>
      <c r="D33" s="1740"/>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40"/>
      <c r="AO33" s="1740"/>
      <c r="AP33" s="1740"/>
      <c r="AQ33" s="1741">
        <v>3</v>
      </c>
      <c r="AR33" s="1741"/>
      <c r="AS33" s="1741"/>
      <c r="AT33" s="1741"/>
      <c r="AU33" s="956"/>
    </row>
    <row r="34" spans="1:47" ht="13.15" customHeight="1" x14ac:dyDescent="0.4">
      <c r="A34" s="1739" t="s">
        <v>840</v>
      </c>
      <c r="B34" s="1740"/>
      <c r="C34" s="1740"/>
      <c r="D34" s="1740"/>
      <c r="E34" s="1740"/>
      <c r="F34" s="1740"/>
      <c r="G34" s="1740"/>
      <c r="H34" s="1740"/>
      <c r="I34" s="1740"/>
      <c r="J34" s="1740"/>
      <c r="K34" s="1740"/>
      <c r="L34" s="1740"/>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c r="AM34" s="1740"/>
      <c r="AN34" s="1740"/>
      <c r="AO34" s="1740"/>
      <c r="AP34" s="1740"/>
      <c r="AQ34" s="1741">
        <v>4</v>
      </c>
      <c r="AR34" s="1741"/>
      <c r="AS34" s="1741"/>
      <c r="AT34" s="1741"/>
      <c r="AU34" s="956"/>
    </row>
    <row r="35" spans="1:47" ht="15" customHeight="1" x14ac:dyDescent="0.4">
      <c r="A35" s="1739" t="s">
        <v>841</v>
      </c>
      <c r="B35" s="1740"/>
      <c r="C35" s="1740"/>
      <c r="D35" s="1740"/>
      <c r="E35" s="1740"/>
      <c r="F35" s="1740"/>
      <c r="G35" s="1740"/>
      <c r="H35" s="1740"/>
      <c r="I35" s="1740"/>
      <c r="J35" s="1740"/>
      <c r="K35" s="1740"/>
      <c r="L35" s="1740"/>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1">
        <v>5</v>
      </c>
      <c r="AR35" s="1741"/>
      <c r="AS35" s="1741"/>
      <c r="AT35" s="1741"/>
      <c r="AU35" s="956"/>
    </row>
    <row r="36" spans="1:47" ht="13.9" customHeight="1" x14ac:dyDescent="0.4">
      <c r="A36" s="1739" t="s">
        <v>842</v>
      </c>
      <c r="B36" s="1740"/>
      <c r="C36" s="1740"/>
      <c r="D36" s="1740"/>
      <c r="E36" s="1740"/>
      <c r="F36" s="1740"/>
      <c r="G36" s="1740"/>
      <c r="H36" s="1740"/>
      <c r="I36" s="1740"/>
      <c r="J36" s="1740"/>
      <c r="K36" s="1740"/>
      <c r="L36" s="1740"/>
      <c r="M36" s="1740"/>
      <c r="N36" s="1740"/>
      <c r="O36" s="1740"/>
      <c r="P36" s="1740"/>
      <c r="Q36" s="1740"/>
      <c r="R36" s="1740"/>
      <c r="S36" s="1740"/>
      <c r="T36" s="1740"/>
      <c r="U36" s="1740"/>
      <c r="V36" s="1740"/>
      <c r="W36" s="1740"/>
      <c r="X36" s="1740"/>
      <c r="Y36" s="1740"/>
      <c r="Z36" s="1740"/>
      <c r="AA36" s="1740"/>
      <c r="AB36" s="1740"/>
      <c r="AC36" s="1740"/>
      <c r="AD36" s="1740"/>
      <c r="AE36" s="1740"/>
      <c r="AF36" s="1740"/>
      <c r="AG36" s="1740"/>
      <c r="AH36" s="1740"/>
      <c r="AI36" s="1740"/>
      <c r="AJ36" s="1740"/>
      <c r="AK36" s="1740"/>
      <c r="AL36" s="1740"/>
      <c r="AM36" s="1740"/>
      <c r="AN36" s="1740"/>
      <c r="AO36" s="1740"/>
      <c r="AP36" s="1740"/>
      <c r="AQ36" s="1738"/>
      <c r="AR36" s="1738"/>
      <c r="AS36" s="1738"/>
      <c r="AT36" s="1738"/>
      <c r="AU36" s="956"/>
    </row>
    <row r="37" spans="1:47" ht="13.9" customHeight="1" x14ac:dyDescent="0.4">
      <c r="A37" s="1739" t="s">
        <v>819</v>
      </c>
      <c r="B37" s="1740"/>
      <c r="C37" s="1740"/>
      <c r="D37" s="1740"/>
      <c r="E37" s="1740"/>
      <c r="F37" s="1740"/>
      <c r="G37" s="1740"/>
      <c r="H37" s="1740"/>
      <c r="I37" s="1740"/>
      <c r="J37" s="1740"/>
      <c r="K37" s="1740"/>
      <c r="L37" s="1740"/>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0"/>
      <c r="AN37" s="1740"/>
      <c r="AO37" s="1740"/>
      <c r="AP37" s="1740"/>
      <c r="AQ37" s="1738"/>
      <c r="AR37" s="1738"/>
      <c r="AS37" s="1738"/>
      <c r="AT37" s="1738"/>
      <c r="AU37" s="956"/>
    </row>
    <row r="38" spans="1:47" ht="16.899999999999999" customHeight="1" x14ac:dyDescent="0.4">
      <c r="A38" s="1736"/>
      <c r="B38" s="1737"/>
      <c r="C38" s="1737"/>
      <c r="D38" s="1737"/>
      <c r="E38" s="1737"/>
      <c r="F38" s="1737"/>
      <c r="G38" s="1737"/>
      <c r="H38" s="1737"/>
      <c r="I38" s="1737"/>
      <c r="J38" s="1737"/>
      <c r="K38" s="1737"/>
      <c r="L38" s="1737"/>
      <c r="M38" s="1737"/>
      <c r="N38" s="1737"/>
      <c r="O38" s="1737"/>
      <c r="P38" s="1737"/>
      <c r="Q38" s="1737"/>
      <c r="R38" s="1737"/>
      <c r="S38" s="1737"/>
      <c r="T38" s="1737"/>
      <c r="U38" s="1737"/>
      <c r="V38" s="1737"/>
      <c r="W38" s="1737"/>
      <c r="X38" s="1737"/>
      <c r="Y38" s="1737"/>
      <c r="Z38" s="1737"/>
      <c r="AA38" s="1737"/>
      <c r="AB38" s="1737"/>
      <c r="AC38" s="1737"/>
      <c r="AD38" s="1737"/>
      <c r="AE38" s="1737"/>
      <c r="AF38" s="1737"/>
      <c r="AG38" s="1737"/>
      <c r="AH38" s="1737"/>
      <c r="AI38" s="1737"/>
      <c r="AJ38" s="1737"/>
      <c r="AK38" s="1737"/>
      <c r="AL38" s="1737"/>
      <c r="AM38" s="1737"/>
      <c r="AN38" s="1737"/>
      <c r="AO38" s="1737"/>
      <c r="AP38" s="1737"/>
      <c r="AQ38" s="1738"/>
      <c r="AR38" s="1738"/>
      <c r="AS38" s="1738"/>
      <c r="AT38" s="1738"/>
      <c r="AU38" s="956"/>
    </row>
    <row r="39" spans="1:47" ht="19.149999999999999" customHeight="1" x14ac:dyDescent="0.4">
      <c r="A39" s="1736"/>
      <c r="B39" s="1737"/>
      <c r="C39" s="1737"/>
      <c r="D39" s="1737"/>
      <c r="E39" s="1737"/>
      <c r="F39" s="1737"/>
      <c r="G39" s="1737"/>
      <c r="H39" s="1737"/>
      <c r="I39" s="1737"/>
      <c r="J39" s="1737"/>
      <c r="K39" s="1737"/>
      <c r="L39" s="1737"/>
      <c r="M39" s="1737"/>
      <c r="N39" s="1737"/>
      <c r="O39" s="1737"/>
      <c r="P39" s="1737"/>
      <c r="Q39" s="1737"/>
      <c r="R39" s="1737"/>
      <c r="S39" s="1737"/>
      <c r="T39" s="1737"/>
      <c r="U39" s="1737"/>
      <c r="V39" s="1737"/>
      <c r="W39" s="1737"/>
      <c r="X39" s="1737"/>
      <c r="Y39" s="1737"/>
      <c r="Z39" s="1737"/>
      <c r="AA39" s="1737"/>
      <c r="AB39" s="1737"/>
      <c r="AC39" s="1737"/>
      <c r="AD39" s="1737"/>
      <c r="AE39" s="1737"/>
      <c r="AF39" s="1737"/>
      <c r="AG39" s="1737"/>
      <c r="AH39" s="1737"/>
      <c r="AI39" s="1737"/>
      <c r="AJ39" s="1737"/>
      <c r="AK39" s="1737"/>
      <c r="AL39" s="1737"/>
      <c r="AM39" s="1737"/>
      <c r="AN39" s="1737"/>
      <c r="AO39" s="1737"/>
      <c r="AP39" s="1737"/>
      <c r="AQ39" s="1738"/>
      <c r="AR39" s="1738"/>
      <c r="AS39" s="1738"/>
      <c r="AT39" s="1738"/>
      <c r="AU39" s="956"/>
    </row>
    <row r="40" spans="1:47" ht="18" customHeight="1" x14ac:dyDescent="0.4">
      <c r="A40" s="1736"/>
      <c r="B40" s="1737"/>
      <c r="C40" s="1737"/>
      <c r="D40" s="1737"/>
      <c r="E40" s="1737"/>
      <c r="F40" s="1737"/>
      <c r="G40" s="1737"/>
      <c r="H40" s="1737"/>
      <c r="I40" s="1737"/>
      <c r="J40" s="1737"/>
      <c r="K40" s="1737"/>
      <c r="L40" s="1737"/>
      <c r="M40" s="1737"/>
      <c r="N40" s="1737"/>
      <c r="O40" s="1737"/>
      <c r="P40" s="1737"/>
      <c r="Q40" s="1737"/>
      <c r="R40" s="1737"/>
      <c r="S40" s="1737"/>
      <c r="T40" s="1737"/>
      <c r="U40" s="1737"/>
      <c r="V40" s="1737"/>
      <c r="W40" s="1737"/>
      <c r="X40" s="1737"/>
      <c r="Y40" s="1737"/>
      <c r="Z40" s="1737"/>
      <c r="AA40" s="1737"/>
      <c r="AB40" s="1737"/>
      <c r="AC40" s="1737"/>
      <c r="AD40" s="1737"/>
      <c r="AE40" s="1737"/>
      <c r="AF40" s="1737"/>
      <c r="AG40" s="1737"/>
      <c r="AH40" s="1737"/>
      <c r="AI40" s="1737"/>
      <c r="AJ40" s="1737"/>
      <c r="AK40" s="1737"/>
      <c r="AL40" s="1737"/>
      <c r="AM40" s="1737"/>
      <c r="AN40" s="1737"/>
      <c r="AO40" s="1737"/>
      <c r="AP40" s="1737"/>
      <c r="AQ40" s="1738"/>
      <c r="AR40" s="1738"/>
      <c r="AS40" s="1738"/>
      <c r="AT40" s="1738"/>
      <c r="AU40" s="956"/>
    </row>
    <row r="41" spans="1:47" ht="15" customHeight="1" x14ac:dyDescent="0.4">
      <c r="A41" s="1736"/>
      <c r="B41" s="1737"/>
      <c r="C41" s="1737"/>
      <c r="D41" s="1737"/>
      <c r="E41" s="1737"/>
      <c r="F41" s="1737"/>
      <c r="G41" s="1737"/>
      <c r="H41" s="1737"/>
      <c r="I41" s="1737"/>
      <c r="J41" s="1737"/>
      <c r="K41" s="1737"/>
      <c r="L41" s="1737"/>
      <c r="M41" s="1737"/>
      <c r="N41" s="1737"/>
      <c r="O41" s="1737"/>
      <c r="P41" s="1737"/>
      <c r="Q41" s="1737"/>
      <c r="R41" s="1737"/>
      <c r="S41" s="1737"/>
      <c r="T41" s="1737"/>
      <c r="U41" s="1737"/>
      <c r="V41" s="1737"/>
      <c r="W41" s="1737"/>
      <c r="X41" s="1737"/>
      <c r="Y41" s="1737"/>
      <c r="Z41" s="1737"/>
      <c r="AA41" s="1737"/>
      <c r="AB41" s="1737"/>
      <c r="AC41" s="1737"/>
      <c r="AD41" s="1737"/>
      <c r="AE41" s="1737"/>
      <c r="AF41" s="1737"/>
      <c r="AG41" s="1737"/>
      <c r="AH41" s="1737"/>
      <c r="AI41" s="1737"/>
      <c r="AJ41" s="1737"/>
      <c r="AK41" s="1737"/>
      <c r="AL41" s="1737"/>
      <c r="AM41" s="1737"/>
      <c r="AN41" s="1737"/>
      <c r="AO41" s="1737"/>
      <c r="AP41" s="1737"/>
      <c r="AQ41" s="1738"/>
      <c r="AR41" s="1738"/>
      <c r="AS41" s="1738"/>
      <c r="AT41" s="1738"/>
      <c r="AU41" s="956"/>
    </row>
    <row r="42" spans="1:47" ht="16.149999999999999" customHeight="1" x14ac:dyDescent="0.4">
      <c r="A42" s="1736"/>
      <c r="B42" s="1737"/>
      <c r="C42" s="1737"/>
      <c r="D42" s="1737"/>
      <c r="E42" s="1737"/>
      <c r="F42" s="1737"/>
      <c r="G42" s="1737"/>
      <c r="H42" s="1737"/>
      <c r="I42" s="1737"/>
      <c r="J42" s="1737"/>
      <c r="K42" s="1737"/>
      <c r="L42" s="1737"/>
      <c r="M42" s="1737"/>
      <c r="N42" s="1737"/>
      <c r="O42" s="1737"/>
      <c r="P42" s="1737"/>
      <c r="Q42" s="1737"/>
      <c r="R42" s="1737"/>
      <c r="S42" s="1737"/>
      <c r="T42" s="1737"/>
      <c r="U42" s="1737"/>
      <c r="V42" s="1737"/>
      <c r="W42" s="1737"/>
      <c r="X42" s="1737"/>
      <c r="Y42" s="1737"/>
      <c r="Z42" s="1737"/>
      <c r="AA42" s="1737"/>
      <c r="AB42" s="1737"/>
      <c r="AC42" s="1737"/>
      <c r="AD42" s="1737"/>
      <c r="AE42" s="1737"/>
      <c r="AF42" s="1737"/>
      <c r="AG42" s="1737"/>
      <c r="AH42" s="1737"/>
      <c r="AI42" s="1737"/>
      <c r="AJ42" s="1737"/>
      <c r="AK42" s="1737"/>
      <c r="AL42" s="1737"/>
      <c r="AM42" s="1737"/>
      <c r="AN42" s="1737"/>
      <c r="AO42" s="1737"/>
      <c r="AP42" s="1737"/>
      <c r="AQ42" s="1738"/>
      <c r="AR42" s="1738"/>
      <c r="AS42" s="1738"/>
      <c r="AT42" s="1738"/>
      <c r="AU42" s="956"/>
    </row>
    <row r="43" spans="1:47" ht="16.899999999999999" customHeight="1" x14ac:dyDescent="0.4">
      <c r="A43" s="1736"/>
      <c r="B43" s="1737"/>
      <c r="C43" s="1737"/>
      <c r="D43" s="1737"/>
      <c r="E43" s="1737"/>
      <c r="F43" s="1737"/>
      <c r="G43" s="1737"/>
      <c r="H43" s="1737"/>
      <c r="I43" s="1737"/>
      <c r="J43" s="1737"/>
      <c r="K43" s="1737"/>
      <c r="L43" s="1737"/>
      <c r="M43" s="1737"/>
      <c r="N43" s="1737"/>
      <c r="O43" s="1737"/>
      <c r="P43" s="1737"/>
      <c r="Q43" s="1737"/>
      <c r="R43" s="1737"/>
      <c r="S43" s="1737"/>
      <c r="T43" s="1737"/>
      <c r="U43" s="1737"/>
      <c r="V43" s="1737"/>
      <c r="W43" s="1737"/>
      <c r="X43" s="1737"/>
      <c r="Y43" s="1737"/>
      <c r="Z43" s="1737"/>
      <c r="AA43" s="1737"/>
      <c r="AB43" s="1737"/>
      <c r="AC43" s="1737"/>
      <c r="AD43" s="1737"/>
      <c r="AE43" s="1737"/>
      <c r="AF43" s="1737"/>
      <c r="AG43" s="1737"/>
      <c r="AH43" s="1737"/>
      <c r="AI43" s="1737"/>
      <c r="AJ43" s="1737"/>
      <c r="AK43" s="1737"/>
      <c r="AL43" s="1737"/>
      <c r="AM43" s="1737"/>
      <c r="AN43" s="1737"/>
      <c r="AO43" s="1737"/>
      <c r="AP43" s="1737"/>
      <c r="AQ43" s="1738"/>
      <c r="AR43" s="1738"/>
      <c r="AS43" s="1738"/>
      <c r="AT43" s="1738"/>
      <c r="AU43" s="956"/>
    </row>
    <row r="44" spans="1:47" ht="16.149999999999999" customHeight="1" x14ac:dyDescent="0.4">
      <c r="A44" s="1736"/>
      <c r="B44" s="1737"/>
      <c r="C44" s="1737"/>
      <c r="D44" s="1737"/>
      <c r="E44" s="1737"/>
      <c r="F44" s="1737"/>
      <c r="G44" s="1737"/>
      <c r="H44" s="1737"/>
      <c r="I44" s="1737"/>
      <c r="J44" s="1737"/>
      <c r="K44" s="1737"/>
      <c r="L44" s="1737"/>
      <c r="M44" s="1737"/>
      <c r="N44" s="1737"/>
      <c r="O44" s="1737"/>
      <c r="P44" s="1737"/>
      <c r="Q44" s="1737"/>
      <c r="R44" s="1737"/>
      <c r="S44" s="1737"/>
      <c r="T44" s="1737"/>
      <c r="U44" s="1737"/>
      <c r="V44" s="1737"/>
      <c r="W44" s="1737"/>
      <c r="X44" s="1737"/>
      <c r="Y44" s="1737"/>
      <c r="Z44" s="1737"/>
      <c r="AA44" s="1737"/>
      <c r="AB44" s="1737"/>
      <c r="AC44" s="1737"/>
      <c r="AD44" s="1737"/>
      <c r="AE44" s="1737"/>
      <c r="AF44" s="1737"/>
      <c r="AG44" s="1737"/>
      <c r="AH44" s="1737"/>
      <c r="AI44" s="1737"/>
      <c r="AJ44" s="1737"/>
      <c r="AK44" s="1737"/>
      <c r="AL44" s="1737"/>
      <c r="AM44" s="1737"/>
      <c r="AN44" s="1737"/>
      <c r="AO44" s="1737"/>
      <c r="AP44" s="1737"/>
      <c r="AQ44" s="1738"/>
      <c r="AR44" s="1738"/>
      <c r="AS44" s="1738"/>
      <c r="AT44" s="1738"/>
      <c r="AU44" s="956"/>
    </row>
    <row r="45" spans="1:47" ht="16.899999999999999" customHeight="1" x14ac:dyDescent="0.4">
      <c r="A45" s="1736"/>
      <c r="B45" s="1737"/>
      <c r="C45" s="1737"/>
      <c r="D45" s="1737"/>
      <c r="E45" s="1737"/>
      <c r="F45" s="1737"/>
      <c r="G45" s="1737"/>
      <c r="H45" s="1737"/>
      <c r="I45" s="1737"/>
      <c r="J45" s="1737"/>
      <c r="K45" s="1737"/>
      <c r="L45" s="1737"/>
      <c r="M45" s="1737"/>
      <c r="N45" s="1737"/>
      <c r="O45" s="1737"/>
      <c r="P45" s="1737"/>
      <c r="Q45" s="1737"/>
      <c r="R45" s="1737"/>
      <c r="S45" s="1737"/>
      <c r="T45" s="1737"/>
      <c r="U45" s="1737"/>
      <c r="V45" s="1737"/>
      <c r="W45" s="1737"/>
      <c r="X45" s="1737"/>
      <c r="Y45" s="1737"/>
      <c r="Z45" s="1737"/>
      <c r="AA45" s="1737"/>
      <c r="AB45" s="1737"/>
      <c r="AC45" s="1737"/>
      <c r="AD45" s="1737"/>
      <c r="AE45" s="1737"/>
      <c r="AF45" s="1737"/>
      <c r="AG45" s="1737"/>
      <c r="AH45" s="1737"/>
      <c r="AI45" s="1737"/>
      <c r="AJ45" s="1737"/>
      <c r="AK45" s="1737"/>
      <c r="AL45" s="1737"/>
      <c r="AM45" s="1737"/>
      <c r="AN45" s="1737"/>
      <c r="AO45" s="1737"/>
      <c r="AP45" s="1737"/>
      <c r="AQ45" s="1738"/>
      <c r="AR45" s="1738"/>
      <c r="AS45" s="1738"/>
      <c r="AT45" s="1738"/>
      <c r="AU45" s="956"/>
    </row>
    <row r="46" spans="1:47" ht="16.149999999999999" customHeight="1" x14ac:dyDescent="0.4">
      <c r="A46" s="1736"/>
      <c r="B46" s="1737"/>
      <c r="C46" s="1737"/>
      <c r="D46" s="1737"/>
      <c r="E46" s="1737"/>
      <c r="F46" s="1737"/>
      <c r="G46" s="1737"/>
      <c r="H46" s="1737"/>
      <c r="I46" s="1737"/>
      <c r="J46" s="1737"/>
      <c r="K46" s="1737"/>
      <c r="L46" s="1737"/>
      <c r="M46" s="1737"/>
      <c r="N46" s="1737"/>
      <c r="O46" s="1737"/>
      <c r="P46" s="1737"/>
      <c r="Q46" s="1737"/>
      <c r="R46" s="1737"/>
      <c r="S46" s="1737"/>
      <c r="T46" s="1737"/>
      <c r="U46" s="1737"/>
      <c r="V46" s="1737"/>
      <c r="W46" s="1737"/>
      <c r="X46" s="1737"/>
      <c r="Y46" s="1737"/>
      <c r="Z46" s="1737"/>
      <c r="AA46" s="1737"/>
      <c r="AB46" s="1737"/>
      <c r="AC46" s="1737"/>
      <c r="AD46" s="1737"/>
      <c r="AE46" s="1737"/>
      <c r="AF46" s="1737"/>
      <c r="AG46" s="1737"/>
      <c r="AH46" s="1737"/>
      <c r="AI46" s="1737"/>
      <c r="AJ46" s="1737"/>
      <c r="AK46" s="1737"/>
      <c r="AL46" s="1737"/>
      <c r="AM46" s="1737"/>
      <c r="AN46" s="1737"/>
      <c r="AO46" s="1737"/>
      <c r="AP46" s="1737"/>
      <c r="AQ46" s="1738"/>
      <c r="AR46" s="1738"/>
      <c r="AS46" s="1738"/>
      <c r="AT46" s="1738"/>
      <c r="AU46" s="956"/>
    </row>
    <row r="47" spans="1:47" ht="16.899999999999999" customHeight="1" x14ac:dyDescent="0.4">
      <c r="A47" s="1736"/>
      <c r="B47" s="1737"/>
      <c r="C47" s="1737"/>
      <c r="D47" s="1737"/>
      <c r="E47" s="1737"/>
      <c r="F47" s="1737"/>
      <c r="G47" s="1737"/>
      <c r="H47" s="1737"/>
      <c r="I47" s="1737"/>
      <c r="J47" s="1737"/>
      <c r="K47" s="1737"/>
      <c r="L47" s="1737"/>
      <c r="M47" s="1737"/>
      <c r="N47" s="1737"/>
      <c r="O47" s="1737"/>
      <c r="P47" s="1737"/>
      <c r="Q47" s="1737"/>
      <c r="R47" s="1737"/>
      <c r="S47" s="1737"/>
      <c r="T47" s="1737"/>
      <c r="U47" s="1737"/>
      <c r="V47" s="1737"/>
      <c r="W47" s="1737"/>
      <c r="X47" s="1737"/>
      <c r="Y47" s="1737"/>
      <c r="Z47" s="1737"/>
      <c r="AA47" s="1737"/>
      <c r="AB47" s="1737"/>
      <c r="AC47" s="1737"/>
      <c r="AD47" s="1737"/>
      <c r="AE47" s="1737"/>
      <c r="AF47" s="1737"/>
      <c r="AG47" s="1737"/>
      <c r="AH47" s="1737"/>
      <c r="AI47" s="1737"/>
      <c r="AJ47" s="1737"/>
      <c r="AK47" s="1737"/>
      <c r="AL47" s="1737"/>
      <c r="AM47" s="1737"/>
      <c r="AN47" s="1737"/>
      <c r="AO47" s="1737"/>
      <c r="AP47" s="1737"/>
      <c r="AQ47" s="1738"/>
      <c r="AR47" s="1738"/>
      <c r="AS47" s="1738"/>
      <c r="AT47" s="1738"/>
      <c r="AU47" s="956"/>
    </row>
    <row r="48" spans="1:47" ht="16.899999999999999" customHeight="1" x14ac:dyDescent="0.4">
      <c r="A48" s="1736"/>
      <c r="B48" s="1737"/>
      <c r="C48" s="1737"/>
      <c r="D48" s="1737"/>
      <c r="E48" s="1737"/>
      <c r="F48" s="1737"/>
      <c r="G48" s="1737"/>
      <c r="H48" s="1737"/>
      <c r="I48" s="1737"/>
      <c r="J48" s="1737"/>
      <c r="K48" s="1737"/>
      <c r="L48" s="1737"/>
      <c r="M48" s="1737"/>
      <c r="N48" s="1737"/>
      <c r="O48" s="1737"/>
      <c r="P48" s="1737"/>
      <c r="Q48" s="1737"/>
      <c r="R48" s="1737"/>
      <c r="S48" s="1737"/>
      <c r="T48" s="1737"/>
      <c r="U48" s="1737"/>
      <c r="V48" s="1737"/>
      <c r="W48" s="1737"/>
      <c r="X48" s="1737"/>
      <c r="Y48" s="1737"/>
      <c r="Z48" s="1737"/>
      <c r="AA48" s="1737"/>
      <c r="AB48" s="1737"/>
      <c r="AC48" s="1737"/>
      <c r="AD48" s="1737"/>
      <c r="AE48" s="1737"/>
      <c r="AF48" s="1737"/>
      <c r="AG48" s="1737"/>
      <c r="AH48" s="1737"/>
      <c r="AI48" s="1737"/>
      <c r="AJ48" s="1737"/>
      <c r="AK48" s="1737"/>
      <c r="AL48" s="1737"/>
      <c r="AM48" s="1737"/>
      <c r="AN48" s="1737"/>
      <c r="AO48" s="1737"/>
      <c r="AP48" s="1737"/>
      <c r="AQ48" s="1738"/>
      <c r="AR48" s="1738"/>
      <c r="AS48" s="1738"/>
      <c r="AT48" s="1738"/>
      <c r="AU48" s="956"/>
    </row>
    <row r="49" spans="1:47" ht="16.149999999999999" customHeight="1" x14ac:dyDescent="0.4">
      <c r="A49" s="1736"/>
      <c r="B49" s="1737"/>
      <c r="C49" s="1737"/>
      <c r="D49" s="1737"/>
      <c r="E49" s="1737"/>
      <c r="F49" s="1737"/>
      <c r="G49" s="1737"/>
      <c r="H49" s="1737"/>
      <c r="I49" s="1737"/>
      <c r="J49" s="1737"/>
      <c r="K49" s="1737"/>
      <c r="L49" s="1737"/>
      <c r="M49" s="1737"/>
      <c r="N49" s="1737"/>
      <c r="O49" s="1737"/>
      <c r="P49" s="1737"/>
      <c r="Q49" s="1737"/>
      <c r="R49" s="1737"/>
      <c r="S49" s="1737"/>
      <c r="T49" s="1737"/>
      <c r="U49" s="1737"/>
      <c r="V49" s="1737"/>
      <c r="W49" s="1737"/>
      <c r="X49" s="1737"/>
      <c r="Y49" s="1737"/>
      <c r="Z49" s="1737"/>
      <c r="AA49" s="1737"/>
      <c r="AB49" s="1737"/>
      <c r="AC49" s="1737"/>
      <c r="AD49" s="1737"/>
      <c r="AE49" s="1737"/>
      <c r="AF49" s="1737"/>
      <c r="AG49" s="1737"/>
      <c r="AH49" s="1737"/>
      <c r="AI49" s="1737"/>
      <c r="AJ49" s="1737"/>
      <c r="AK49" s="1737"/>
      <c r="AL49" s="1737"/>
      <c r="AM49" s="1737"/>
      <c r="AN49" s="1737"/>
      <c r="AO49" s="1737"/>
      <c r="AP49" s="1737"/>
      <c r="AQ49" s="1738"/>
      <c r="AR49" s="1738"/>
      <c r="AS49" s="1738"/>
      <c r="AT49" s="1738"/>
      <c r="AU49" s="956"/>
    </row>
    <row r="50" spans="1:47" ht="16.899999999999999" customHeight="1" x14ac:dyDescent="0.4">
      <c r="A50" s="1736"/>
      <c r="B50" s="1737"/>
      <c r="C50" s="1737"/>
      <c r="D50" s="1737"/>
      <c r="E50" s="1737"/>
      <c r="F50" s="1737"/>
      <c r="G50" s="1737"/>
      <c r="H50" s="1737"/>
      <c r="I50" s="1737"/>
      <c r="J50" s="1737"/>
      <c r="K50" s="1737"/>
      <c r="L50" s="1737"/>
      <c r="M50" s="1737"/>
      <c r="N50" s="1737"/>
      <c r="O50" s="1737"/>
      <c r="P50" s="1737"/>
      <c r="Q50" s="1737"/>
      <c r="R50" s="1737"/>
      <c r="S50" s="1737"/>
      <c r="T50" s="1737"/>
      <c r="U50" s="1737"/>
      <c r="V50" s="1737"/>
      <c r="W50" s="1737"/>
      <c r="X50" s="1737"/>
      <c r="Y50" s="1737"/>
      <c r="Z50" s="1737"/>
      <c r="AA50" s="1737"/>
      <c r="AB50" s="1737"/>
      <c r="AC50" s="1737"/>
      <c r="AD50" s="1737"/>
      <c r="AE50" s="1737"/>
      <c r="AF50" s="1737"/>
      <c r="AG50" s="1737"/>
      <c r="AH50" s="1737"/>
      <c r="AI50" s="1737"/>
      <c r="AJ50" s="1737"/>
      <c r="AK50" s="1737"/>
      <c r="AL50" s="1737"/>
      <c r="AM50" s="1737"/>
      <c r="AN50" s="1737"/>
      <c r="AO50" s="1737"/>
      <c r="AP50" s="1737"/>
      <c r="AQ50" s="1738"/>
      <c r="AR50" s="1738"/>
      <c r="AS50" s="1738"/>
      <c r="AT50" s="1738"/>
      <c r="AU50" s="956"/>
    </row>
    <row r="51" spans="1:47" ht="16.149999999999999" customHeight="1" x14ac:dyDescent="0.4">
      <c r="A51" s="1736"/>
      <c r="B51" s="1737"/>
      <c r="C51" s="1737"/>
      <c r="D51" s="1737"/>
      <c r="E51" s="1737"/>
      <c r="F51" s="1737"/>
      <c r="G51" s="1737"/>
      <c r="H51" s="1737"/>
      <c r="I51" s="1737"/>
      <c r="J51" s="1737"/>
      <c r="K51" s="1737"/>
      <c r="L51" s="1737"/>
      <c r="M51" s="1737"/>
      <c r="N51" s="1737"/>
      <c r="O51" s="1737"/>
      <c r="P51" s="1737"/>
      <c r="Q51" s="1737"/>
      <c r="R51" s="1737"/>
      <c r="S51" s="1737"/>
      <c r="T51" s="1737"/>
      <c r="U51" s="1737"/>
      <c r="V51" s="1737"/>
      <c r="W51" s="1737"/>
      <c r="X51" s="1737"/>
      <c r="Y51" s="1737"/>
      <c r="Z51" s="1737"/>
      <c r="AA51" s="1737"/>
      <c r="AB51" s="1737"/>
      <c r="AC51" s="1737"/>
      <c r="AD51" s="1737"/>
      <c r="AE51" s="1737"/>
      <c r="AF51" s="1737"/>
      <c r="AG51" s="1737"/>
      <c r="AH51" s="1737"/>
      <c r="AI51" s="1737"/>
      <c r="AJ51" s="1737"/>
      <c r="AK51" s="1737"/>
      <c r="AL51" s="1737"/>
      <c r="AM51" s="1737"/>
      <c r="AN51" s="1737"/>
      <c r="AO51" s="1737"/>
      <c r="AP51" s="1737"/>
      <c r="AQ51" s="1738"/>
      <c r="AR51" s="1738"/>
      <c r="AS51" s="1738"/>
      <c r="AT51" s="1738"/>
      <c r="AU51" s="956"/>
    </row>
    <row r="52" spans="1:47" ht="16.899999999999999" customHeight="1" x14ac:dyDescent="0.4">
      <c r="A52" s="1736"/>
      <c r="B52" s="1737"/>
      <c r="C52" s="1737"/>
      <c r="D52" s="1737"/>
      <c r="E52" s="1737"/>
      <c r="F52" s="1737"/>
      <c r="G52" s="1737"/>
      <c r="H52" s="1737"/>
      <c r="I52" s="1737"/>
      <c r="J52" s="1737"/>
      <c r="K52" s="1737"/>
      <c r="L52" s="1737"/>
      <c r="M52" s="1737"/>
      <c r="N52" s="1737"/>
      <c r="O52" s="1737"/>
      <c r="P52" s="1737"/>
      <c r="Q52" s="1737"/>
      <c r="R52" s="1737"/>
      <c r="S52" s="1737"/>
      <c r="T52" s="1737"/>
      <c r="U52" s="1737"/>
      <c r="V52" s="1737"/>
      <c r="W52" s="1737"/>
      <c r="X52" s="1737"/>
      <c r="Y52" s="1737"/>
      <c r="Z52" s="1737"/>
      <c r="AA52" s="1737"/>
      <c r="AB52" s="1737"/>
      <c r="AC52" s="1737"/>
      <c r="AD52" s="1737"/>
      <c r="AE52" s="1737"/>
      <c r="AF52" s="1737"/>
      <c r="AG52" s="1737"/>
      <c r="AH52" s="1737"/>
      <c r="AI52" s="1737"/>
      <c r="AJ52" s="1737"/>
      <c r="AK52" s="1737"/>
      <c r="AL52" s="1737"/>
      <c r="AM52" s="1737"/>
      <c r="AN52" s="1737"/>
      <c r="AO52" s="1737"/>
      <c r="AP52" s="1737"/>
      <c r="AQ52" s="1738"/>
      <c r="AR52" s="1738"/>
      <c r="AS52" s="1738"/>
      <c r="AT52" s="1738"/>
      <c r="AU52" s="956"/>
    </row>
    <row r="53" spans="1:47" ht="16.899999999999999" customHeight="1" x14ac:dyDescent="0.4">
      <c r="A53" s="1736"/>
      <c r="B53" s="1737"/>
      <c r="C53" s="1737"/>
      <c r="D53" s="1737"/>
      <c r="E53" s="1737"/>
      <c r="F53" s="1737"/>
      <c r="G53" s="1737"/>
      <c r="H53" s="1737"/>
      <c r="I53" s="1737"/>
      <c r="J53" s="1737"/>
      <c r="K53" s="1737"/>
      <c r="L53" s="1737"/>
      <c r="M53" s="1737"/>
      <c r="N53" s="1737"/>
      <c r="O53" s="1737"/>
      <c r="P53" s="1737"/>
      <c r="Q53" s="1737"/>
      <c r="R53" s="1737"/>
      <c r="S53" s="1737"/>
      <c r="T53" s="1737"/>
      <c r="U53" s="1737"/>
      <c r="V53" s="1737"/>
      <c r="W53" s="1737"/>
      <c r="X53" s="1737"/>
      <c r="Y53" s="1737"/>
      <c r="Z53" s="1737"/>
      <c r="AA53" s="1737"/>
      <c r="AB53" s="1737"/>
      <c r="AC53" s="1737"/>
      <c r="AD53" s="1737"/>
      <c r="AE53" s="1737"/>
      <c r="AF53" s="1737"/>
      <c r="AG53" s="1737"/>
      <c r="AH53" s="1737"/>
      <c r="AI53" s="1737"/>
      <c r="AJ53" s="1737"/>
      <c r="AK53" s="1737"/>
      <c r="AL53" s="1737"/>
      <c r="AM53" s="1737"/>
      <c r="AN53" s="1737"/>
      <c r="AO53" s="1737"/>
      <c r="AP53" s="1737"/>
      <c r="AQ53" s="1738"/>
      <c r="AR53" s="1738"/>
      <c r="AS53" s="1738"/>
      <c r="AT53" s="1738"/>
      <c r="AU53" s="956"/>
    </row>
    <row r="54" spans="1:47" ht="15.6" customHeight="1" x14ac:dyDescent="0.4">
      <c r="A54" s="1736"/>
      <c r="B54" s="1737"/>
      <c r="C54" s="1737"/>
      <c r="D54" s="1737"/>
      <c r="E54" s="1737"/>
      <c r="F54" s="1737"/>
      <c r="G54" s="1737"/>
      <c r="H54" s="1737"/>
      <c r="I54" s="1737"/>
      <c r="J54" s="1737"/>
      <c r="K54" s="1737"/>
      <c r="L54" s="1737"/>
      <c r="M54" s="1737"/>
      <c r="N54" s="1737"/>
      <c r="O54" s="1737"/>
      <c r="P54" s="1737"/>
      <c r="Q54" s="1737"/>
      <c r="R54" s="1737"/>
      <c r="S54" s="1737"/>
      <c r="T54" s="1737"/>
      <c r="U54" s="1737"/>
      <c r="V54" s="1737"/>
      <c r="W54" s="1737"/>
      <c r="X54" s="1737"/>
      <c r="Y54" s="1737"/>
      <c r="Z54" s="1737"/>
      <c r="AA54" s="1737"/>
      <c r="AB54" s="1737"/>
      <c r="AC54" s="1737"/>
      <c r="AD54" s="1737"/>
      <c r="AE54" s="1737"/>
      <c r="AF54" s="1737"/>
      <c r="AG54" s="1737"/>
      <c r="AH54" s="1737"/>
      <c r="AI54" s="1737"/>
      <c r="AJ54" s="1737"/>
      <c r="AK54" s="1737"/>
      <c r="AL54" s="1737"/>
      <c r="AM54" s="1737"/>
      <c r="AN54" s="1737"/>
      <c r="AO54" s="1737"/>
      <c r="AP54" s="1737"/>
      <c r="AQ54" s="1738"/>
      <c r="AR54" s="1738"/>
      <c r="AS54" s="1738"/>
      <c r="AT54" s="1738"/>
      <c r="AU54" s="956"/>
    </row>
    <row r="55" spans="1:47" ht="16.899999999999999" customHeight="1" x14ac:dyDescent="0.45">
      <c r="AU55" s="954"/>
    </row>
    <row r="56" spans="1:47" ht="14.25" customHeight="1" x14ac:dyDescent="0.4">
      <c r="A56" s="1736"/>
      <c r="B56" s="1737"/>
      <c r="C56" s="1737"/>
      <c r="D56" s="1737"/>
      <c r="E56" s="1737"/>
      <c r="F56" s="1737"/>
      <c r="G56" s="1737"/>
      <c r="H56" s="1737"/>
      <c r="I56" s="1737"/>
      <c r="J56" s="1737"/>
      <c r="K56" s="1737"/>
      <c r="L56" s="1737"/>
      <c r="M56" s="1737"/>
      <c r="N56" s="1737"/>
      <c r="O56" s="1737"/>
      <c r="P56" s="1737"/>
      <c r="Q56" s="1737"/>
      <c r="R56" s="1737"/>
      <c r="S56" s="1737"/>
      <c r="T56" s="1737"/>
      <c r="U56" s="1737"/>
      <c r="V56" s="1737"/>
      <c r="W56" s="1737"/>
      <c r="X56" s="1737"/>
      <c r="Y56" s="1737"/>
      <c r="Z56" s="1737"/>
      <c r="AA56" s="1737"/>
      <c r="AB56" s="1737"/>
      <c r="AC56" s="1737"/>
      <c r="AD56" s="1737"/>
      <c r="AE56" s="1737"/>
      <c r="AF56" s="1737"/>
      <c r="AG56" s="1737"/>
      <c r="AH56" s="1737"/>
      <c r="AI56" s="1737"/>
      <c r="AJ56" s="1737"/>
      <c r="AK56" s="1737"/>
      <c r="AL56" s="1737"/>
      <c r="AM56" s="1737"/>
      <c r="AN56" s="1737"/>
      <c r="AO56" s="1737"/>
      <c r="AP56" s="1737"/>
      <c r="AQ56" s="1738"/>
      <c r="AR56" s="1738"/>
      <c r="AS56" s="1738"/>
      <c r="AT56" s="1738"/>
      <c r="AU56" s="956"/>
    </row>
    <row r="57" spans="1:47" x14ac:dyDescent="0.45">
      <c r="AU57" s="954"/>
    </row>
    <row r="58" spans="1:47" x14ac:dyDescent="0.45">
      <c r="AU58" s="954"/>
    </row>
    <row r="59" spans="1:47" x14ac:dyDescent="0.45">
      <c r="AU59" s="954"/>
    </row>
    <row r="60" spans="1:47" x14ac:dyDescent="0.45">
      <c r="AU60" s="954"/>
    </row>
    <row r="61" spans="1:47" x14ac:dyDescent="0.45">
      <c r="AU61" s="954"/>
    </row>
    <row r="62" spans="1:47" x14ac:dyDescent="0.45">
      <c r="AU62" s="954"/>
    </row>
    <row r="63" spans="1:47" x14ac:dyDescent="0.45">
      <c r="AU63" s="954"/>
    </row>
    <row r="64" spans="1:47" x14ac:dyDescent="0.45">
      <c r="AU64" s="954"/>
    </row>
    <row r="65" spans="1:47" x14ac:dyDescent="0.45">
      <c r="AU65" s="954"/>
    </row>
    <row r="66" spans="1:47" x14ac:dyDescent="0.45">
      <c r="AU66" s="954"/>
    </row>
    <row r="67" spans="1:47" x14ac:dyDescent="0.45">
      <c r="AU67" s="954"/>
    </row>
    <row r="68" spans="1:47" x14ac:dyDescent="0.45">
      <c r="AU68" s="954"/>
    </row>
    <row r="69" spans="1:47" x14ac:dyDescent="0.45">
      <c r="AU69" s="954"/>
    </row>
    <row r="70" spans="1:47" x14ac:dyDescent="0.45">
      <c r="AU70" s="954"/>
    </row>
    <row r="71" spans="1:47" x14ac:dyDescent="0.45">
      <c r="AU71" s="954"/>
    </row>
    <row r="72" spans="1:47" x14ac:dyDescent="0.45">
      <c r="AU72" s="954"/>
    </row>
    <row r="73" spans="1:47" x14ac:dyDescent="0.45">
      <c r="AU73" s="954"/>
    </row>
    <row r="74" spans="1:47" x14ac:dyDescent="0.45">
      <c r="AU74" s="954"/>
    </row>
    <row r="75" spans="1:47" ht="13.5" thickBot="1" x14ac:dyDescent="0.45">
      <c r="A75" s="1733"/>
      <c r="B75" s="1734"/>
      <c r="C75" s="1734"/>
      <c r="D75" s="1734"/>
      <c r="E75" s="1734"/>
      <c r="F75" s="1734"/>
      <c r="G75" s="1734"/>
      <c r="H75" s="1734"/>
      <c r="I75" s="1734"/>
      <c r="J75" s="1734"/>
      <c r="K75" s="1734"/>
      <c r="L75" s="1734"/>
      <c r="M75" s="1734"/>
      <c r="N75" s="1734"/>
      <c r="O75" s="1734"/>
      <c r="P75" s="1734"/>
      <c r="Q75" s="1734"/>
      <c r="R75" s="1734"/>
      <c r="S75" s="1734"/>
      <c r="T75" s="1734"/>
      <c r="U75" s="1734"/>
      <c r="V75" s="1734"/>
      <c r="W75" s="1734"/>
      <c r="X75" s="1734"/>
      <c r="Y75" s="1734"/>
      <c r="Z75" s="1734"/>
      <c r="AA75" s="1734"/>
      <c r="AB75" s="1734"/>
      <c r="AC75" s="1734"/>
      <c r="AD75" s="1734"/>
      <c r="AE75" s="1734"/>
      <c r="AF75" s="1734"/>
      <c r="AG75" s="1734"/>
      <c r="AH75" s="1734"/>
      <c r="AI75" s="1734"/>
      <c r="AJ75" s="1734"/>
      <c r="AK75" s="1734"/>
      <c r="AL75" s="1734"/>
      <c r="AM75" s="1734"/>
      <c r="AN75" s="1734"/>
      <c r="AO75" s="1734"/>
      <c r="AP75" s="1734"/>
      <c r="AQ75" s="1735"/>
      <c r="AR75" s="1735"/>
      <c r="AS75" s="1735"/>
      <c r="AT75" s="1735"/>
      <c r="AU75" s="960"/>
    </row>
  </sheetData>
  <sheetProtection selectLockedCells="1" selectUnlockedCells="1"/>
  <mergeCells count="95">
    <mergeCell ref="A5:AT5"/>
    <mergeCell ref="A2:X2"/>
    <mergeCell ref="Y2:AT2"/>
    <mergeCell ref="A3:X3"/>
    <mergeCell ref="Y3:AT3"/>
    <mergeCell ref="A4:AT4"/>
    <mergeCell ref="A6:AT6"/>
    <mergeCell ref="A7:AT7"/>
    <mergeCell ref="A8:AT8"/>
    <mergeCell ref="A9:AT9"/>
    <mergeCell ref="B10:N10"/>
    <mergeCell ref="O10:AH10"/>
    <mergeCell ref="AI10:AP10"/>
    <mergeCell ref="AQ10:AT10"/>
    <mergeCell ref="B11:N11"/>
    <mergeCell ref="O11:AH11"/>
    <mergeCell ref="AI11:AP11"/>
    <mergeCell ref="AQ11:AT11"/>
    <mergeCell ref="B12:N12"/>
    <mergeCell ref="O12:AH12"/>
    <mergeCell ref="AI12:AP12"/>
    <mergeCell ref="AQ12:AT12"/>
    <mergeCell ref="B13:N13"/>
    <mergeCell ref="O13:AH13"/>
    <mergeCell ref="AI13:AP13"/>
    <mergeCell ref="AQ13:AT13"/>
    <mergeCell ref="B14:N14"/>
    <mergeCell ref="O14:AH14"/>
    <mergeCell ref="AI14:AP14"/>
    <mergeCell ref="AQ14:AT14"/>
    <mergeCell ref="A31:AP31"/>
    <mergeCell ref="AQ31:AT31"/>
    <mergeCell ref="B15:N15"/>
    <mergeCell ref="O15:AH15"/>
    <mergeCell ref="AI15:AP15"/>
    <mergeCell ref="AQ15:AT15"/>
    <mergeCell ref="B16:N16"/>
    <mergeCell ref="O16:AH16"/>
    <mergeCell ref="AI16:AP16"/>
    <mergeCell ref="AQ16:AT16"/>
    <mergeCell ref="B26:Y26"/>
    <mergeCell ref="Z26:AT26"/>
    <mergeCell ref="B27:Y27"/>
    <mergeCell ref="Z27:AT27"/>
    <mergeCell ref="A30:AU30"/>
    <mergeCell ref="A32:AP32"/>
    <mergeCell ref="AQ32:AT32"/>
    <mergeCell ref="A33:AP33"/>
    <mergeCell ref="AQ33:AT33"/>
    <mergeCell ref="A34:AP34"/>
    <mergeCell ref="AQ34:AT34"/>
    <mergeCell ref="A35:AP35"/>
    <mergeCell ref="AQ35:AT35"/>
    <mergeCell ref="A36:AP36"/>
    <mergeCell ref="AQ36:AT36"/>
    <mergeCell ref="A37:AP37"/>
    <mergeCell ref="AQ37:AT37"/>
    <mergeCell ref="A38:AP38"/>
    <mergeCell ref="AQ38:AT38"/>
    <mergeCell ref="A39:AP39"/>
    <mergeCell ref="AQ39:AT39"/>
    <mergeCell ref="A40:AP40"/>
    <mergeCell ref="AQ40:AT40"/>
    <mergeCell ref="A41:AP41"/>
    <mergeCell ref="AQ41:AT41"/>
    <mergeCell ref="A42:AP42"/>
    <mergeCell ref="AQ42:AT42"/>
    <mergeCell ref="A43:AP43"/>
    <mergeCell ref="AQ43:AT43"/>
    <mergeCell ref="A44:AP44"/>
    <mergeCell ref="AQ44:AT44"/>
    <mergeCell ref="A45:AP45"/>
    <mergeCell ref="AQ45:AT45"/>
    <mergeCell ref="A46:AP46"/>
    <mergeCell ref="AQ46:AT46"/>
    <mergeCell ref="A47:AP47"/>
    <mergeCell ref="AQ47:AT47"/>
    <mergeCell ref="A48:AP48"/>
    <mergeCell ref="AQ48:AT48"/>
    <mergeCell ref="A49:AP49"/>
    <mergeCell ref="AQ49:AT49"/>
    <mergeCell ref="A50:AP50"/>
    <mergeCell ref="AQ50:AT50"/>
    <mergeCell ref="A51:AP51"/>
    <mergeCell ref="AQ51:AT51"/>
    <mergeCell ref="A52:AP52"/>
    <mergeCell ref="AQ52:AT52"/>
    <mergeCell ref="A75:AP75"/>
    <mergeCell ref="AQ75:AT75"/>
    <mergeCell ref="A53:AP53"/>
    <mergeCell ref="AQ53:AT53"/>
    <mergeCell ref="A54:AP54"/>
    <mergeCell ref="AQ54:AT54"/>
    <mergeCell ref="A56:AP56"/>
    <mergeCell ref="AQ56:AT56"/>
  </mergeCells>
  <printOptions horizontalCentered="1"/>
  <pageMargins left="0.7" right="0.7" top="0.75" bottom="0.75" header="0.3" footer="0.3"/>
  <pageSetup scale="79"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rowBreaks count="1" manualBreakCount="1">
    <brk id="22" max="46"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0A5F0-EA84-4BCD-84B1-7A947C3E9274}">
  <sheetPr>
    <pageSetUpPr fitToPage="1"/>
  </sheetPr>
  <dimension ref="A1"/>
  <sheetViews>
    <sheetView windowProtection="1" zoomScaleNormal="100" workbookViewId="0">
      <selection activeCell="A13" sqref="A13"/>
    </sheetView>
  </sheetViews>
  <sheetFormatPr defaultRowHeight="14.25" x14ac:dyDescent="0.45"/>
  <sheetData/>
  <printOptions horizontalCentered="1"/>
  <pageMargins left="0.7" right="0.7" top="0.75" bottom="0.75" header="0.3" footer="0.3"/>
  <pageSetup scale="60"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1128B-C3D7-4CCF-973F-FFB1EEA6789C}">
  <sheetPr>
    <pageSetUpPr fitToPage="1"/>
  </sheetPr>
  <dimension ref="A1:P50"/>
  <sheetViews>
    <sheetView windowProtection="1" showGridLines="0" showRowColHeaders="0" showRuler="0" zoomScale="118" zoomScaleNormal="118" workbookViewId="0">
      <selection activeCell="A13" sqref="A13"/>
    </sheetView>
  </sheetViews>
  <sheetFormatPr defaultColWidth="5" defaultRowHeight="14.25" x14ac:dyDescent="0.45"/>
  <cols>
    <col min="1" max="1" width="6.3984375" style="43" customWidth="1"/>
    <col min="2" max="2" width="9.73046875" style="43" customWidth="1"/>
    <col min="3" max="4" width="3.86328125" style="43" customWidth="1"/>
    <col min="5" max="6" width="7" style="43" customWidth="1"/>
    <col min="7" max="7" width="8.86328125" style="43" customWidth="1"/>
    <col min="8" max="8" width="5.1328125" style="43" customWidth="1"/>
    <col min="9" max="13" width="6.3984375" style="43" customWidth="1"/>
    <col min="14" max="14" width="7.265625" style="43" customWidth="1"/>
    <col min="15" max="16" width="5.59765625" style="43" customWidth="1"/>
    <col min="17" max="16384" width="5" style="43"/>
  </cols>
  <sheetData>
    <row r="1" spans="1:16" ht="7.5" customHeight="1" thickBot="1" x14ac:dyDescent="0.5">
      <c r="A1" s="10"/>
      <c r="B1" s="10"/>
      <c r="C1" s="10"/>
      <c r="D1" s="10"/>
      <c r="E1" s="10"/>
      <c r="F1" s="10"/>
      <c r="G1" s="10"/>
      <c r="H1" s="10"/>
      <c r="I1" s="10"/>
      <c r="J1" s="10"/>
      <c r="K1" s="10"/>
      <c r="L1" s="10"/>
      <c r="M1" s="10"/>
      <c r="N1" s="10"/>
      <c r="O1" s="10"/>
      <c r="P1" s="10"/>
    </row>
    <row r="2" spans="1:16" x14ac:dyDescent="0.45">
      <c r="A2" s="1723" t="s">
        <v>620</v>
      </c>
      <c r="B2" s="1724"/>
      <c r="C2" s="1727" t="str">
        <f>IF(ISBLANK(Information!D2),"",Information!D2)</f>
        <v/>
      </c>
      <c r="D2" s="1728"/>
      <c r="E2" s="1728"/>
      <c r="F2" s="1729"/>
      <c r="G2" s="70"/>
      <c r="H2" s="1723" t="s">
        <v>164</v>
      </c>
      <c r="I2" s="1724"/>
      <c r="J2" s="1707" t="str">
        <f>IF(ISBLANK(Information!D19),"",Information!D19)</f>
        <v/>
      </c>
      <c r="K2" s="1708"/>
      <c r="L2" s="1708"/>
      <c r="M2" s="1708"/>
      <c r="N2" s="1708"/>
      <c r="O2" s="1708"/>
      <c r="P2" s="1709"/>
    </row>
    <row r="3" spans="1:16" ht="14.65" thickBot="1" x14ac:dyDescent="0.5">
      <c r="A3" s="1725" t="s">
        <v>623</v>
      </c>
      <c r="B3" s="1792"/>
      <c r="C3" s="1730" t="str">
        <f>IF(ISBLANK(Information!D3),"",Information!D3)</f>
        <v/>
      </c>
      <c r="D3" s="1731"/>
      <c r="E3" s="1731"/>
      <c r="F3" s="1732"/>
      <c r="G3" s="54"/>
      <c r="H3" s="1725" t="s">
        <v>165</v>
      </c>
      <c r="I3" s="1792"/>
      <c r="J3" s="1710" t="str">
        <f>IF(ISBLANK(Information!D18),"",Information!D18)</f>
        <v/>
      </c>
      <c r="K3" s="1711"/>
      <c r="L3" s="1711"/>
      <c r="M3" s="1711"/>
      <c r="N3" s="1711"/>
      <c r="O3" s="1711"/>
      <c r="P3" s="1712"/>
    </row>
    <row r="4" spans="1:16" ht="14.65" thickBot="1" x14ac:dyDescent="0.5">
      <c r="A4" s="55"/>
      <c r="B4" s="45"/>
      <c r="C4" s="56"/>
      <c r="D4" s="56"/>
      <c r="E4" s="56"/>
      <c r="F4" s="56"/>
      <c r="G4" s="56"/>
      <c r="H4" s="56"/>
      <c r="I4" s="57"/>
      <c r="J4" s="57"/>
      <c r="K4" s="57"/>
      <c r="L4" s="57"/>
      <c r="M4" s="58"/>
      <c r="N4" s="58"/>
      <c r="O4" s="58"/>
      <c r="P4" s="59"/>
    </row>
    <row r="5" spans="1:16" ht="14.65" thickBot="1" x14ac:dyDescent="0.5">
      <c r="A5" s="1697" t="s">
        <v>166</v>
      </c>
      <c r="B5" s="1698"/>
      <c r="C5" s="1698"/>
      <c r="D5" s="1699"/>
      <c r="E5" s="1720"/>
      <c r="F5" s="1721"/>
      <c r="G5" s="1721"/>
      <c r="H5" s="1721"/>
      <c r="I5" s="1722"/>
      <c r="J5" s="865"/>
      <c r="K5" s="865"/>
      <c r="L5" s="865"/>
      <c r="M5" s="68"/>
      <c r="N5" s="67" t="s">
        <v>624</v>
      </c>
      <c r="O5" s="1705" t="str">
        <f>IF(ISBLANK(Information!D20),"",Information!D20)</f>
        <v/>
      </c>
      <c r="P5" s="1706"/>
    </row>
    <row r="6" spans="1:16" ht="14.65" thickBot="1" x14ac:dyDescent="0.5">
      <c r="A6" s="67" t="s">
        <v>167</v>
      </c>
      <c r="B6" s="1694"/>
      <c r="C6" s="1695"/>
      <c r="D6" s="1696"/>
      <c r="E6" s="69"/>
      <c r="F6" s="69"/>
      <c r="G6" s="69"/>
      <c r="H6" s="69"/>
      <c r="I6" s="1700"/>
      <c r="J6" s="1700"/>
      <c r="K6" s="1700"/>
      <c r="L6" s="1700"/>
      <c r="M6" s="1701"/>
      <c r="N6" s="1702"/>
      <c r="O6" s="1703"/>
      <c r="P6" s="1704"/>
    </row>
    <row r="7" spans="1:16" x14ac:dyDescent="0.45">
      <c r="A7" s="849" t="s">
        <v>168</v>
      </c>
      <c r="B7" s="850"/>
      <c r="C7" s="850"/>
      <c r="D7" s="850"/>
      <c r="E7" s="850"/>
      <c r="F7" s="850"/>
      <c r="G7" s="850"/>
      <c r="H7" s="850"/>
      <c r="I7" s="62"/>
      <c r="J7" s="62"/>
      <c r="K7" s="62"/>
      <c r="L7" s="62"/>
      <c r="M7" s="62"/>
      <c r="N7" s="62"/>
      <c r="O7" s="850"/>
      <c r="P7" s="63"/>
    </row>
    <row r="8" spans="1:16" ht="14.65" thickBot="1" x14ac:dyDescent="0.5">
      <c r="A8" s="849"/>
      <c r="B8" s="850"/>
      <c r="C8" s="850"/>
      <c r="D8" s="850"/>
      <c r="E8" s="850"/>
      <c r="F8" s="850"/>
      <c r="G8" s="850"/>
      <c r="H8" s="850"/>
      <c r="I8" s="62"/>
      <c r="J8" s="62"/>
      <c r="K8" s="62"/>
      <c r="L8" s="62"/>
      <c r="M8" s="62"/>
      <c r="N8" s="62"/>
      <c r="O8" s="850"/>
      <c r="P8" s="63"/>
    </row>
    <row r="9" spans="1:16" s="851" customFormat="1" ht="7.9" x14ac:dyDescent="0.25">
      <c r="A9" s="1801" t="s">
        <v>749</v>
      </c>
      <c r="B9" s="1802"/>
      <c r="C9" s="1802"/>
      <c r="D9" s="1802"/>
      <c r="E9" s="1805" t="s">
        <v>750</v>
      </c>
      <c r="F9" s="1805"/>
      <c r="G9" s="1805" t="s">
        <v>751</v>
      </c>
      <c r="H9" s="1805" t="s">
        <v>752</v>
      </c>
      <c r="I9" s="1805"/>
      <c r="J9" s="1805"/>
      <c r="K9" s="1805"/>
      <c r="L9" s="1807" t="s">
        <v>175</v>
      </c>
      <c r="M9" s="1807"/>
      <c r="N9" s="1807"/>
      <c r="O9" s="1805" t="s">
        <v>176</v>
      </c>
      <c r="P9" s="1793" t="s">
        <v>177</v>
      </c>
    </row>
    <row r="10" spans="1:16" s="852" customFormat="1" ht="8.25" thickBot="1" x14ac:dyDescent="0.5">
      <c r="A10" s="1803"/>
      <c r="B10" s="1804"/>
      <c r="C10" s="1804"/>
      <c r="D10" s="1804"/>
      <c r="E10" s="1806"/>
      <c r="F10" s="1806"/>
      <c r="G10" s="1806"/>
      <c r="H10" s="1806"/>
      <c r="I10" s="1806"/>
      <c r="J10" s="1806"/>
      <c r="K10" s="1806"/>
      <c r="L10" s="853" t="s">
        <v>178</v>
      </c>
      <c r="M10" s="853" t="s">
        <v>179</v>
      </c>
      <c r="N10" s="854" t="s">
        <v>180</v>
      </c>
      <c r="O10" s="1806"/>
      <c r="P10" s="1794"/>
    </row>
    <row r="11" spans="1:16" s="851" customFormat="1" ht="14.45" customHeight="1" x14ac:dyDescent="0.25">
      <c r="A11" s="1795"/>
      <c r="B11" s="1796"/>
      <c r="C11" s="1796"/>
      <c r="D11" s="1796"/>
      <c r="E11" s="1797"/>
      <c r="F11" s="1797"/>
      <c r="G11" s="856"/>
      <c r="H11" s="1797"/>
      <c r="I11" s="1797"/>
      <c r="J11" s="1797"/>
      <c r="K11" s="1797"/>
      <c r="L11" s="857"/>
      <c r="M11" s="857"/>
      <c r="N11" s="857"/>
      <c r="O11" s="856"/>
      <c r="P11" s="858"/>
    </row>
    <row r="12" spans="1:16" s="851" customFormat="1" ht="14.45" customHeight="1" x14ac:dyDescent="0.25">
      <c r="A12" s="1798"/>
      <c r="B12" s="1799"/>
      <c r="C12" s="1799"/>
      <c r="D12" s="1799"/>
      <c r="E12" s="1800"/>
      <c r="F12" s="1800"/>
      <c r="G12" s="859"/>
      <c r="H12" s="1800"/>
      <c r="I12" s="1800"/>
      <c r="J12" s="1800"/>
      <c r="K12" s="1800"/>
      <c r="L12" s="860"/>
      <c r="M12" s="860"/>
      <c r="N12" s="860"/>
      <c r="O12" s="859"/>
      <c r="P12" s="861"/>
    </row>
    <row r="13" spans="1:16" s="851" customFormat="1" ht="14.45" customHeight="1" x14ac:dyDescent="0.25">
      <c r="A13" s="1798"/>
      <c r="B13" s="1799"/>
      <c r="C13" s="1799"/>
      <c r="D13" s="1799"/>
      <c r="E13" s="1800"/>
      <c r="F13" s="1800"/>
      <c r="G13" s="859"/>
      <c r="H13" s="1800"/>
      <c r="I13" s="1800"/>
      <c r="J13" s="1800"/>
      <c r="K13" s="1800"/>
      <c r="L13" s="860"/>
      <c r="M13" s="860"/>
      <c r="N13" s="860"/>
      <c r="O13" s="859"/>
      <c r="P13" s="861"/>
    </row>
    <row r="14" spans="1:16" s="851" customFormat="1" ht="14.45" customHeight="1" x14ac:dyDescent="0.25">
      <c r="A14" s="1798"/>
      <c r="B14" s="1799"/>
      <c r="C14" s="1799"/>
      <c r="D14" s="1799"/>
      <c r="E14" s="1800"/>
      <c r="F14" s="1800"/>
      <c r="G14" s="859"/>
      <c r="H14" s="1800"/>
      <c r="I14" s="1800"/>
      <c r="J14" s="1800"/>
      <c r="K14" s="1800"/>
      <c r="L14" s="860"/>
      <c r="M14" s="860"/>
      <c r="N14" s="860"/>
      <c r="O14" s="859"/>
      <c r="P14" s="861"/>
    </row>
    <row r="15" spans="1:16" s="851" customFormat="1" ht="14.45" customHeight="1" x14ac:dyDescent="0.25">
      <c r="A15" s="1798"/>
      <c r="B15" s="1799"/>
      <c r="C15" s="1799"/>
      <c r="D15" s="1799"/>
      <c r="E15" s="1800"/>
      <c r="F15" s="1800"/>
      <c r="G15" s="859"/>
      <c r="H15" s="1800"/>
      <c r="I15" s="1800"/>
      <c r="J15" s="1800"/>
      <c r="K15" s="1800"/>
      <c r="L15" s="860"/>
      <c r="M15" s="860"/>
      <c r="N15" s="860"/>
      <c r="O15" s="859"/>
      <c r="P15" s="861"/>
    </row>
    <row r="16" spans="1:16" s="851" customFormat="1" ht="14.45" customHeight="1" x14ac:dyDescent="0.25">
      <c r="A16" s="1798"/>
      <c r="B16" s="1799"/>
      <c r="C16" s="1799"/>
      <c r="D16" s="1799"/>
      <c r="E16" s="1800"/>
      <c r="F16" s="1800"/>
      <c r="G16" s="859"/>
      <c r="H16" s="1800"/>
      <c r="I16" s="1800"/>
      <c r="J16" s="1800"/>
      <c r="K16" s="1800"/>
      <c r="L16" s="860"/>
      <c r="M16" s="860"/>
      <c r="N16" s="860"/>
      <c r="O16" s="859"/>
      <c r="P16" s="861"/>
    </row>
    <row r="17" spans="1:16" s="851" customFormat="1" ht="14.45" customHeight="1" x14ac:dyDescent="0.25">
      <c r="A17" s="1798"/>
      <c r="B17" s="1799"/>
      <c r="C17" s="1799"/>
      <c r="D17" s="1799"/>
      <c r="E17" s="1800"/>
      <c r="F17" s="1800"/>
      <c r="G17" s="859"/>
      <c r="H17" s="1800"/>
      <c r="I17" s="1800"/>
      <c r="J17" s="1800"/>
      <c r="K17" s="1800"/>
      <c r="L17" s="860"/>
      <c r="M17" s="860"/>
      <c r="N17" s="860"/>
      <c r="O17" s="859"/>
      <c r="P17" s="861"/>
    </row>
    <row r="18" spans="1:16" s="851" customFormat="1" ht="14.45" customHeight="1" x14ac:dyDescent="0.25">
      <c r="A18" s="1798"/>
      <c r="B18" s="1799"/>
      <c r="C18" s="1799"/>
      <c r="D18" s="1799"/>
      <c r="E18" s="1800"/>
      <c r="F18" s="1800"/>
      <c r="G18" s="859"/>
      <c r="H18" s="1800"/>
      <c r="I18" s="1800"/>
      <c r="J18" s="1800"/>
      <c r="K18" s="1800"/>
      <c r="L18" s="860"/>
      <c r="M18" s="860"/>
      <c r="N18" s="860"/>
      <c r="O18" s="859"/>
      <c r="P18" s="861"/>
    </row>
    <row r="19" spans="1:16" s="851" customFormat="1" ht="14.45" customHeight="1" x14ac:dyDescent="0.25">
      <c r="A19" s="1798"/>
      <c r="B19" s="1799"/>
      <c r="C19" s="1799"/>
      <c r="D19" s="1799"/>
      <c r="E19" s="1800"/>
      <c r="F19" s="1800"/>
      <c r="G19" s="859"/>
      <c r="H19" s="1800"/>
      <c r="I19" s="1800"/>
      <c r="J19" s="1800"/>
      <c r="K19" s="1800"/>
      <c r="L19" s="860"/>
      <c r="M19" s="860"/>
      <c r="N19" s="860"/>
      <c r="O19" s="859"/>
      <c r="P19" s="861"/>
    </row>
    <row r="20" spans="1:16" s="851" customFormat="1" ht="14.45" customHeight="1" x14ac:dyDescent="0.25">
      <c r="A20" s="1798"/>
      <c r="B20" s="1799"/>
      <c r="C20" s="1799"/>
      <c r="D20" s="1799"/>
      <c r="E20" s="1800"/>
      <c r="F20" s="1800"/>
      <c r="G20" s="859"/>
      <c r="H20" s="1800"/>
      <c r="I20" s="1800"/>
      <c r="J20" s="1800"/>
      <c r="K20" s="1800"/>
      <c r="L20" s="860"/>
      <c r="M20" s="860"/>
      <c r="N20" s="860"/>
      <c r="O20" s="859"/>
      <c r="P20" s="861"/>
    </row>
    <row r="21" spans="1:16" s="851" customFormat="1" ht="14.45" customHeight="1" x14ac:dyDescent="0.25">
      <c r="A21" s="1798"/>
      <c r="B21" s="1799"/>
      <c r="C21" s="1799"/>
      <c r="D21" s="1799"/>
      <c r="E21" s="1800"/>
      <c r="F21" s="1800"/>
      <c r="G21" s="859"/>
      <c r="H21" s="1800"/>
      <c r="I21" s="1800"/>
      <c r="J21" s="1800"/>
      <c r="K21" s="1800"/>
      <c r="L21" s="860"/>
      <c r="M21" s="860"/>
      <c r="N21" s="860"/>
      <c r="O21" s="859"/>
      <c r="P21" s="861"/>
    </row>
    <row r="22" spans="1:16" s="851" customFormat="1" ht="14.45" customHeight="1" x14ac:dyDescent="0.25">
      <c r="A22" s="1798"/>
      <c r="B22" s="1799"/>
      <c r="C22" s="1799"/>
      <c r="D22" s="1799"/>
      <c r="E22" s="1800"/>
      <c r="F22" s="1800"/>
      <c r="G22" s="859"/>
      <c r="H22" s="1800"/>
      <c r="I22" s="1800"/>
      <c r="J22" s="1800"/>
      <c r="K22" s="1800"/>
      <c r="L22" s="860"/>
      <c r="M22" s="860"/>
      <c r="N22" s="860"/>
      <c r="O22" s="859"/>
      <c r="P22" s="861"/>
    </row>
    <row r="23" spans="1:16" s="851" customFormat="1" ht="14.45" customHeight="1" x14ac:dyDescent="0.25">
      <c r="A23" s="1798"/>
      <c r="B23" s="1799"/>
      <c r="C23" s="1799"/>
      <c r="D23" s="1799"/>
      <c r="E23" s="1800"/>
      <c r="F23" s="1800"/>
      <c r="G23" s="859"/>
      <c r="H23" s="1800"/>
      <c r="I23" s="1800"/>
      <c r="J23" s="1800"/>
      <c r="K23" s="1800"/>
      <c r="L23" s="860"/>
      <c r="M23" s="860"/>
      <c r="N23" s="860"/>
      <c r="O23" s="859"/>
      <c r="P23" s="861"/>
    </row>
    <row r="24" spans="1:16" s="851" customFormat="1" ht="14.45" customHeight="1" x14ac:dyDescent="0.25">
      <c r="A24" s="1798"/>
      <c r="B24" s="1799"/>
      <c r="C24" s="1799"/>
      <c r="D24" s="1799"/>
      <c r="E24" s="1800"/>
      <c r="F24" s="1800"/>
      <c r="G24" s="859"/>
      <c r="H24" s="1800"/>
      <c r="I24" s="1800"/>
      <c r="J24" s="1800"/>
      <c r="K24" s="1800"/>
      <c r="L24" s="860"/>
      <c r="M24" s="860"/>
      <c r="N24" s="860"/>
      <c r="O24" s="859"/>
      <c r="P24" s="861"/>
    </row>
    <row r="25" spans="1:16" s="851" customFormat="1" ht="14.45" customHeight="1" x14ac:dyDescent="0.25">
      <c r="A25" s="1798"/>
      <c r="B25" s="1799"/>
      <c r="C25" s="1799"/>
      <c r="D25" s="1799"/>
      <c r="E25" s="1800"/>
      <c r="F25" s="1800"/>
      <c r="G25" s="859"/>
      <c r="H25" s="1800"/>
      <c r="I25" s="1800"/>
      <c r="J25" s="1800"/>
      <c r="K25" s="1800"/>
      <c r="L25" s="860"/>
      <c r="M25" s="860"/>
      <c r="N25" s="860"/>
      <c r="O25" s="859"/>
      <c r="P25" s="861"/>
    </row>
    <row r="26" spans="1:16" s="851" customFormat="1" ht="14.45" customHeight="1" x14ac:dyDescent="0.25">
      <c r="A26" s="1798"/>
      <c r="B26" s="1799"/>
      <c r="C26" s="1799"/>
      <c r="D26" s="1799"/>
      <c r="E26" s="1800"/>
      <c r="F26" s="1800"/>
      <c r="G26" s="859"/>
      <c r="H26" s="1800"/>
      <c r="I26" s="1800"/>
      <c r="J26" s="1800"/>
      <c r="K26" s="1800"/>
      <c r="L26" s="860"/>
      <c r="M26" s="860"/>
      <c r="N26" s="860"/>
      <c r="O26" s="859"/>
      <c r="P26" s="861"/>
    </row>
    <row r="27" spans="1:16" s="851" customFormat="1" ht="14.45" customHeight="1" x14ac:dyDescent="0.25">
      <c r="A27" s="1798"/>
      <c r="B27" s="1799"/>
      <c r="C27" s="1799"/>
      <c r="D27" s="1799"/>
      <c r="E27" s="1800"/>
      <c r="F27" s="1800"/>
      <c r="G27" s="859"/>
      <c r="H27" s="1800"/>
      <c r="I27" s="1800"/>
      <c r="J27" s="1800"/>
      <c r="K27" s="1800"/>
      <c r="L27" s="860"/>
      <c r="M27" s="860"/>
      <c r="N27" s="860"/>
      <c r="O27" s="859"/>
      <c r="P27" s="861"/>
    </row>
    <row r="28" spans="1:16" s="851" customFormat="1" ht="14.45" customHeight="1" x14ac:dyDescent="0.25">
      <c r="A28" s="1798"/>
      <c r="B28" s="1799"/>
      <c r="C28" s="1799"/>
      <c r="D28" s="1799"/>
      <c r="E28" s="1800"/>
      <c r="F28" s="1800"/>
      <c r="G28" s="859"/>
      <c r="H28" s="1800"/>
      <c r="I28" s="1800"/>
      <c r="J28" s="1800"/>
      <c r="K28" s="1800"/>
      <c r="L28" s="860"/>
      <c r="M28" s="860"/>
      <c r="N28" s="860"/>
      <c r="O28" s="859"/>
      <c r="P28" s="861"/>
    </row>
    <row r="29" spans="1:16" s="851" customFormat="1" ht="14.45" customHeight="1" x14ac:dyDescent="0.25">
      <c r="A29" s="1798"/>
      <c r="B29" s="1799"/>
      <c r="C29" s="1799"/>
      <c r="D29" s="1799"/>
      <c r="E29" s="1800"/>
      <c r="F29" s="1800"/>
      <c r="G29" s="859"/>
      <c r="H29" s="1800"/>
      <c r="I29" s="1800"/>
      <c r="J29" s="1800"/>
      <c r="K29" s="1800"/>
      <c r="L29" s="860"/>
      <c r="M29" s="860"/>
      <c r="N29" s="860"/>
      <c r="O29" s="859"/>
      <c r="P29" s="861"/>
    </row>
    <row r="30" spans="1:16" s="851" customFormat="1" ht="14.45" customHeight="1" x14ac:dyDescent="0.25">
      <c r="A30" s="1798"/>
      <c r="B30" s="1799"/>
      <c r="C30" s="1799"/>
      <c r="D30" s="1799"/>
      <c r="E30" s="1800"/>
      <c r="F30" s="1800"/>
      <c r="G30" s="859"/>
      <c r="H30" s="1800"/>
      <c r="I30" s="1800"/>
      <c r="J30" s="1800"/>
      <c r="K30" s="1800"/>
      <c r="L30" s="860"/>
      <c r="M30" s="860"/>
      <c r="N30" s="860"/>
      <c r="O30" s="859"/>
      <c r="P30" s="861"/>
    </row>
    <row r="31" spans="1:16" s="851" customFormat="1" ht="14.45" customHeight="1" x14ac:dyDescent="0.25">
      <c r="A31" s="1798"/>
      <c r="B31" s="1799"/>
      <c r="C31" s="1799"/>
      <c r="D31" s="1799"/>
      <c r="E31" s="1800"/>
      <c r="F31" s="1800"/>
      <c r="G31" s="859"/>
      <c r="H31" s="1800"/>
      <c r="I31" s="1800"/>
      <c r="J31" s="1800"/>
      <c r="K31" s="1800"/>
      <c r="L31" s="860"/>
      <c r="M31" s="860"/>
      <c r="N31" s="860"/>
      <c r="O31" s="859"/>
      <c r="P31" s="861"/>
    </row>
    <row r="32" spans="1:16" s="851" customFormat="1" ht="14.45" customHeight="1" x14ac:dyDescent="0.25">
      <c r="A32" s="1798"/>
      <c r="B32" s="1799"/>
      <c r="C32" s="1799"/>
      <c r="D32" s="1799"/>
      <c r="E32" s="1800"/>
      <c r="F32" s="1800"/>
      <c r="G32" s="859"/>
      <c r="H32" s="1800"/>
      <c r="I32" s="1800"/>
      <c r="J32" s="1800"/>
      <c r="K32" s="1800"/>
      <c r="L32" s="860"/>
      <c r="M32" s="860"/>
      <c r="N32" s="860"/>
      <c r="O32" s="859"/>
      <c r="P32" s="861"/>
    </row>
    <row r="33" spans="1:16" s="851" customFormat="1" ht="14.45" customHeight="1" x14ac:dyDescent="0.25">
      <c r="A33" s="1798"/>
      <c r="B33" s="1799"/>
      <c r="C33" s="1799"/>
      <c r="D33" s="1799"/>
      <c r="E33" s="1800"/>
      <c r="F33" s="1800"/>
      <c r="G33" s="859"/>
      <c r="H33" s="1800"/>
      <c r="I33" s="1800"/>
      <c r="J33" s="1800"/>
      <c r="K33" s="1800"/>
      <c r="L33" s="860"/>
      <c r="M33" s="860"/>
      <c r="N33" s="860"/>
      <c r="O33" s="859"/>
      <c r="P33" s="861"/>
    </row>
    <row r="34" spans="1:16" s="851" customFormat="1" ht="14.45" customHeight="1" x14ac:dyDescent="0.25">
      <c r="A34" s="1798"/>
      <c r="B34" s="1799"/>
      <c r="C34" s="1799"/>
      <c r="D34" s="1799"/>
      <c r="E34" s="1800"/>
      <c r="F34" s="1800"/>
      <c r="G34" s="859"/>
      <c r="H34" s="1800"/>
      <c r="I34" s="1800"/>
      <c r="J34" s="1800"/>
      <c r="K34" s="1800"/>
      <c r="L34" s="860"/>
      <c r="M34" s="860"/>
      <c r="N34" s="860"/>
      <c r="O34" s="859"/>
      <c r="P34" s="861"/>
    </row>
    <row r="35" spans="1:16" s="851" customFormat="1" ht="14.45" customHeight="1" x14ac:dyDescent="0.25">
      <c r="A35" s="1798"/>
      <c r="B35" s="1799"/>
      <c r="C35" s="1799"/>
      <c r="D35" s="1799"/>
      <c r="E35" s="1800"/>
      <c r="F35" s="1800"/>
      <c r="G35" s="859"/>
      <c r="H35" s="1800"/>
      <c r="I35" s="1800"/>
      <c r="J35" s="1800"/>
      <c r="K35" s="1800"/>
      <c r="L35" s="860"/>
      <c r="M35" s="860"/>
      <c r="N35" s="860"/>
      <c r="O35" s="859"/>
      <c r="P35" s="861"/>
    </row>
    <row r="36" spans="1:16" s="851" customFormat="1" ht="14.45" customHeight="1" x14ac:dyDescent="0.25">
      <c r="A36" s="1798"/>
      <c r="B36" s="1799"/>
      <c r="C36" s="1799"/>
      <c r="D36" s="1799"/>
      <c r="E36" s="1800"/>
      <c r="F36" s="1800"/>
      <c r="G36" s="859"/>
      <c r="H36" s="1800"/>
      <c r="I36" s="1800"/>
      <c r="J36" s="1800"/>
      <c r="K36" s="1800"/>
      <c r="L36" s="860"/>
      <c r="M36" s="860"/>
      <c r="N36" s="860"/>
      <c r="O36" s="859"/>
      <c r="P36" s="861"/>
    </row>
    <row r="37" spans="1:16" s="851" customFormat="1" ht="14.45" customHeight="1" x14ac:dyDescent="0.25">
      <c r="A37" s="1798"/>
      <c r="B37" s="1799"/>
      <c r="C37" s="1799"/>
      <c r="D37" s="1799"/>
      <c r="E37" s="1800"/>
      <c r="F37" s="1800"/>
      <c r="G37" s="859"/>
      <c r="H37" s="1800"/>
      <c r="I37" s="1800"/>
      <c r="J37" s="1800"/>
      <c r="K37" s="1800"/>
      <c r="L37" s="860"/>
      <c r="M37" s="860"/>
      <c r="N37" s="860"/>
      <c r="O37" s="859"/>
      <c r="P37" s="861"/>
    </row>
    <row r="38" spans="1:16" s="851" customFormat="1" ht="14.45" customHeight="1" x14ac:dyDescent="0.25">
      <c r="A38" s="1798"/>
      <c r="B38" s="1799"/>
      <c r="C38" s="1799"/>
      <c r="D38" s="1799"/>
      <c r="E38" s="1800"/>
      <c r="F38" s="1800"/>
      <c r="G38" s="859"/>
      <c r="H38" s="1800"/>
      <c r="I38" s="1800"/>
      <c r="J38" s="1800"/>
      <c r="K38" s="1800"/>
      <c r="L38" s="860"/>
      <c r="M38" s="860"/>
      <c r="N38" s="860"/>
      <c r="O38" s="859"/>
      <c r="P38" s="861"/>
    </row>
    <row r="39" spans="1:16" s="851" customFormat="1" ht="14.45" customHeight="1" x14ac:dyDescent="0.25">
      <c r="A39" s="1798"/>
      <c r="B39" s="1799"/>
      <c r="C39" s="1799"/>
      <c r="D39" s="1799"/>
      <c r="E39" s="1800"/>
      <c r="F39" s="1800"/>
      <c r="G39" s="859"/>
      <c r="H39" s="1800"/>
      <c r="I39" s="1800"/>
      <c r="J39" s="1800"/>
      <c r="K39" s="1800"/>
      <c r="L39" s="860"/>
      <c r="M39" s="860"/>
      <c r="N39" s="860"/>
      <c r="O39" s="859"/>
      <c r="P39" s="861"/>
    </row>
    <row r="40" spans="1:16" s="851" customFormat="1" ht="14.45" customHeight="1" x14ac:dyDescent="0.25">
      <c r="A40" s="1798"/>
      <c r="B40" s="1799"/>
      <c r="C40" s="1799"/>
      <c r="D40" s="1799"/>
      <c r="E40" s="1800"/>
      <c r="F40" s="1800"/>
      <c r="G40" s="859"/>
      <c r="H40" s="1800"/>
      <c r="I40" s="1800"/>
      <c r="J40" s="1800"/>
      <c r="K40" s="1800"/>
      <c r="L40" s="860"/>
      <c r="M40" s="860"/>
      <c r="N40" s="860"/>
      <c r="O40" s="859"/>
      <c r="P40" s="861"/>
    </row>
    <row r="41" spans="1:16" s="851" customFormat="1" ht="14.45" customHeight="1" x14ac:dyDescent="0.25">
      <c r="A41" s="1798"/>
      <c r="B41" s="1799"/>
      <c r="C41" s="1799"/>
      <c r="D41" s="1799"/>
      <c r="E41" s="1800"/>
      <c r="F41" s="1800"/>
      <c r="G41" s="859"/>
      <c r="H41" s="1800"/>
      <c r="I41" s="1800"/>
      <c r="J41" s="1800"/>
      <c r="K41" s="1800"/>
      <c r="L41" s="860"/>
      <c r="M41" s="860"/>
      <c r="N41" s="860"/>
      <c r="O41" s="859"/>
      <c r="P41" s="861"/>
    </row>
    <row r="42" spans="1:16" s="851" customFormat="1" ht="14.45" customHeight="1" x14ac:dyDescent="0.25">
      <c r="A42" s="1798"/>
      <c r="B42" s="1799"/>
      <c r="C42" s="1799"/>
      <c r="D42" s="1799"/>
      <c r="E42" s="1800"/>
      <c r="F42" s="1800"/>
      <c r="G42" s="859"/>
      <c r="H42" s="1800"/>
      <c r="I42" s="1800"/>
      <c r="J42" s="1800"/>
      <c r="K42" s="1800"/>
      <c r="L42" s="860"/>
      <c r="M42" s="860"/>
      <c r="N42" s="860"/>
      <c r="O42" s="859"/>
      <c r="P42" s="861"/>
    </row>
    <row r="43" spans="1:16" s="851" customFormat="1" ht="14.45" customHeight="1" x14ac:dyDescent="0.25">
      <c r="A43" s="1798"/>
      <c r="B43" s="1799"/>
      <c r="C43" s="1799"/>
      <c r="D43" s="1799"/>
      <c r="E43" s="1800"/>
      <c r="F43" s="1800"/>
      <c r="G43" s="859"/>
      <c r="H43" s="1800"/>
      <c r="I43" s="1800"/>
      <c r="J43" s="1800"/>
      <c r="K43" s="1800"/>
      <c r="L43" s="860"/>
      <c r="M43" s="860"/>
      <c r="N43" s="860"/>
      <c r="O43" s="859"/>
      <c r="P43" s="861"/>
    </row>
    <row r="44" spans="1:16" s="851" customFormat="1" ht="14.45" customHeight="1" thickBot="1" x14ac:dyDescent="0.3">
      <c r="A44" s="1808"/>
      <c r="B44" s="1809"/>
      <c r="C44" s="1809"/>
      <c r="D44" s="1809"/>
      <c r="E44" s="1810"/>
      <c r="F44" s="1810"/>
      <c r="G44" s="862"/>
      <c r="H44" s="1810"/>
      <c r="I44" s="1810"/>
      <c r="J44" s="1810"/>
      <c r="K44" s="1810"/>
      <c r="L44" s="863"/>
      <c r="M44" s="863"/>
      <c r="N44" s="863"/>
      <c r="O44" s="862"/>
      <c r="P44" s="864"/>
    </row>
    <row r="45" spans="1:16" ht="15.75" thickBot="1" x14ac:dyDescent="0.5">
      <c r="A45" s="1811" t="s">
        <v>182</v>
      </c>
      <c r="B45" s="1812"/>
      <c r="C45" s="1812"/>
      <c r="D45" s="1812"/>
      <c r="E45" s="855"/>
      <c r="F45" s="1674" t="s">
        <v>183</v>
      </c>
      <c r="G45" s="1676"/>
      <c r="H45" s="1676"/>
      <c r="I45" s="1676"/>
      <c r="J45" s="1676"/>
      <c r="K45" s="1676"/>
      <c r="L45" s="1676"/>
      <c r="M45" s="1676"/>
      <c r="N45" s="1676"/>
      <c r="O45" s="1676"/>
      <c r="P45" s="1813"/>
    </row>
    <row r="46" spans="1:16" x14ac:dyDescent="0.45">
      <c r="A46" s="11"/>
      <c r="B46" s="11"/>
      <c r="C46" s="11"/>
      <c r="D46" s="11"/>
      <c r="E46" s="64"/>
      <c r="F46" s="52"/>
      <c r="G46" s="52"/>
      <c r="H46" s="11"/>
      <c r="I46" s="64"/>
      <c r="J46" s="64"/>
      <c r="K46" s="64"/>
      <c r="L46" s="64"/>
      <c r="M46" s="11"/>
      <c r="N46" s="11"/>
      <c r="O46" s="11"/>
      <c r="P46" s="11"/>
    </row>
    <row r="47" spans="1:16" x14ac:dyDescent="0.45">
      <c r="A47" s="11"/>
      <c r="B47" s="1685" t="s">
        <v>184</v>
      </c>
      <c r="C47" s="1686"/>
      <c r="D47" s="848"/>
      <c r="E47" s="1686" t="s">
        <v>185</v>
      </c>
      <c r="F47" s="1686"/>
      <c r="G47" s="1686"/>
      <c r="H47" s="1686" t="s">
        <v>186</v>
      </c>
      <c r="I47" s="1686"/>
      <c r="J47" s="1686"/>
      <c r="K47" s="1686"/>
      <c r="L47" s="1686"/>
      <c r="M47" s="1686"/>
      <c r="N47" s="1686" t="s">
        <v>187</v>
      </c>
      <c r="O47" s="1687"/>
      <c r="P47" s="11"/>
    </row>
    <row r="48" spans="1:16" x14ac:dyDescent="0.45">
      <c r="A48" s="11"/>
      <c r="B48" s="1680"/>
      <c r="C48" s="1681"/>
      <c r="D48" s="847"/>
      <c r="E48" s="1681"/>
      <c r="F48" s="1681"/>
      <c r="G48" s="1681"/>
      <c r="H48" s="1681"/>
      <c r="I48" s="1681"/>
      <c r="J48" s="1681"/>
      <c r="K48" s="1681"/>
      <c r="L48" s="1681"/>
      <c r="M48" s="1681"/>
      <c r="N48" s="1682"/>
      <c r="O48" s="1683"/>
      <c r="P48" s="11"/>
    </row>
    <row r="49" spans="1:16" x14ac:dyDescent="0.45">
      <c r="A49" s="10"/>
      <c r="B49" s="10"/>
      <c r="C49" s="10"/>
      <c r="D49" s="10"/>
      <c r="E49" s="10"/>
      <c r="F49" s="10"/>
      <c r="G49" s="10"/>
      <c r="H49" s="10"/>
      <c r="I49" s="10"/>
      <c r="J49" s="10"/>
      <c r="K49" s="10"/>
      <c r="L49" s="10"/>
      <c r="M49" s="10"/>
      <c r="N49" s="10"/>
      <c r="O49" s="10"/>
      <c r="P49" s="10"/>
    </row>
    <row r="50" spans="1:16" x14ac:dyDescent="0.45">
      <c r="A50" s="10"/>
      <c r="B50" s="10"/>
      <c r="C50" s="10"/>
      <c r="D50" s="10"/>
      <c r="E50" s="10"/>
      <c r="F50" s="10"/>
      <c r="G50" s="10"/>
      <c r="H50" s="10"/>
      <c r="I50" s="10"/>
      <c r="J50" s="10"/>
      <c r="K50" s="10"/>
      <c r="L50" s="10"/>
      <c r="M50" s="10"/>
      <c r="N50" s="10"/>
      <c r="O50" s="10"/>
      <c r="P50" s="10"/>
    </row>
  </sheetData>
  <sheetProtection algorithmName="SHA-512" hashValue="ogEVb1tTv/a98+FUCq4OR9tLZ4I+uWr4etmSDfp9u8HIyE0xmcpyBmW8fPOjiXR0dmxIEtIROMBpqpnIPVvU4Q==" saltValue="kcOgk+FMwcn1K1wrG/P4fg==" spinCount="100000" sheet="1" selectLockedCells="1"/>
  <mergeCells count="133">
    <mergeCell ref="B48:C48"/>
    <mergeCell ref="E48:G48"/>
    <mergeCell ref="H48:M48"/>
    <mergeCell ref="N48:O48"/>
    <mergeCell ref="A45:D45"/>
    <mergeCell ref="F45:P45"/>
    <mergeCell ref="B47:C47"/>
    <mergeCell ref="E47:G47"/>
    <mergeCell ref="H47:M47"/>
    <mergeCell ref="N47:O47"/>
    <mergeCell ref="A43:D43"/>
    <mergeCell ref="E43:F43"/>
    <mergeCell ref="H43:K43"/>
    <mergeCell ref="A44:D44"/>
    <mergeCell ref="E44:F44"/>
    <mergeCell ref="H44:K44"/>
    <mergeCell ref="A41:D41"/>
    <mergeCell ref="E41:F41"/>
    <mergeCell ref="H41:K41"/>
    <mergeCell ref="A42:D42"/>
    <mergeCell ref="E42:F42"/>
    <mergeCell ref="H42:K42"/>
    <mergeCell ref="A39:D39"/>
    <mergeCell ref="E39:F39"/>
    <mergeCell ref="H39:K39"/>
    <mergeCell ref="A40:D40"/>
    <mergeCell ref="E40:F40"/>
    <mergeCell ref="H40:K40"/>
    <mergeCell ref="A37:D37"/>
    <mergeCell ref="E37:F37"/>
    <mergeCell ref="H37:K37"/>
    <mergeCell ref="A38:D38"/>
    <mergeCell ref="E38:F38"/>
    <mergeCell ref="H38:K38"/>
    <mergeCell ref="A35:D35"/>
    <mergeCell ref="E35:F35"/>
    <mergeCell ref="H35:K35"/>
    <mergeCell ref="A36:D36"/>
    <mergeCell ref="E36:F36"/>
    <mergeCell ref="H36:K36"/>
    <mergeCell ref="A33:D33"/>
    <mergeCell ref="E33:F33"/>
    <mergeCell ref="H33:K33"/>
    <mergeCell ref="A34:D34"/>
    <mergeCell ref="E34:F34"/>
    <mergeCell ref="H34:K34"/>
    <mergeCell ref="A31:D31"/>
    <mergeCell ref="E31:F31"/>
    <mergeCell ref="H31:K31"/>
    <mergeCell ref="A32:D32"/>
    <mergeCell ref="E32:F32"/>
    <mergeCell ref="H32:K32"/>
    <mergeCell ref="A29:D29"/>
    <mergeCell ref="E29:F29"/>
    <mergeCell ref="H29:K29"/>
    <mergeCell ref="A30:D30"/>
    <mergeCell ref="E30:F30"/>
    <mergeCell ref="H30:K30"/>
    <mergeCell ref="A27:D27"/>
    <mergeCell ref="E27:F27"/>
    <mergeCell ref="H27:K27"/>
    <mergeCell ref="A28:D28"/>
    <mergeCell ref="E28:F28"/>
    <mergeCell ref="H28:K28"/>
    <mergeCell ref="A25:D25"/>
    <mergeCell ref="E25:F25"/>
    <mergeCell ref="H25:K25"/>
    <mergeCell ref="A26:D26"/>
    <mergeCell ref="E26:F26"/>
    <mergeCell ref="H26:K26"/>
    <mergeCell ref="A23:D23"/>
    <mergeCell ref="E23:F23"/>
    <mergeCell ref="H23:K23"/>
    <mergeCell ref="A24:D24"/>
    <mergeCell ref="E24:F24"/>
    <mergeCell ref="H24:K24"/>
    <mergeCell ref="A21:D21"/>
    <mergeCell ref="E21:F21"/>
    <mergeCell ref="H21:K21"/>
    <mergeCell ref="A22:D22"/>
    <mergeCell ref="E22:F22"/>
    <mergeCell ref="H22:K22"/>
    <mergeCell ref="A19:D19"/>
    <mergeCell ref="E19:F19"/>
    <mergeCell ref="H19:K19"/>
    <mergeCell ref="A20:D20"/>
    <mergeCell ref="E20:F20"/>
    <mergeCell ref="H20:K20"/>
    <mergeCell ref="A17:D17"/>
    <mergeCell ref="E17:F17"/>
    <mergeCell ref="H17:K17"/>
    <mergeCell ref="A18:D18"/>
    <mergeCell ref="E18:F18"/>
    <mergeCell ref="H18:K18"/>
    <mergeCell ref="A15:D15"/>
    <mergeCell ref="E15:F15"/>
    <mergeCell ref="H15:K15"/>
    <mergeCell ref="A16:D16"/>
    <mergeCell ref="E16:F16"/>
    <mergeCell ref="H16:K16"/>
    <mergeCell ref="A13:D13"/>
    <mergeCell ref="E13:F13"/>
    <mergeCell ref="H13:K13"/>
    <mergeCell ref="A14:D14"/>
    <mergeCell ref="E14:F14"/>
    <mergeCell ref="H14:K14"/>
    <mergeCell ref="P9:P10"/>
    <mergeCell ref="A11:D11"/>
    <mergeCell ref="E11:F11"/>
    <mergeCell ref="H11:K11"/>
    <mergeCell ref="A12:D12"/>
    <mergeCell ref="E12:F12"/>
    <mergeCell ref="H12:K12"/>
    <mergeCell ref="A9:D10"/>
    <mergeCell ref="E9:F10"/>
    <mergeCell ref="G9:G10"/>
    <mergeCell ref="H9:K10"/>
    <mergeCell ref="L9:N9"/>
    <mergeCell ref="O9:O10"/>
    <mergeCell ref="A5:D5"/>
    <mergeCell ref="E5:I5"/>
    <mergeCell ref="O5:P5"/>
    <mergeCell ref="B6:D6"/>
    <mergeCell ref="I6:N6"/>
    <mergeCell ref="O6:P6"/>
    <mergeCell ref="A2:B2"/>
    <mergeCell ref="C2:F2"/>
    <mergeCell ref="H2:I2"/>
    <mergeCell ref="J2:P2"/>
    <mergeCell ref="A3:B3"/>
    <mergeCell ref="C3:F3"/>
    <mergeCell ref="H3:I3"/>
    <mergeCell ref="J3:P3"/>
  </mergeCells>
  <conditionalFormatting sqref="P11:P44">
    <cfRule type="cellIs" dxfId="1" priority="1" operator="equal">
      <formula>"X"</formula>
    </cfRule>
  </conditionalFormatting>
  <printOptions horizontalCentered="1"/>
  <pageMargins left="0.7" right="0.7" top="0.75" bottom="0.75" header="0.3" footer="0.3"/>
  <pageSetup scale="88"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C2:C3 J2:J3 O5" unlockedFormula="1"/>
  </ignoredErrors>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P50"/>
  <sheetViews>
    <sheetView windowProtection="1" showGridLines="0" showRowColHeaders="0" showRuler="0" zoomScaleNormal="100" workbookViewId="0">
      <selection activeCell="A13" sqref="A13"/>
    </sheetView>
  </sheetViews>
  <sheetFormatPr defaultColWidth="5" defaultRowHeight="14.25" x14ac:dyDescent="0.45"/>
  <cols>
    <col min="1" max="1" width="6.3984375" style="43" customWidth="1"/>
    <col min="2" max="2" width="9.73046875" style="43" customWidth="1"/>
    <col min="3" max="4" width="3.86328125" style="43" customWidth="1"/>
    <col min="5" max="6" width="7" style="43" customWidth="1"/>
    <col min="7" max="7" width="8.86328125" style="43" customWidth="1"/>
    <col min="8" max="8" width="5.1328125" style="43" customWidth="1"/>
    <col min="9" max="13" width="6.3984375" style="43" customWidth="1"/>
    <col min="14" max="14" width="7.265625" style="43" customWidth="1"/>
    <col min="15" max="16" width="5.59765625" style="43" customWidth="1"/>
    <col min="17" max="16384" width="5" style="43"/>
  </cols>
  <sheetData>
    <row r="1" spans="1:16" ht="7.5" customHeight="1" thickBot="1" x14ac:dyDescent="0.5">
      <c r="A1" s="10"/>
      <c r="B1" s="10"/>
      <c r="C1" s="10"/>
      <c r="D1" s="10"/>
      <c r="E1" s="10"/>
      <c r="F1" s="10"/>
      <c r="G1" s="10"/>
      <c r="H1" s="10"/>
      <c r="I1" s="10"/>
      <c r="J1" s="10"/>
      <c r="K1" s="10"/>
      <c r="L1" s="10"/>
      <c r="M1" s="10"/>
      <c r="N1" s="10"/>
      <c r="O1" s="10"/>
      <c r="P1" s="10"/>
    </row>
    <row r="2" spans="1:16" x14ac:dyDescent="0.45">
      <c r="A2" s="1723" t="s">
        <v>620</v>
      </c>
      <c r="B2" s="1724"/>
      <c r="C2" s="1727" t="str">
        <f>IF(ISBLANK(Information!D2),"",Information!D2)</f>
        <v/>
      </c>
      <c r="D2" s="1728"/>
      <c r="E2" s="1728"/>
      <c r="F2" s="1729"/>
      <c r="G2" s="70"/>
      <c r="H2" s="1723" t="s">
        <v>164</v>
      </c>
      <c r="I2" s="1724"/>
      <c r="J2" s="1707" t="str">
        <f>IF(ISBLANK(Information!D19),"",Information!D19)</f>
        <v/>
      </c>
      <c r="K2" s="1708"/>
      <c r="L2" s="1708"/>
      <c r="M2" s="1708"/>
      <c r="N2" s="1708"/>
      <c r="O2" s="1708"/>
      <c r="P2" s="1709"/>
    </row>
    <row r="3" spans="1:16" ht="14.65" thickBot="1" x14ac:dyDescent="0.5">
      <c r="A3" s="1725" t="s">
        <v>623</v>
      </c>
      <c r="B3" s="1792"/>
      <c r="C3" s="1730" t="str">
        <f>IF(ISBLANK(Information!D3),"",Information!D3)</f>
        <v/>
      </c>
      <c r="D3" s="1731"/>
      <c r="E3" s="1731"/>
      <c r="F3" s="1732"/>
      <c r="G3" s="54"/>
      <c r="H3" s="1725" t="s">
        <v>165</v>
      </c>
      <c r="I3" s="1792"/>
      <c r="J3" s="1710" t="str">
        <f>IF(ISBLANK(Information!D18),"",Information!D18)</f>
        <v/>
      </c>
      <c r="K3" s="1711"/>
      <c r="L3" s="1711"/>
      <c r="M3" s="1711"/>
      <c r="N3" s="1711"/>
      <c r="O3" s="1711"/>
      <c r="P3" s="1712"/>
    </row>
    <row r="4" spans="1:16" ht="14.65" thickBot="1" x14ac:dyDescent="0.5">
      <c r="A4" s="55"/>
      <c r="B4" s="45"/>
      <c r="C4" s="56"/>
      <c r="D4" s="56"/>
      <c r="E4" s="56"/>
      <c r="F4" s="56"/>
      <c r="G4" s="56"/>
      <c r="H4" s="56"/>
      <c r="I4" s="57"/>
      <c r="J4" s="57"/>
      <c r="K4" s="57"/>
      <c r="L4" s="57"/>
      <c r="M4" s="58"/>
      <c r="N4" s="58"/>
      <c r="O4" s="58"/>
      <c r="P4" s="59"/>
    </row>
    <row r="5" spans="1:16" ht="14.65" thickBot="1" x14ac:dyDescent="0.5">
      <c r="A5" s="1697" t="s">
        <v>166</v>
      </c>
      <c r="B5" s="1698"/>
      <c r="C5" s="1698"/>
      <c r="D5" s="1699"/>
      <c r="E5" s="1720"/>
      <c r="F5" s="1721"/>
      <c r="G5" s="1721"/>
      <c r="H5" s="1721"/>
      <c r="I5" s="1722"/>
      <c r="J5" s="865"/>
      <c r="K5" s="865"/>
      <c r="L5" s="865"/>
      <c r="M5" s="68"/>
      <c r="N5" s="67" t="s">
        <v>624</v>
      </c>
      <c r="O5" s="1705" t="str">
        <f>IF(ISBLANK(Information!D20),"",Information!D20)</f>
        <v/>
      </c>
      <c r="P5" s="1706"/>
    </row>
    <row r="6" spans="1:16" ht="14.65" thickBot="1" x14ac:dyDescent="0.5">
      <c r="A6" s="67" t="s">
        <v>167</v>
      </c>
      <c r="B6" s="1694"/>
      <c r="C6" s="1695"/>
      <c r="D6" s="1696"/>
      <c r="E6" s="69"/>
      <c r="F6" s="69"/>
      <c r="G6" s="69"/>
      <c r="H6" s="69"/>
      <c r="I6" s="1700"/>
      <c r="J6" s="1700"/>
      <c r="K6" s="1700"/>
      <c r="L6" s="1700"/>
      <c r="M6" s="1701"/>
      <c r="N6" s="1702"/>
      <c r="O6" s="1703"/>
      <c r="P6" s="1704"/>
    </row>
    <row r="7" spans="1:16" x14ac:dyDescent="0.45">
      <c r="A7" s="849" t="s">
        <v>168</v>
      </c>
      <c r="B7" s="850"/>
      <c r="C7" s="850"/>
      <c r="D7" s="850"/>
      <c r="E7" s="850"/>
      <c r="F7" s="850"/>
      <c r="G7" s="850"/>
      <c r="H7" s="850"/>
      <c r="I7" s="62"/>
      <c r="J7" s="62"/>
      <c r="K7" s="62"/>
      <c r="L7" s="62"/>
      <c r="M7" s="62"/>
      <c r="N7" s="62"/>
      <c r="O7" s="850"/>
      <c r="P7" s="63"/>
    </row>
    <row r="8" spans="1:16" ht="14.65" thickBot="1" x14ac:dyDescent="0.5">
      <c r="A8" s="849"/>
      <c r="B8" s="850"/>
      <c r="C8" s="850"/>
      <c r="D8" s="850"/>
      <c r="E8" s="850"/>
      <c r="F8" s="850"/>
      <c r="G8" s="850"/>
      <c r="H8" s="850"/>
      <c r="I8" s="62"/>
      <c r="J8" s="62"/>
      <c r="K8" s="62"/>
      <c r="L8" s="62"/>
      <c r="M8" s="62"/>
      <c r="N8" s="62"/>
      <c r="O8" s="850"/>
      <c r="P8" s="63"/>
    </row>
    <row r="9" spans="1:16" s="851" customFormat="1" ht="7.9" x14ac:dyDescent="0.25">
      <c r="A9" s="1801" t="s">
        <v>749</v>
      </c>
      <c r="B9" s="1802"/>
      <c r="C9" s="1802"/>
      <c r="D9" s="1802"/>
      <c r="E9" s="1805" t="s">
        <v>750</v>
      </c>
      <c r="F9" s="1805"/>
      <c r="G9" s="1805" t="s">
        <v>751</v>
      </c>
      <c r="H9" s="1805" t="s">
        <v>752</v>
      </c>
      <c r="I9" s="1805"/>
      <c r="J9" s="1805"/>
      <c r="K9" s="1805"/>
      <c r="L9" s="1807" t="s">
        <v>175</v>
      </c>
      <c r="M9" s="1807"/>
      <c r="N9" s="1807"/>
      <c r="O9" s="1805" t="s">
        <v>176</v>
      </c>
      <c r="P9" s="1793" t="s">
        <v>177</v>
      </c>
    </row>
    <row r="10" spans="1:16" s="852" customFormat="1" ht="8.25" thickBot="1" x14ac:dyDescent="0.5">
      <c r="A10" s="1803"/>
      <c r="B10" s="1804"/>
      <c r="C10" s="1804"/>
      <c r="D10" s="1804"/>
      <c r="E10" s="1806"/>
      <c r="F10" s="1806"/>
      <c r="G10" s="1806"/>
      <c r="H10" s="1806"/>
      <c r="I10" s="1806"/>
      <c r="J10" s="1806"/>
      <c r="K10" s="1806"/>
      <c r="L10" s="853" t="s">
        <v>178</v>
      </c>
      <c r="M10" s="853" t="s">
        <v>179</v>
      </c>
      <c r="N10" s="854" t="s">
        <v>180</v>
      </c>
      <c r="O10" s="1806"/>
      <c r="P10" s="1794"/>
    </row>
    <row r="11" spans="1:16" s="851" customFormat="1" ht="14.45" customHeight="1" x14ac:dyDescent="0.25">
      <c r="A11" s="1795"/>
      <c r="B11" s="1796"/>
      <c r="C11" s="1796"/>
      <c r="D11" s="1796"/>
      <c r="E11" s="1797"/>
      <c r="F11" s="1797"/>
      <c r="G11" s="856"/>
      <c r="H11" s="1797"/>
      <c r="I11" s="1797"/>
      <c r="J11" s="1797"/>
      <c r="K11" s="1797"/>
      <c r="L11" s="857"/>
      <c r="M11" s="857"/>
      <c r="N11" s="857"/>
      <c r="O11" s="856"/>
      <c r="P11" s="858"/>
    </row>
    <row r="12" spans="1:16" s="851" customFormat="1" ht="14.45" customHeight="1" x14ac:dyDescent="0.25">
      <c r="A12" s="1798"/>
      <c r="B12" s="1799"/>
      <c r="C12" s="1799"/>
      <c r="D12" s="1799"/>
      <c r="E12" s="1800"/>
      <c r="F12" s="1800"/>
      <c r="G12" s="859"/>
      <c r="H12" s="1800"/>
      <c r="I12" s="1800"/>
      <c r="J12" s="1800"/>
      <c r="K12" s="1800"/>
      <c r="L12" s="860"/>
      <c r="M12" s="860"/>
      <c r="N12" s="860"/>
      <c r="O12" s="859"/>
      <c r="P12" s="861"/>
    </row>
    <row r="13" spans="1:16" s="851" customFormat="1" ht="14.45" customHeight="1" x14ac:dyDescent="0.25">
      <c r="A13" s="1798"/>
      <c r="B13" s="1799"/>
      <c r="C13" s="1799"/>
      <c r="D13" s="1799"/>
      <c r="E13" s="1800"/>
      <c r="F13" s="1800"/>
      <c r="G13" s="859"/>
      <c r="H13" s="1800"/>
      <c r="I13" s="1800"/>
      <c r="J13" s="1800"/>
      <c r="K13" s="1800"/>
      <c r="L13" s="860"/>
      <c r="M13" s="860"/>
      <c r="N13" s="860"/>
      <c r="O13" s="859"/>
      <c r="P13" s="861"/>
    </row>
    <row r="14" spans="1:16" s="851" customFormat="1" ht="14.45" customHeight="1" x14ac:dyDescent="0.25">
      <c r="A14" s="1798"/>
      <c r="B14" s="1799"/>
      <c r="C14" s="1799"/>
      <c r="D14" s="1799"/>
      <c r="E14" s="1800"/>
      <c r="F14" s="1800"/>
      <c r="G14" s="859"/>
      <c r="H14" s="1800"/>
      <c r="I14" s="1800"/>
      <c r="J14" s="1800"/>
      <c r="K14" s="1800"/>
      <c r="L14" s="860"/>
      <c r="M14" s="860"/>
      <c r="N14" s="860"/>
      <c r="O14" s="859"/>
      <c r="P14" s="861"/>
    </row>
    <row r="15" spans="1:16" s="851" customFormat="1" ht="14.45" customHeight="1" x14ac:dyDescent="0.25">
      <c r="A15" s="1798"/>
      <c r="B15" s="1799"/>
      <c r="C15" s="1799"/>
      <c r="D15" s="1799"/>
      <c r="E15" s="1800"/>
      <c r="F15" s="1800"/>
      <c r="G15" s="859"/>
      <c r="H15" s="1800"/>
      <c r="I15" s="1800"/>
      <c r="J15" s="1800"/>
      <c r="K15" s="1800"/>
      <c r="L15" s="860"/>
      <c r="M15" s="860"/>
      <c r="N15" s="860"/>
      <c r="O15" s="859"/>
      <c r="P15" s="861"/>
    </row>
    <row r="16" spans="1:16" s="851" customFormat="1" ht="14.45" customHeight="1" x14ac:dyDescent="0.25">
      <c r="A16" s="1798"/>
      <c r="B16" s="1799"/>
      <c r="C16" s="1799"/>
      <c r="D16" s="1799"/>
      <c r="E16" s="1800"/>
      <c r="F16" s="1800"/>
      <c r="G16" s="859"/>
      <c r="H16" s="1800"/>
      <c r="I16" s="1800"/>
      <c r="J16" s="1800"/>
      <c r="K16" s="1800"/>
      <c r="L16" s="860"/>
      <c r="M16" s="860"/>
      <c r="N16" s="860"/>
      <c r="O16" s="859"/>
      <c r="P16" s="861"/>
    </row>
    <row r="17" spans="1:16" s="851" customFormat="1" ht="14.45" customHeight="1" x14ac:dyDescent="0.25">
      <c r="A17" s="1798"/>
      <c r="B17" s="1799"/>
      <c r="C17" s="1799"/>
      <c r="D17" s="1799"/>
      <c r="E17" s="1800"/>
      <c r="F17" s="1800"/>
      <c r="G17" s="859"/>
      <c r="H17" s="1800"/>
      <c r="I17" s="1800"/>
      <c r="J17" s="1800"/>
      <c r="K17" s="1800"/>
      <c r="L17" s="860"/>
      <c r="M17" s="860"/>
      <c r="N17" s="860"/>
      <c r="O17" s="859"/>
      <c r="P17" s="861"/>
    </row>
    <row r="18" spans="1:16" s="851" customFormat="1" ht="14.45" customHeight="1" x14ac:dyDescent="0.25">
      <c r="A18" s="1798"/>
      <c r="B18" s="1799"/>
      <c r="C18" s="1799"/>
      <c r="D18" s="1799"/>
      <c r="E18" s="1800"/>
      <c r="F18" s="1800"/>
      <c r="G18" s="859"/>
      <c r="H18" s="1800"/>
      <c r="I18" s="1800"/>
      <c r="J18" s="1800"/>
      <c r="K18" s="1800"/>
      <c r="L18" s="860"/>
      <c r="M18" s="860"/>
      <c r="N18" s="860"/>
      <c r="O18" s="859"/>
      <c r="P18" s="861"/>
    </row>
    <row r="19" spans="1:16" s="851" customFormat="1" ht="14.45" customHeight="1" x14ac:dyDescent="0.25">
      <c r="A19" s="1798"/>
      <c r="B19" s="1799"/>
      <c r="C19" s="1799"/>
      <c r="D19" s="1799"/>
      <c r="E19" s="1800"/>
      <c r="F19" s="1800"/>
      <c r="G19" s="859"/>
      <c r="H19" s="1800"/>
      <c r="I19" s="1800"/>
      <c r="J19" s="1800"/>
      <c r="K19" s="1800"/>
      <c r="L19" s="860"/>
      <c r="M19" s="860"/>
      <c r="N19" s="860"/>
      <c r="O19" s="859"/>
      <c r="P19" s="861"/>
    </row>
    <row r="20" spans="1:16" s="851" customFormat="1" ht="14.45" customHeight="1" x14ac:dyDescent="0.25">
      <c r="A20" s="1798"/>
      <c r="B20" s="1799"/>
      <c r="C20" s="1799"/>
      <c r="D20" s="1799"/>
      <c r="E20" s="1800"/>
      <c r="F20" s="1800"/>
      <c r="G20" s="859"/>
      <c r="H20" s="1800"/>
      <c r="I20" s="1800"/>
      <c r="J20" s="1800"/>
      <c r="K20" s="1800"/>
      <c r="L20" s="860"/>
      <c r="M20" s="860"/>
      <c r="N20" s="860"/>
      <c r="O20" s="859"/>
      <c r="P20" s="861"/>
    </row>
    <row r="21" spans="1:16" s="851" customFormat="1" ht="14.45" customHeight="1" x14ac:dyDescent="0.25">
      <c r="A21" s="1798"/>
      <c r="B21" s="1799"/>
      <c r="C21" s="1799"/>
      <c r="D21" s="1799"/>
      <c r="E21" s="1800"/>
      <c r="F21" s="1800"/>
      <c r="G21" s="859"/>
      <c r="H21" s="1800"/>
      <c r="I21" s="1800"/>
      <c r="J21" s="1800"/>
      <c r="K21" s="1800"/>
      <c r="L21" s="860"/>
      <c r="M21" s="860"/>
      <c r="N21" s="860"/>
      <c r="O21" s="859"/>
      <c r="P21" s="861"/>
    </row>
    <row r="22" spans="1:16" s="851" customFormat="1" ht="14.45" customHeight="1" x14ac:dyDescent="0.25">
      <c r="A22" s="1798"/>
      <c r="B22" s="1799"/>
      <c r="C22" s="1799"/>
      <c r="D22" s="1799"/>
      <c r="E22" s="1800"/>
      <c r="F22" s="1800"/>
      <c r="G22" s="859"/>
      <c r="H22" s="1800"/>
      <c r="I22" s="1800"/>
      <c r="J22" s="1800"/>
      <c r="K22" s="1800"/>
      <c r="L22" s="860"/>
      <c r="M22" s="860"/>
      <c r="N22" s="860"/>
      <c r="O22" s="859"/>
      <c r="P22" s="861"/>
    </row>
    <row r="23" spans="1:16" s="851" customFormat="1" ht="14.45" customHeight="1" x14ac:dyDescent="0.25">
      <c r="A23" s="1798"/>
      <c r="B23" s="1799"/>
      <c r="C23" s="1799"/>
      <c r="D23" s="1799"/>
      <c r="E23" s="1800"/>
      <c r="F23" s="1800"/>
      <c r="G23" s="859"/>
      <c r="H23" s="1800"/>
      <c r="I23" s="1800"/>
      <c r="J23" s="1800"/>
      <c r="K23" s="1800"/>
      <c r="L23" s="860"/>
      <c r="M23" s="860"/>
      <c r="N23" s="860"/>
      <c r="O23" s="859"/>
      <c r="P23" s="861"/>
    </row>
    <row r="24" spans="1:16" s="851" customFormat="1" ht="14.45" customHeight="1" x14ac:dyDescent="0.25">
      <c r="A24" s="1798"/>
      <c r="B24" s="1799"/>
      <c r="C24" s="1799"/>
      <c r="D24" s="1799"/>
      <c r="E24" s="1800"/>
      <c r="F24" s="1800"/>
      <c r="G24" s="859"/>
      <c r="H24" s="1800"/>
      <c r="I24" s="1800"/>
      <c r="J24" s="1800"/>
      <c r="K24" s="1800"/>
      <c r="L24" s="860"/>
      <c r="M24" s="860"/>
      <c r="N24" s="860"/>
      <c r="O24" s="859"/>
      <c r="P24" s="861"/>
    </row>
    <row r="25" spans="1:16" s="851" customFormat="1" ht="14.45" customHeight="1" x14ac:dyDescent="0.25">
      <c r="A25" s="1798"/>
      <c r="B25" s="1799"/>
      <c r="C25" s="1799"/>
      <c r="D25" s="1799"/>
      <c r="E25" s="1800"/>
      <c r="F25" s="1800"/>
      <c r="G25" s="859"/>
      <c r="H25" s="1800"/>
      <c r="I25" s="1800"/>
      <c r="J25" s="1800"/>
      <c r="K25" s="1800"/>
      <c r="L25" s="860"/>
      <c r="M25" s="860"/>
      <c r="N25" s="860"/>
      <c r="O25" s="859"/>
      <c r="P25" s="861"/>
    </row>
    <row r="26" spans="1:16" s="851" customFormat="1" ht="14.45" customHeight="1" x14ac:dyDescent="0.25">
      <c r="A26" s="1798"/>
      <c r="B26" s="1799"/>
      <c r="C26" s="1799"/>
      <c r="D26" s="1799"/>
      <c r="E26" s="1800"/>
      <c r="F26" s="1800"/>
      <c r="G26" s="859"/>
      <c r="H26" s="1800"/>
      <c r="I26" s="1800"/>
      <c r="J26" s="1800"/>
      <c r="K26" s="1800"/>
      <c r="L26" s="860"/>
      <c r="M26" s="860"/>
      <c r="N26" s="860"/>
      <c r="O26" s="859"/>
      <c r="P26" s="861"/>
    </row>
    <row r="27" spans="1:16" s="851" customFormat="1" ht="14.45" customHeight="1" x14ac:dyDescent="0.25">
      <c r="A27" s="1798"/>
      <c r="B27" s="1799"/>
      <c r="C27" s="1799"/>
      <c r="D27" s="1799"/>
      <c r="E27" s="1800"/>
      <c r="F27" s="1800"/>
      <c r="G27" s="859"/>
      <c r="H27" s="1800"/>
      <c r="I27" s="1800"/>
      <c r="J27" s="1800"/>
      <c r="K27" s="1800"/>
      <c r="L27" s="860"/>
      <c r="M27" s="860"/>
      <c r="N27" s="860"/>
      <c r="O27" s="859"/>
      <c r="P27" s="861"/>
    </row>
    <row r="28" spans="1:16" s="851" customFormat="1" ht="14.45" customHeight="1" x14ac:dyDescent="0.25">
      <c r="A28" s="1798"/>
      <c r="B28" s="1799"/>
      <c r="C28" s="1799"/>
      <c r="D28" s="1799"/>
      <c r="E28" s="1800"/>
      <c r="F28" s="1800"/>
      <c r="G28" s="859"/>
      <c r="H28" s="1800"/>
      <c r="I28" s="1800"/>
      <c r="J28" s="1800"/>
      <c r="K28" s="1800"/>
      <c r="L28" s="860"/>
      <c r="M28" s="860"/>
      <c r="N28" s="860"/>
      <c r="O28" s="859"/>
      <c r="P28" s="861"/>
    </row>
    <row r="29" spans="1:16" s="851" customFormat="1" ht="14.45" customHeight="1" x14ac:dyDescent="0.25">
      <c r="A29" s="1798"/>
      <c r="B29" s="1799"/>
      <c r="C29" s="1799"/>
      <c r="D29" s="1799"/>
      <c r="E29" s="1800"/>
      <c r="F29" s="1800"/>
      <c r="G29" s="859"/>
      <c r="H29" s="1800"/>
      <c r="I29" s="1800"/>
      <c r="J29" s="1800"/>
      <c r="K29" s="1800"/>
      <c r="L29" s="860"/>
      <c r="M29" s="860"/>
      <c r="N29" s="860"/>
      <c r="O29" s="859"/>
      <c r="P29" s="861"/>
    </row>
    <row r="30" spans="1:16" s="851" customFormat="1" ht="14.45" customHeight="1" x14ac:dyDescent="0.25">
      <c r="A30" s="1798"/>
      <c r="B30" s="1799"/>
      <c r="C30" s="1799"/>
      <c r="D30" s="1799"/>
      <c r="E30" s="1800"/>
      <c r="F30" s="1800"/>
      <c r="G30" s="859"/>
      <c r="H30" s="1800"/>
      <c r="I30" s="1800"/>
      <c r="J30" s="1800"/>
      <c r="K30" s="1800"/>
      <c r="L30" s="860"/>
      <c r="M30" s="860"/>
      <c r="N30" s="860"/>
      <c r="O30" s="859"/>
      <c r="P30" s="861"/>
    </row>
    <row r="31" spans="1:16" s="851" customFormat="1" ht="14.45" customHeight="1" x14ac:dyDescent="0.25">
      <c r="A31" s="1798"/>
      <c r="B31" s="1799"/>
      <c r="C31" s="1799"/>
      <c r="D31" s="1799"/>
      <c r="E31" s="1800"/>
      <c r="F31" s="1800"/>
      <c r="G31" s="859"/>
      <c r="H31" s="1800"/>
      <c r="I31" s="1800"/>
      <c r="J31" s="1800"/>
      <c r="K31" s="1800"/>
      <c r="L31" s="860"/>
      <c r="M31" s="860"/>
      <c r="N31" s="860"/>
      <c r="O31" s="859"/>
      <c r="P31" s="861"/>
    </row>
    <row r="32" spans="1:16" s="851" customFormat="1" ht="14.45" customHeight="1" x14ac:dyDescent="0.25">
      <c r="A32" s="1798"/>
      <c r="B32" s="1799"/>
      <c r="C32" s="1799"/>
      <c r="D32" s="1799"/>
      <c r="E32" s="1800"/>
      <c r="F32" s="1800"/>
      <c r="G32" s="859"/>
      <c r="H32" s="1800"/>
      <c r="I32" s="1800"/>
      <c r="J32" s="1800"/>
      <c r="K32" s="1800"/>
      <c r="L32" s="860"/>
      <c r="M32" s="860"/>
      <c r="N32" s="860"/>
      <c r="O32" s="859"/>
      <c r="P32" s="861"/>
    </row>
    <row r="33" spans="1:16" s="851" customFormat="1" ht="14.45" customHeight="1" x14ac:dyDescent="0.25">
      <c r="A33" s="1798"/>
      <c r="B33" s="1799"/>
      <c r="C33" s="1799"/>
      <c r="D33" s="1799"/>
      <c r="E33" s="1800"/>
      <c r="F33" s="1800"/>
      <c r="G33" s="859"/>
      <c r="H33" s="1800"/>
      <c r="I33" s="1800"/>
      <c r="J33" s="1800"/>
      <c r="K33" s="1800"/>
      <c r="L33" s="860"/>
      <c r="M33" s="860"/>
      <c r="N33" s="860"/>
      <c r="O33" s="859"/>
      <c r="P33" s="861"/>
    </row>
    <row r="34" spans="1:16" s="851" customFormat="1" ht="14.45" customHeight="1" x14ac:dyDescent="0.25">
      <c r="A34" s="1798"/>
      <c r="B34" s="1799"/>
      <c r="C34" s="1799"/>
      <c r="D34" s="1799"/>
      <c r="E34" s="1800"/>
      <c r="F34" s="1800"/>
      <c r="G34" s="859"/>
      <c r="H34" s="1800"/>
      <c r="I34" s="1800"/>
      <c r="J34" s="1800"/>
      <c r="K34" s="1800"/>
      <c r="L34" s="860"/>
      <c r="M34" s="860"/>
      <c r="N34" s="860"/>
      <c r="O34" s="859"/>
      <c r="P34" s="861"/>
    </row>
    <row r="35" spans="1:16" s="851" customFormat="1" ht="14.45" customHeight="1" x14ac:dyDescent="0.25">
      <c r="A35" s="1798"/>
      <c r="B35" s="1799"/>
      <c r="C35" s="1799"/>
      <c r="D35" s="1799"/>
      <c r="E35" s="1800"/>
      <c r="F35" s="1800"/>
      <c r="G35" s="859"/>
      <c r="H35" s="1800"/>
      <c r="I35" s="1800"/>
      <c r="J35" s="1800"/>
      <c r="K35" s="1800"/>
      <c r="L35" s="860"/>
      <c r="M35" s="860"/>
      <c r="N35" s="860"/>
      <c r="O35" s="859"/>
      <c r="P35" s="861"/>
    </row>
    <row r="36" spans="1:16" s="851" customFormat="1" ht="14.45" customHeight="1" x14ac:dyDescent="0.25">
      <c r="A36" s="1798"/>
      <c r="B36" s="1799"/>
      <c r="C36" s="1799"/>
      <c r="D36" s="1799"/>
      <c r="E36" s="1800"/>
      <c r="F36" s="1800"/>
      <c r="G36" s="859"/>
      <c r="H36" s="1800"/>
      <c r="I36" s="1800"/>
      <c r="J36" s="1800"/>
      <c r="K36" s="1800"/>
      <c r="L36" s="860"/>
      <c r="M36" s="860"/>
      <c r="N36" s="860"/>
      <c r="O36" s="859"/>
      <c r="P36" s="861"/>
    </row>
    <row r="37" spans="1:16" s="851" customFormat="1" ht="14.45" customHeight="1" x14ac:dyDescent="0.25">
      <c r="A37" s="1798"/>
      <c r="B37" s="1799"/>
      <c r="C37" s="1799"/>
      <c r="D37" s="1799"/>
      <c r="E37" s="1800"/>
      <c r="F37" s="1800"/>
      <c r="G37" s="859"/>
      <c r="H37" s="1800"/>
      <c r="I37" s="1800"/>
      <c r="J37" s="1800"/>
      <c r="K37" s="1800"/>
      <c r="L37" s="860"/>
      <c r="M37" s="860"/>
      <c r="N37" s="860"/>
      <c r="O37" s="859"/>
      <c r="P37" s="861"/>
    </row>
    <row r="38" spans="1:16" s="851" customFormat="1" ht="14.45" customHeight="1" x14ac:dyDescent="0.25">
      <c r="A38" s="1798"/>
      <c r="B38" s="1799"/>
      <c r="C38" s="1799"/>
      <c r="D38" s="1799"/>
      <c r="E38" s="1800"/>
      <c r="F38" s="1800"/>
      <c r="G38" s="859"/>
      <c r="H38" s="1800"/>
      <c r="I38" s="1800"/>
      <c r="J38" s="1800"/>
      <c r="K38" s="1800"/>
      <c r="L38" s="860"/>
      <c r="M38" s="860"/>
      <c r="N38" s="860"/>
      <c r="O38" s="859"/>
      <c r="P38" s="861"/>
    </row>
    <row r="39" spans="1:16" s="851" customFormat="1" ht="14.45" customHeight="1" x14ac:dyDescent="0.25">
      <c r="A39" s="1798"/>
      <c r="B39" s="1799"/>
      <c r="C39" s="1799"/>
      <c r="D39" s="1799"/>
      <c r="E39" s="1800"/>
      <c r="F39" s="1800"/>
      <c r="G39" s="859"/>
      <c r="H39" s="1800"/>
      <c r="I39" s="1800"/>
      <c r="J39" s="1800"/>
      <c r="K39" s="1800"/>
      <c r="L39" s="860"/>
      <c r="M39" s="860"/>
      <c r="N39" s="860"/>
      <c r="O39" s="859"/>
      <c r="P39" s="861"/>
    </row>
    <row r="40" spans="1:16" s="851" customFormat="1" ht="14.45" customHeight="1" x14ac:dyDescent="0.25">
      <c r="A40" s="1798"/>
      <c r="B40" s="1799"/>
      <c r="C40" s="1799"/>
      <c r="D40" s="1799"/>
      <c r="E40" s="1800"/>
      <c r="F40" s="1800"/>
      <c r="G40" s="859"/>
      <c r="H40" s="1800"/>
      <c r="I40" s="1800"/>
      <c r="J40" s="1800"/>
      <c r="K40" s="1800"/>
      <c r="L40" s="860"/>
      <c r="M40" s="860"/>
      <c r="N40" s="860"/>
      <c r="O40" s="859"/>
      <c r="P40" s="861"/>
    </row>
    <row r="41" spans="1:16" s="851" customFormat="1" ht="14.45" customHeight="1" x14ac:dyDescent="0.25">
      <c r="A41" s="1798"/>
      <c r="B41" s="1799"/>
      <c r="C41" s="1799"/>
      <c r="D41" s="1799"/>
      <c r="E41" s="1800"/>
      <c r="F41" s="1800"/>
      <c r="G41" s="859"/>
      <c r="H41" s="1800"/>
      <c r="I41" s="1800"/>
      <c r="J41" s="1800"/>
      <c r="K41" s="1800"/>
      <c r="L41" s="860"/>
      <c r="M41" s="860"/>
      <c r="N41" s="860"/>
      <c r="O41" s="859"/>
      <c r="P41" s="861"/>
    </row>
    <row r="42" spans="1:16" s="851" customFormat="1" ht="14.45" customHeight="1" x14ac:dyDescent="0.25">
      <c r="A42" s="1798"/>
      <c r="B42" s="1799"/>
      <c r="C42" s="1799"/>
      <c r="D42" s="1799"/>
      <c r="E42" s="1800"/>
      <c r="F42" s="1800"/>
      <c r="G42" s="859"/>
      <c r="H42" s="1800"/>
      <c r="I42" s="1800"/>
      <c r="J42" s="1800"/>
      <c r="K42" s="1800"/>
      <c r="L42" s="860"/>
      <c r="M42" s="860"/>
      <c r="N42" s="860"/>
      <c r="O42" s="859"/>
      <c r="P42" s="861"/>
    </row>
    <row r="43" spans="1:16" s="851" customFormat="1" ht="14.45" customHeight="1" x14ac:dyDescent="0.25">
      <c r="A43" s="1798"/>
      <c r="B43" s="1799"/>
      <c r="C43" s="1799"/>
      <c r="D43" s="1799"/>
      <c r="E43" s="1800"/>
      <c r="F43" s="1800"/>
      <c r="G43" s="859"/>
      <c r="H43" s="1800"/>
      <c r="I43" s="1800"/>
      <c r="J43" s="1800"/>
      <c r="K43" s="1800"/>
      <c r="L43" s="860"/>
      <c r="M43" s="860"/>
      <c r="N43" s="860"/>
      <c r="O43" s="859"/>
      <c r="P43" s="861"/>
    </row>
    <row r="44" spans="1:16" s="851" customFormat="1" ht="14.45" customHeight="1" thickBot="1" x14ac:dyDescent="0.3">
      <c r="A44" s="1808"/>
      <c r="B44" s="1809"/>
      <c r="C44" s="1809"/>
      <c r="D44" s="1809"/>
      <c r="E44" s="1810"/>
      <c r="F44" s="1810"/>
      <c r="G44" s="862"/>
      <c r="H44" s="1810"/>
      <c r="I44" s="1810"/>
      <c r="J44" s="1810"/>
      <c r="K44" s="1810"/>
      <c r="L44" s="863"/>
      <c r="M44" s="863"/>
      <c r="N44" s="863"/>
      <c r="O44" s="862"/>
      <c r="P44" s="864"/>
    </row>
    <row r="45" spans="1:16" ht="15.75" thickBot="1" x14ac:dyDescent="0.5">
      <c r="A45" s="1811" t="s">
        <v>182</v>
      </c>
      <c r="B45" s="1812"/>
      <c r="C45" s="1812"/>
      <c r="D45" s="1812"/>
      <c r="E45" s="855"/>
      <c r="F45" s="1674" t="s">
        <v>183</v>
      </c>
      <c r="G45" s="1676"/>
      <c r="H45" s="1676"/>
      <c r="I45" s="1676"/>
      <c r="J45" s="1676"/>
      <c r="K45" s="1676"/>
      <c r="L45" s="1676"/>
      <c r="M45" s="1676"/>
      <c r="N45" s="1676"/>
      <c r="O45" s="1676"/>
      <c r="P45" s="1813"/>
    </row>
    <row r="46" spans="1:16" x14ac:dyDescent="0.45">
      <c r="A46" s="11"/>
      <c r="B46" s="11"/>
      <c r="C46" s="11"/>
      <c r="D46" s="11"/>
      <c r="E46" s="64"/>
      <c r="F46" s="52"/>
      <c r="G46" s="52"/>
      <c r="H46" s="11"/>
      <c r="I46" s="64"/>
      <c r="J46" s="64"/>
      <c r="K46" s="64"/>
      <c r="L46" s="64"/>
      <c r="M46" s="11"/>
      <c r="N46" s="11"/>
      <c r="O46" s="11"/>
      <c r="P46" s="11"/>
    </row>
    <row r="47" spans="1:16" x14ac:dyDescent="0.45">
      <c r="A47" s="11"/>
      <c r="B47" s="1685" t="s">
        <v>184</v>
      </c>
      <c r="C47" s="1686"/>
      <c r="D47" s="848"/>
      <c r="E47" s="1686" t="s">
        <v>185</v>
      </c>
      <c r="F47" s="1686"/>
      <c r="G47" s="1686"/>
      <c r="H47" s="1686" t="s">
        <v>186</v>
      </c>
      <c r="I47" s="1686"/>
      <c r="J47" s="1686"/>
      <c r="K47" s="1686"/>
      <c r="L47" s="1686"/>
      <c r="M47" s="1686"/>
      <c r="N47" s="1686" t="s">
        <v>187</v>
      </c>
      <c r="O47" s="1687"/>
      <c r="P47" s="11"/>
    </row>
    <row r="48" spans="1:16" x14ac:dyDescent="0.45">
      <c r="A48" s="11"/>
      <c r="B48" s="1680"/>
      <c r="C48" s="1681"/>
      <c r="D48" s="847"/>
      <c r="E48" s="1681"/>
      <c r="F48" s="1681"/>
      <c r="G48" s="1681"/>
      <c r="H48" s="1681"/>
      <c r="I48" s="1681"/>
      <c r="J48" s="1681"/>
      <c r="K48" s="1681"/>
      <c r="L48" s="1681"/>
      <c r="M48" s="1681"/>
      <c r="N48" s="1682"/>
      <c r="O48" s="1683"/>
      <c r="P48" s="11"/>
    </row>
    <row r="49" spans="1:16" x14ac:dyDescent="0.45">
      <c r="A49" s="10"/>
      <c r="B49" s="10"/>
      <c r="C49" s="10"/>
      <c r="D49" s="10"/>
      <c r="E49" s="10"/>
      <c r="F49" s="10"/>
      <c r="G49" s="10"/>
      <c r="H49" s="10"/>
      <c r="I49" s="10"/>
      <c r="J49" s="10"/>
      <c r="K49" s="10"/>
      <c r="L49" s="10"/>
      <c r="M49" s="10"/>
      <c r="N49" s="10"/>
      <c r="O49" s="10"/>
      <c r="P49" s="10"/>
    </row>
    <row r="50" spans="1:16" x14ac:dyDescent="0.45">
      <c r="A50" s="10"/>
      <c r="B50" s="10"/>
      <c r="C50" s="10"/>
      <c r="D50" s="10"/>
      <c r="E50" s="10"/>
      <c r="F50" s="10"/>
      <c r="G50" s="10"/>
      <c r="H50" s="10"/>
      <c r="I50" s="10"/>
      <c r="J50" s="10"/>
      <c r="K50" s="10"/>
      <c r="L50" s="10"/>
      <c r="M50" s="10"/>
      <c r="N50" s="10"/>
      <c r="O50" s="10"/>
      <c r="P50" s="10"/>
    </row>
  </sheetData>
  <sheetProtection algorithmName="SHA-512" hashValue="y9BmN2HEYIeM+TQCMeq5Psl3BDj8EYctUaTEISWqynHTtu6cdzpdvaF8+V/oDfuG9ShMv39DAzmh3QW+j+7jSA==" saltValue="nWG7oyLJwSnxQL8yZy3DHg==" spinCount="100000" sheet="1" selectLockedCells="1"/>
  <mergeCells count="133">
    <mergeCell ref="A43:D43"/>
    <mergeCell ref="E43:F43"/>
    <mergeCell ref="H43:K43"/>
    <mergeCell ref="A44:D44"/>
    <mergeCell ref="E44:F44"/>
    <mergeCell ref="H44:K44"/>
    <mergeCell ref="A41:D41"/>
    <mergeCell ref="E41:F41"/>
    <mergeCell ref="H41:K41"/>
    <mergeCell ref="A42:D42"/>
    <mergeCell ref="E42:F42"/>
    <mergeCell ref="H42:K42"/>
    <mergeCell ref="A39:D39"/>
    <mergeCell ref="E39:F39"/>
    <mergeCell ref="H39:K39"/>
    <mergeCell ref="A40:D40"/>
    <mergeCell ref="E40:F40"/>
    <mergeCell ref="H40:K40"/>
    <mergeCell ref="A37:D37"/>
    <mergeCell ref="E37:F37"/>
    <mergeCell ref="H37:K37"/>
    <mergeCell ref="A38:D38"/>
    <mergeCell ref="E38:F38"/>
    <mergeCell ref="H38:K38"/>
    <mergeCell ref="A35:D35"/>
    <mergeCell ref="E35:F35"/>
    <mergeCell ref="H35:K35"/>
    <mergeCell ref="A36:D36"/>
    <mergeCell ref="E36:F36"/>
    <mergeCell ref="H36:K36"/>
    <mergeCell ref="A33:D33"/>
    <mergeCell ref="E33:F33"/>
    <mergeCell ref="H33:K33"/>
    <mergeCell ref="A34:D34"/>
    <mergeCell ref="E34:F34"/>
    <mergeCell ref="H34:K34"/>
    <mergeCell ref="A31:D31"/>
    <mergeCell ref="E31:F31"/>
    <mergeCell ref="H31:K31"/>
    <mergeCell ref="A32:D32"/>
    <mergeCell ref="E32:F32"/>
    <mergeCell ref="H32:K32"/>
    <mergeCell ref="A29:D29"/>
    <mergeCell ref="E29:F29"/>
    <mergeCell ref="H29:K29"/>
    <mergeCell ref="A30:D30"/>
    <mergeCell ref="E30:F30"/>
    <mergeCell ref="H30:K30"/>
    <mergeCell ref="A27:D27"/>
    <mergeCell ref="E27:F27"/>
    <mergeCell ref="H27:K27"/>
    <mergeCell ref="A28:D28"/>
    <mergeCell ref="E28:F28"/>
    <mergeCell ref="H28:K28"/>
    <mergeCell ref="A25:D25"/>
    <mergeCell ref="E25:F25"/>
    <mergeCell ref="H25:K25"/>
    <mergeCell ref="A26:D26"/>
    <mergeCell ref="E26:F26"/>
    <mergeCell ref="H26:K26"/>
    <mergeCell ref="A23:D23"/>
    <mergeCell ref="E23:F23"/>
    <mergeCell ref="H23:K23"/>
    <mergeCell ref="A24:D24"/>
    <mergeCell ref="E24:F24"/>
    <mergeCell ref="H24:K24"/>
    <mergeCell ref="A21:D21"/>
    <mergeCell ref="E21:F21"/>
    <mergeCell ref="H21:K21"/>
    <mergeCell ref="A22:D22"/>
    <mergeCell ref="E22:F22"/>
    <mergeCell ref="H22:K22"/>
    <mergeCell ref="A19:D19"/>
    <mergeCell ref="E19:F19"/>
    <mergeCell ref="H19:K19"/>
    <mergeCell ref="A20:D20"/>
    <mergeCell ref="E20:F20"/>
    <mergeCell ref="H20:K20"/>
    <mergeCell ref="A17:D17"/>
    <mergeCell ref="E17:F17"/>
    <mergeCell ref="H17:K17"/>
    <mergeCell ref="A18:D18"/>
    <mergeCell ref="E18:F18"/>
    <mergeCell ref="H18:K18"/>
    <mergeCell ref="A15:D15"/>
    <mergeCell ref="E15:F15"/>
    <mergeCell ref="H15:K15"/>
    <mergeCell ref="A16:D16"/>
    <mergeCell ref="E16:F16"/>
    <mergeCell ref="H16:K16"/>
    <mergeCell ref="H12:K12"/>
    <mergeCell ref="A13:D13"/>
    <mergeCell ref="E13:F13"/>
    <mergeCell ref="H13:K13"/>
    <mergeCell ref="A14:D14"/>
    <mergeCell ref="E14:F14"/>
    <mergeCell ref="H14:K14"/>
    <mergeCell ref="A12:D12"/>
    <mergeCell ref="E12:F12"/>
    <mergeCell ref="O9:O10"/>
    <mergeCell ref="P9:P10"/>
    <mergeCell ref="A11:D11"/>
    <mergeCell ref="E11:F11"/>
    <mergeCell ref="H11:K11"/>
    <mergeCell ref="A2:B2"/>
    <mergeCell ref="C2:F2"/>
    <mergeCell ref="H2:I2"/>
    <mergeCell ref="J2:P2"/>
    <mergeCell ref="A3:B3"/>
    <mergeCell ref="C3:F3"/>
    <mergeCell ref="H3:I3"/>
    <mergeCell ref="J3:P3"/>
    <mergeCell ref="A5:D5"/>
    <mergeCell ref="E5:I5"/>
    <mergeCell ref="O5:P5"/>
    <mergeCell ref="B6:D6"/>
    <mergeCell ref="I6:N6"/>
    <mergeCell ref="O6:P6"/>
    <mergeCell ref="L9:N9"/>
    <mergeCell ref="A9:D10"/>
    <mergeCell ref="E9:F10"/>
    <mergeCell ref="G9:G10"/>
    <mergeCell ref="H9:K10"/>
    <mergeCell ref="N48:O48"/>
    <mergeCell ref="A45:D45"/>
    <mergeCell ref="F45:P45"/>
    <mergeCell ref="B47:C47"/>
    <mergeCell ref="E47:G47"/>
    <mergeCell ref="H47:M47"/>
    <mergeCell ref="N47:O47"/>
    <mergeCell ref="B48:C48"/>
    <mergeCell ref="E48:G48"/>
    <mergeCell ref="H48:M48"/>
  </mergeCells>
  <conditionalFormatting sqref="P11:P44">
    <cfRule type="cellIs" dxfId="0" priority="1" operator="equal">
      <formula>"X"</formula>
    </cfRule>
  </conditionalFormatting>
  <printOptions horizontalCentered="1"/>
  <pageMargins left="0.7" right="0.7" top="0.75" bottom="0.75" header="0.3" footer="0.3"/>
  <pageSetup scale="88"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C2:C3 J2:J3 O5" unlockedFormula="1"/>
  </ignoredError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L36"/>
  <sheetViews>
    <sheetView windowProtection="1" showGridLines="0" showRowColHeaders="0" showRuler="0" zoomScaleNormal="100" workbookViewId="0">
      <selection activeCell="A13" sqref="A13"/>
    </sheetView>
  </sheetViews>
  <sheetFormatPr defaultColWidth="0.73046875" defaultRowHeight="14.25" x14ac:dyDescent="0.45"/>
  <cols>
    <col min="1" max="1" width="9.3984375" style="43" customWidth="1"/>
    <col min="2" max="2" width="19.265625" style="43" customWidth="1"/>
    <col min="3" max="3" width="7.73046875" style="43" customWidth="1"/>
    <col min="4" max="5" width="9.73046875" style="43" customWidth="1"/>
    <col min="6" max="7" width="7.73046875" style="43" customWidth="1"/>
    <col min="8" max="10" width="13" style="43" customWidth="1"/>
    <col min="11" max="12" width="6.265625" style="43" customWidth="1"/>
    <col min="13" max="16384" width="0.73046875" style="43"/>
  </cols>
  <sheetData>
    <row r="1" spans="1:12" ht="14.45" customHeight="1" thickBot="1" x14ac:dyDescent="0.5">
      <c r="A1" s="1814" t="s">
        <v>490</v>
      </c>
      <c r="B1" s="1814"/>
      <c r="C1" s="1815"/>
      <c r="D1" s="1815"/>
      <c r="E1" s="1815"/>
      <c r="F1" s="1815"/>
      <c r="G1" s="1815"/>
      <c r="H1" s="1815"/>
      <c r="I1" s="1815"/>
      <c r="J1" s="1815"/>
      <c r="K1" s="1815"/>
      <c r="L1" s="1815"/>
    </row>
    <row r="2" spans="1:12" ht="14.45" customHeight="1" x14ac:dyDescent="0.45">
      <c r="A2" s="1882" t="s">
        <v>620</v>
      </c>
      <c r="B2" s="1883"/>
      <c r="C2" s="1864" t="str">
        <f>IF(ISBLANK(Information!D2),"",Information!D2)</f>
        <v/>
      </c>
      <c r="D2" s="1865"/>
      <c r="E2" s="1865"/>
      <c r="F2" s="1865"/>
      <c r="G2" s="1866"/>
      <c r="H2" s="757" t="s">
        <v>164</v>
      </c>
      <c r="I2" s="1865" t="str">
        <f>IF(ISBLANK(Information!D19),"",Information!D19)</f>
        <v/>
      </c>
      <c r="J2" s="1865"/>
      <c r="K2" s="1865"/>
      <c r="L2" s="1866"/>
    </row>
    <row r="3" spans="1:12" ht="14.45" customHeight="1" thickBot="1" x14ac:dyDescent="0.5">
      <c r="A3" s="755" t="s">
        <v>623</v>
      </c>
      <c r="B3" s="756"/>
      <c r="C3" s="1867" t="str">
        <f>IF(ISBLANK(Information!D3),"",Information!D3)</f>
        <v/>
      </c>
      <c r="D3" s="1868"/>
      <c r="E3" s="1868"/>
      <c r="F3" s="1868"/>
      <c r="G3" s="1869"/>
      <c r="H3" s="758" t="s">
        <v>165</v>
      </c>
      <c r="I3" s="1868" t="str">
        <f>IF(ISBLANK(Information!D18),"",Information!D18)</f>
        <v/>
      </c>
      <c r="J3" s="1868"/>
      <c r="K3" s="1868"/>
      <c r="L3" s="1869"/>
    </row>
    <row r="4" spans="1:12" ht="14.45" customHeight="1" thickBot="1" x14ac:dyDescent="0.5">
      <c r="A4" s="187"/>
      <c r="B4" s="188"/>
      <c r="C4" s="179"/>
      <c r="D4" s="179"/>
      <c r="E4" s="179"/>
      <c r="F4" s="179"/>
      <c r="G4" s="179"/>
      <c r="H4" s="189"/>
      <c r="I4" s="190"/>
      <c r="J4" s="190"/>
      <c r="K4" s="190"/>
      <c r="L4" s="191"/>
    </row>
    <row r="5" spans="1:12" ht="14.45" customHeight="1" x14ac:dyDescent="0.45">
      <c r="A5" s="1870" t="s">
        <v>166</v>
      </c>
      <c r="B5" s="1871"/>
      <c r="C5" s="1871"/>
      <c r="D5" s="1872"/>
      <c r="E5" s="1872"/>
      <c r="F5" s="1872"/>
      <c r="G5" s="1873"/>
      <c r="H5" s="1871" t="s">
        <v>467</v>
      </c>
      <c r="I5" s="1871"/>
      <c r="J5" s="1871"/>
      <c r="K5" s="1874" t="str">
        <f>IF(ISBLANK(Information!D20),"",Information!D20)</f>
        <v/>
      </c>
      <c r="L5" s="1875"/>
    </row>
    <row r="6" spans="1:12" ht="14.45" customHeight="1" thickBot="1" x14ac:dyDescent="0.5">
      <c r="A6" s="759" t="s">
        <v>167</v>
      </c>
      <c r="B6" s="1876"/>
      <c r="C6" s="1877"/>
      <c r="D6" s="1877"/>
      <c r="E6" s="1877"/>
      <c r="F6" s="1877"/>
      <c r="G6" s="1878"/>
      <c r="H6" s="1879"/>
      <c r="I6" s="1879"/>
      <c r="J6" s="1879"/>
      <c r="K6" s="1880"/>
      <c r="L6" s="1881"/>
    </row>
    <row r="7" spans="1:12" ht="14.45" customHeight="1" thickBot="1" x14ac:dyDescent="0.5">
      <c r="A7" s="760" t="s">
        <v>468</v>
      </c>
      <c r="B7" s="761"/>
      <c r="C7" s="761"/>
      <c r="D7" s="761"/>
      <c r="E7" s="761"/>
      <c r="F7" s="761"/>
      <c r="G7" s="761"/>
      <c r="H7" s="762"/>
      <c r="I7" s="762"/>
      <c r="J7" s="762"/>
      <c r="K7" s="761"/>
      <c r="L7" s="763"/>
    </row>
    <row r="8" spans="1:12" ht="14.45" customHeight="1" x14ac:dyDescent="0.45">
      <c r="A8" s="1826" t="s">
        <v>470</v>
      </c>
      <c r="B8" s="1827"/>
      <c r="C8" s="1827"/>
      <c r="D8" s="1827"/>
      <c r="E8" s="1827"/>
      <c r="F8" s="1827"/>
      <c r="G8" s="1827"/>
      <c r="H8" s="1827"/>
      <c r="I8" s="1827"/>
      <c r="J8" s="1827"/>
      <c r="K8" s="1827"/>
      <c r="L8" s="1828"/>
    </row>
    <row r="9" spans="1:12" ht="14.45" customHeight="1" x14ac:dyDescent="0.45">
      <c r="A9" s="1861" t="s">
        <v>471</v>
      </c>
      <c r="B9" s="1862"/>
      <c r="C9" s="1862"/>
      <c r="D9" s="1862"/>
      <c r="E9" s="1862"/>
      <c r="F9" s="1862"/>
      <c r="G9" s="1862"/>
      <c r="H9" s="1862"/>
      <c r="I9" s="1862"/>
      <c r="J9" s="1862"/>
      <c r="K9" s="1862"/>
      <c r="L9" s="1863"/>
    </row>
    <row r="10" spans="1:12" ht="14.45" customHeight="1" x14ac:dyDescent="0.45">
      <c r="A10" s="1861" t="s">
        <v>472</v>
      </c>
      <c r="B10" s="1862"/>
      <c r="C10" s="1862"/>
      <c r="D10" s="1862"/>
      <c r="E10" s="1862"/>
      <c r="F10" s="1862"/>
      <c r="G10" s="1862"/>
      <c r="H10" s="1862"/>
      <c r="I10" s="1862"/>
      <c r="J10" s="1862"/>
      <c r="K10" s="1862"/>
      <c r="L10" s="1863"/>
    </row>
    <row r="11" spans="1:12" ht="14.45" customHeight="1" thickBot="1" x14ac:dyDescent="0.5">
      <c r="A11" s="1843" t="s">
        <v>489</v>
      </c>
      <c r="B11" s="1844"/>
      <c r="C11" s="1844"/>
      <c r="D11" s="1844"/>
      <c r="E11" s="1844"/>
      <c r="F11" s="1844"/>
      <c r="G11" s="1844"/>
      <c r="H11" s="1844"/>
      <c r="I11" s="1844"/>
      <c r="J11" s="1844"/>
      <c r="K11" s="1844"/>
      <c r="L11" s="1845"/>
    </row>
    <row r="12" spans="1:12" ht="14.45" customHeight="1" x14ac:dyDescent="0.45">
      <c r="A12" s="1846" t="s">
        <v>432</v>
      </c>
      <c r="B12" s="1847"/>
      <c r="C12" s="1850" t="s">
        <v>473</v>
      </c>
      <c r="D12" s="1852" t="s">
        <v>172</v>
      </c>
      <c r="E12" s="1852"/>
      <c r="F12" s="1850" t="s">
        <v>469</v>
      </c>
      <c r="G12" s="1854" t="s">
        <v>174</v>
      </c>
      <c r="H12" s="1856" t="s">
        <v>474</v>
      </c>
      <c r="I12" s="1857"/>
      <c r="J12" s="1858"/>
      <c r="K12" s="1850" t="s">
        <v>176</v>
      </c>
      <c r="L12" s="1859" t="s">
        <v>177</v>
      </c>
    </row>
    <row r="13" spans="1:12" ht="14.45" customHeight="1" thickBot="1" x14ac:dyDescent="0.5">
      <c r="A13" s="1848"/>
      <c r="B13" s="1849"/>
      <c r="C13" s="1851"/>
      <c r="D13" s="764" t="s">
        <v>162</v>
      </c>
      <c r="E13" s="764" t="s">
        <v>163</v>
      </c>
      <c r="F13" s="1853"/>
      <c r="G13" s="1855"/>
      <c r="H13" s="765" t="s">
        <v>178</v>
      </c>
      <c r="I13" s="765" t="s">
        <v>179</v>
      </c>
      <c r="J13" s="766" t="s">
        <v>180</v>
      </c>
      <c r="K13" s="1853"/>
      <c r="L13" s="1860"/>
    </row>
    <row r="14" spans="1:12" ht="14.45" customHeight="1" x14ac:dyDescent="0.45">
      <c r="A14" s="1826" t="s">
        <v>475</v>
      </c>
      <c r="B14" s="1827"/>
      <c r="C14" s="1827"/>
      <c r="D14" s="1827"/>
      <c r="E14" s="1827"/>
      <c r="F14" s="1827"/>
      <c r="G14" s="1827"/>
      <c r="H14" s="1827"/>
      <c r="I14" s="1827"/>
      <c r="J14" s="1827"/>
      <c r="K14" s="1827"/>
      <c r="L14" s="1828"/>
    </row>
    <row r="15" spans="1:12" ht="14.45" customHeight="1" x14ac:dyDescent="0.45">
      <c r="A15" s="1821" t="s">
        <v>476</v>
      </c>
      <c r="B15" s="1822"/>
      <c r="C15" s="209"/>
      <c r="D15" s="197"/>
      <c r="E15" s="197"/>
      <c r="F15" s="210"/>
      <c r="G15" s="196"/>
      <c r="H15" s="197"/>
      <c r="I15" s="197"/>
      <c r="J15" s="197"/>
      <c r="K15" s="196"/>
      <c r="L15" s="198"/>
    </row>
    <row r="16" spans="1:12" ht="14.45" customHeight="1" x14ac:dyDescent="0.45">
      <c r="A16" s="1821" t="s">
        <v>477</v>
      </c>
      <c r="B16" s="1822"/>
      <c r="C16" s="209"/>
      <c r="D16" s="197"/>
      <c r="E16" s="197"/>
      <c r="F16" s="210"/>
      <c r="G16" s="196"/>
      <c r="H16" s="197"/>
      <c r="I16" s="197"/>
      <c r="J16" s="197"/>
      <c r="K16" s="196"/>
      <c r="L16" s="198"/>
    </row>
    <row r="17" spans="1:12" ht="14.45" customHeight="1" x14ac:dyDescent="0.45">
      <c r="A17" s="1829" t="s">
        <v>478</v>
      </c>
      <c r="B17" s="1830"/>
      <c r="C17" s="209"/>
      <c r="D17" s="197"/>
      <c r="E17" s="197"/>
      <c r="F17" s="210"/>
      <c r="G17" s="196"/>
      <c r="H17" s="197"/>
      <c r="I17" s="197"/>
      <c r="J17" s="197"/>
      <c r="K17" s="196"/>
      <c r="L17" s="198"/>
    </row>
    <row r="18" spans="1:12" ht="14.45" customHeight="1" x14ac:dyDescent="0.45">
      <c r="A18" s="1821" t="s">
        <v>479</v>
      </c>
      <c r="B18" s="1822"/>
      <c r="C18" s="209"/>
      <c r="D18" s="211"/>
      <c r="E18" s="197"/>
      <c r="F18" s="210"/>
      <c r="G18" s="196"/>
      <c r="H18" s="197"/>
      <c r="I18" s="197"/>
      <c r="J18" s="197"/>
      <c r="K18" s="196"/>
      <c r="L18" s="198"/>
    </row>
    <row r="19" spans="1:12" ht="14.45" customHeight="1" x14ac:dyDescent="0.45">
      <c r="A19" s="1821" t="s">
        <v>480</v>
      </c>
      <c r="B19" s="1822"/>
      <c r="C19" s="209"/>
      <c r="D19" s="211"/>
      <c r="E19" s="197"/>
      <c r="F19" s="210"/>
      <c r="G19" s="196"/>
      <c r="H19" s="197"/>
      <c r="I19" s="197"/>
      <c r="J19" s="197"/>
      <c r="K19" s="196"/>
      <c r="L19" s="198"/>
    </row>
    <row r="20" spans="1:12" ht="14.45" customHeight="1" x14ac:dyDescent="0.45">
      <c r="A20" s="1819" t="s">
        <v>481</v>
      </c>
      <c r="B20" s="1820"/>
      <c r="C20" s="209"/>
      <c r="D20" s="197"/>
      <c r="E20" s="197"/>
      <c r="F20" s="210"/>
      <c r="G20" s="196"/>
      <c r="H20" s="197"/>
      <c r="I20" s="197"/>
      <c r="J20" s="197"/>
      <c r="K20" s="196"/>
      <c r="L20" s="198"/>
    </row>
    <row r="21" spans="1:12" ht="14.45" customHeight="1" x14ac:dyDescent="0.45">
      <c r="A21" s="1821" t="s">
        <v>482</v>
      </c>
      <c r="B21" s="1822"/>
      <c r="C21" s="209"/>
      <c r="D21" s="197"/>
      <c r="E21" s="197"/>
      <c r="F21" s="210"/>
      <c r="G21" s="196"/>
      <c r="H21" s="197"/>
      <c r="I21" s="197"/>
      <c r="J21" s="197"/>
      <c r="K21" s="196"/>
      <c r="L21" s="198"/>
    </row>
    <row r="22" spans="1:12" ht="14.45" customHeight="1" x14ac:dyDescent="0.45">
      <c r="A22" s="1821" t="s">
        <v>483</v>
      </c>
      <c r="B22" s="1822"/>
      <c r="C22" s="209"/>
      <c r="D22" s="197"/>
      <c r="E22" s="197"/>
      <c r="F22" s="210"/>
      <c r="G22" s="196"/>
      <c r="H22" s="197"/>
      <c r="I22" s="197"/>
      <c r="J22" s="197"/>
      <c r="K22" s="196"/>
      <c r="L22" s="198"/>
    </row>
    <row r="23" spans="1:12" ht="14.45" customHeight="1" x14ac:dyDescent="0.45">
      <c r="A23" s="1823" t="s">
        <v>484</v>
      </c>
      <c r="B23" s="1824"/>
      <c r="C23" s="1824"/>
      <c r="D23" s="1824"/>
      <c r="E23" s="1824"/>
      <c r="F23" s="1824"/>
      <c r="G23" s="1824"/>
      <c r="H23" s="1824"/>
      <c r="I23" s="1824"/>
      <c r="J23" s="1824"/>
      <c r="K23" s="1824"/>
      <c r="L23" s="1825"/>
    </row>
    <row r="24" spans="1:12" ht="14.45" customHeight="1" x14ac:dyDescent="0.45">
      <c r="A24" s="1821" t="s">
        <v>485</v>
      </c>
      <c r="B24" s="1822"/>
      <c r="C24" s="209"/>
      <c r="D24" s="197"/>
      <c r="E24" s="197"/>
      <c r="F24" s="210"/>
      <c r="G24" s="196"/>
      <c r="H24" s="197"/>
      <c r="I24" s="197"/>
      <c r="J24" s="197"/>
      <c r="K24" s="196"/>
      <c r="L24" s="198"/>
    </row>
    <row r="25" spans="1:12" ht="14.45" customHeight="1" x14ac:dyDescent="0.45">
      <c r="A25" s="1821" t="s">
        <v>486</v>
      </c>
      <c r="B25" s="1822"/>
      <c r="C25" s="209"/>
      <c r="D25" s="197"/>
      <c r="E25" s="197"/>
      <c r="F25" s="210"/>
      <c r="G25" s="196"/>
      <c r="H25" s="197"/>
      <c r="I25" s="197"/>
      <c r="J25" s="197"/>
      <c r="K25" s="196"/>
      <c r="L25" s="198"/>
    </row>
    <row r="26" spans="1:12" ht="14.45" customHeight="1" x14ac:dyDescent="0.45">
      <c r="A26" s="1821" t="s">
        <v>487</v>
      </c>
      <c r="B26" s="1822"/>
      <c r="C26" s="209"/>
      <c r="D26" s="211"/>
      <c r="E26" s="197"/>
      <c r="F26" s="210"/>
      <c r="G26" s="196"/>
      <c r="H26" s="197"/>
      <c r="I26" s="197"/>
      <c r="J26" s="197"/>
      <c r="K26" s="196"/>
      <c r="L26" s="198"/>
    </row>
    <row r="27" spans="1:12" ht="14.45" customHeight="1" x14ac:dyDescent="0.45">
      <c r="A27" s="1821" t="s">
        <v>480</v>
      </c>
      <c r="B27" s="1822"/>
      <c r="C27" s="209"/>
      <c r="D27" s="197"/>
      <c r="E27" s="197"/>
      <c r="F27" s="210"/>
      <c r="G27" s="196"/>
      <c r="H27" s="197"/>
      <c r="I27" s="197"/>
      <c r="J27" s="197"/>
      <c r="K27" s="196"/>
      <c r="L27" s="198"/>
    </row>
    <row r="28" spans="1:12" ht="14.45" customHeight="1" x14ac:dyDescent="0.45">
      <c r="A28" s="1821" t="s">
        <v>482</v>
      </c>
      <c r="B28" s="1822"/>
      <c r="C28" s="209"/>
      <c r="D28" s="197"/>
      <c r="E28" s="197"/>
      <c r="F28" s="210"/>
      <c r="G28" s="196"/>
      <c r="H28" s="197"/>
      <c r="I28" s="197"/>
      <c r="J28" s="197"/>
      <c r="K28" s="196"/>
      <c r="L28" s="198"/>
    </row>
    <row r="29" spans="1:12" ht="14.45" customHeight="1" thickBot="1" x14ac:dyDescent="0.5">
      <c r="A29" s="1835" t="s">
        <v>481</v>
      </c>
      <c r="B29" s="1836"/>
      <c r="C29" s="212"/>
      <c r="D29" s="200"/>
      <c r="E29" s="200"/>
      <c r="F29" s="213"/>
      <c r="G29" s="199"/>
      <c r="H29" s="200"/>
      <c r="I29" s="200"/>
      <c r="J29" s="200"/>
      <c r="K29" s="199"/>
      <c r="L29" s="201"/>
    </row>
    <row r="30" spans="1:12" ht="14.45" customHeight="1" thickBot="1" x14ac:dyDescent="0.5">
      <c r="A30" s="1837" t="s">
        <v>488</v>
      </c>
      <c r="B30" s="1838"/>
      <c r="C30" s="1838"/>
      <c r="D30" s="1838"/>
      <c r="E30" s="1838"/>
      <c r="F30" s="1838"/>
      <c r="G30" s="1838"/>
      <c r="H30" s="1838"/>
      <c r="I30" s="1838"/>
      <c r="J30" s="1838"/>
      <c r="K30" s="1838"/>
      <c r="L30" s="1839"/>
    </row>
    <row r="31" spans="1:12" ht="14.45" customHeight="1" thickBot="1" x14ac:dyDescent="0.5">
      <c r="A31" s="214"/>
      <c r="B31" s="215"/>
      <c r="C31" s="215"/>
      <c r="D31" s="215"/>
      <c r="E31" s="215"/>
      <c r="F31" s="215"/>
      <c r="G31" s="215"/>
      <c r="H31" s="215"/>
      <c r="I31" s="215"/>
      <c r="J31" s="215"/>
      <c r="K31" s="215"/>
      <c r="L31" s="216"/>
    </row>
    <row r="32" spans="1:12" ht="14.45" customHeight="1" thickBot="1" x14ac:dyDescent="0.5">
      <c r="A32" s="202"/>
      <c r="B32" s="202"/>
      <c r="C32" s="202"/>
      <c r="D32" s="319"/>
      <c r="E32" s="319"/>
      <c r="F32" s="1840" t="s">
        <v>183</v>
      </c>
      <c r="G32" s="1841"/>
      <c r="H32" s="1841"/>
      <c r="I32" s="1841"/>
      <c r="J32" s="1841"/>
      <c r="K32" s="1841"/>
      <c r="L32" s="1842"/>
    </row>
    <row r="33" spans="1:12" ht="14.45" customHeight="1" x14ac:dyDescent="0.45">
      <c r="A33" s="135"/>
      <c r="B33" s="135"/>
      <c r="C33" s="135"/>
      <c r="D33" s="135"/>
      <c r="E33" s="89"/>
      <c r="F33" s="89"/>
      <c r="G33" s="135"/>
      <c r="H33" s="135"/>
      <c r="I33" s="135"/>
      <c r="J33" s="135"/>
      <c r="K33" s="135"/>
      <c r="L33" s="135"/>
    </row>
    <row r="34" spans="1:12" ht="14.45" customHeight="1" x14ac:dyDescent="0.45">
      <c r="A34" s="135"/>
      <c r="B34" s="1816" t="s">
        <v>184</v>
      </c>
      <c r="C34" s="1817"/>
      <c r="D34" s="1817" t="s">
        <v>185</v>
      </c>
      <c r="E34" s="1817"/>
      <c r="F34" s="1817"/>
      <c r="G34" s="1817" t="s">
        <v>186</v>
      </c>
      <c r="H34" s="1817"/>
      <c r="I34" s="1817"/>
      <c r="J34" s="1817" t="s">
        <v>187</v>
      </c>
      <c r="K34" s="1818"/>
      <c r="L34" s="135"/>
    </row>
    <row r="35" spans="1:12" ht="14.45" customHeight="1" x14ac:dyDescent="0.45">
      <c r="A35" s="135"/>
      <c r="B35" s="1831"/>
      <c r="C35" s="1832"/>
      <c r="D35" s="1832"/>
      <c r="E35" s="1832"/>
      <c r="F35" s="1832"/>
      <c r="G35" s="1832"/>
      <c r="H35" s="1832"/>
      <c r="I35" s="1832"/>
      <c r="J35" s="1833"/>
      <c r="K35" s="1834"/>
      <c r="L35" s="135"/>
    </row>
    <row r="36" spans="1:12" ht="14.45" customHeight="1" x14ac:dyDescent="0.45">
      <c r="A36" s="203"/>
      <c r="B36" s="203"/>
      <c r="C36" s="204"/>
      <c r="D36" s="205"/>
      <c r="E36" s="205"/>
      <c r="F36" s="206"/>
      <c r="G36" s="203"/>
      <c r="H36" s="207"/>
      <c r="I36" s="203"/>
      <c r="J36" s="203"/>
      <c r="K36" s="203"/>
      <c r="L36" s="208"/>
    </row>
  </sheetData>
  <sheetProtection algorithmName="SHA-512" hashValue="yDDL4QU1+ypYkKNCv5+dbVtgwI25FmtaDauwUNAhtlabw62WQbN4hw5Fbafk76hIF1jYGVKejfboqCrHkw3tLg==" saltValue="ifPBLAorELoq/zH7Tj2YgQ==" spinCount="100000" sheet="1" selectLockedCells="1"/>
  <mergeCells count="51">
    <mergeCell ref="A10:L10"/>
    <mergeCell ref="C2:G2"/>
    <mergeCell ref="I2:L2"/>
    <mergeCell ref="C3:G3"/>
    <mergeCell ref="I3:L3"/>
    <mergeCell ref="A5:C5"/>
    <mergeCell ref="D5:G5"/>
    <mergeCell ref="H5:J5"/>
    <mergeCell ref="K5:L5"/>
    <mergeCell ref="B6:G6"/>
    <mergeCell ref="H6:J6"/>
    <mergeCell ref="K6:L6"/>
    <mergeCell ref="A8:L8"/>
    <mergeCell ref="A9:L9"/>
    <mergeCell ref="A2:B2"/>
    <mergeCell ref="A19:B19"/>
    <mergeCell ref="A11:L11"/>
    <mergeCell ref="A12:B13"/>
    <mergeCell ref="C12:C13"/>
    <mergeCell ref="D12:E12"/>
    <mergeCell ref="F12:F13"/>
    <mergeCell ref="G12:G13"/>
    <mergeCell ref="H12:J12"/>
    <mergeCell ref="K12:K13"/>
    <mergeCell ref="L12:L13"/>
    <mergeCell ref="B35:C35"/>
    <mergeCell ref="D35:F35"/>
    <mergeCell ref="G35:I35"/>
    <mergeCell ref="J35:K35"/>
    <mergeCell ref="A26:B26"/>
    <mergeCell ref="A27:B27"/>
    <mergeCell ref="A28:B28"/>
    <mergeCell ref="A29:B29"/>
    <mergeCell ref="A30:L30"/>
    <mergeCell ref="F32:L32"/>
    <mergeCell ref="A1:L1"/>
    <mergeCell ref="B34:C34"/>
    <mergeCell ref="D34:F34"/>
    <mergeCell ref="G34:I34"/>
    <mergeCell ref="J34:K34"/>
    <mergeCell ref="A20:B20"/>
    <mergeCell ref="A21:B21"/>
    <mergeCell ref="A22:B22"/>
    <mergeCell ref="A23:L23"/>
    <mergeCell ref="A24:B24"/>
    <mergeCell ref="A25:B25"/>
    <mergeCell ref="A14:L14"/>
    <mergeCell ref="A15:B15"/>
    <mergeCell ref="A16:B16"/>
    <mergeCell ref="A17:B17"/>
    <mergeCell ref="A18:B18"/>
  </mergeCells>
  <printOptions horizontalCentered="1"/>
  <pageMargins left="0.7" right="0.7" top="0.75" bottom="0.75" header="0.3" footer="0.3"/>
  <pageSetup scale="74"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K5" unlockedFormula="1"/>
  </ignoredErrors>
  <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V48"/>
  <sheetViews>
    <sheetView windowProtection="1" showGridLines="0" showRowColHeaders="0" showRuler="0" zoomScaleNormal="100" zoomScalePageLayoutView="70" workbookViewId="0">
      <selection activeCell="A13" sqref="A13"/>
    </sheetView>
  </sheetViews>
  <sheetFormatPr defaultColWidth="9.1328125" defaultRowHeight="14.25" x14ac:dyDescent="0.45"/>
  <cols>
    <col min="1" max="3" width="11" style="43" customWidth="1"/>
    <col min="4" max="9" width="9.1328125" style="43"/>
    <col min="10" max="10" width="8.59765625" style="43" customWidth="1"/>
    <col min="11" max="16384" width="9.1328125" style="43"/>
  </cols>
  <sheetData>
    <row r="1" spans="1:22" ht="14.65" thickBot="1" x14ac:dyDescent="0.5">
      <c r="A1" s="1931" t="s">
        <v>538</v>
      </c>
      <c r="B1" s="1931"/>
      <c r="C1" s="1931"/>
      <c r="D1" s="1931"/>
      <c r="E1" s="1931"/>
      <c r="F1" s="1931"/>
      <c r="G1" s="1931"/>
      <c r="H1" s="1931"/>
      <c r="I1" s="1931"/>
      <c r="J1" s="1931"/>
      <c r="K1" s="1931"/>
      <c r="L1" s="1931"/>
      <c r="M1" s="1931"/>
      <c r="N1" s="1931"/>
      <c r="O1" s="1931"/>
      <c r="P1" s="1931"/>
      <c r="Q1" s="1931"/>
      <c r="R1" s="1931"/>
      <c r="S1" s="1931"/>
      <c r="T1" s="1931"/>
      <c r="U1" s="1931"/>
      <c r="V1" s="1931"/>
    </row>
    <row r="2" spans="1:22" x14ac:dyDescent="0.45">
      <c r="A2" s="767" t="s">
        <v>113</v>
      </c>
      <c r="B2" s="218"/>
      <c r="C2" s="218"/>
      <c r="D2" s="218"/>
      <c r="E2" s="218"/>
      <c r="F2" s="218"/>
      <c r="G2" s="768" t="s">
        <v>535</v>
      </c>
      <c r="H2" s="218"/>
      <c r="I2" s="219"/>
      <c r="J2" s="218"/>
      <c r="K2" s="218"/>
      <c r="L2" s="218"/>
      <c r="M2" s="218"/>
      <c r="N2" s="225"/>
      <c r="O2" s="768" t="s">
        <v>627</v>
      </c>
      <c r="P2" s="218"/>
      <c r="Q2" s="218"/>
      <c r="R2" s="218"/>
      <c r="S2" s="218"/>
      <c r="T2" s="218"/>
      <c r="U2" s="218"/>
      <c r="V2" s="220"/>
    </row>
    <row r="3" spans="1:22" x14ac:dyDescent="0.45">
      <c r="A3" s="1929" t="str">
        <f>IF(ISBLANK(Information!D19),"",Information!D19)</f>
        <v/>
      </c>
      <c r="B3" s="1930"/>
      <c r="C3" s="1930"/>
      <c r="D3" s="1930"/>
      <c r="E3" s="1930"/>
      <c r="F3" s="1930"/>
      <c r="G3" s="1926" t="str">
        <f>IF(ISBLANK(Information!D21),"",Information!D21)</f>
        <v/>
      </c>
      <c r="H3" s="1927"/>
      <c r="I3" s="1927"/>
      <c r="J3" s="1927"/>
      <c r="K3" s="1927"/>
      <c r="L3" s="1927"/>
      <c r="M3" s="1927"/>
      <c r="N3" s="1928"/>
      <c r="O3" s="1982" t="str">
        <f>IF(ISBLANK(Information!D38),"",Information!D38)</f>
        <v/>
      </c>
      <c r="P3" s="1930"/>
      <c r="Q3" s="1930"/>
      <c r="R3" s="1930"/>
      <c r="S3" s="1930"/>
      <c r="T3" s="1930"/>
      <c r="U3" s="1930"/>
      <c r="V3" s="1983"/>
    </row>
    <row r="4" spans="1:22" x14ac:dyDescent="0.45">
      <c r="A4" s="769" t="s">
        <v>94</v>
      </c>
      <c r="B4" s="231"/>
      <c r="C4" s="231"/>
      <c r="D4" s="231"/>
      <c r="E4" s="231"/>
      <c r="F4" s="232"/>
      <c r="G4" s="770" t="s">
        <v>626</v>
      </c>
      <c r="H4" s="231"/>
      <c r="I4" s="542"/>
      <c r="J4" s="231"/>
      <c r="K4" s="232"/>
      <c r="L4" s="770" t="s">
        <v>536</v>
      </c>
      <c r="M4" s="231"/>
      <c r="N4" s="231"/>
      <c r="O4" s="543"/>
      <c r="P4" s="232"/>
      <c r="Q4" s="770" t="s">
        <v>187</v>
      </c>
      <c r="R4" s="231"/>
      <c r="S4" s="231"/>
      <c r="T4" s="231"/>
      <c r="U4" s="231"/>
      <c r="V4" s="546"/>
    </row>
    <row r="5" spans="1:22" x14ac:dyDescent="0.45">
      <c r="A5" s="1987" t="str">
        <f>IF(ISBLANK(Information!D18),"",Information!D18)</f>
        <v/>
      </c>
      <c r="B5" s="1927"/>
      <c r="C5" s="1927"/>
      <c r="D5" s="1927"/>
      <c r="E5" s="1927"/>
      <c r="F5" s="1928"/>
      <c r="G5" s="1926" t="str">
        <f>IF(ISBLANK(Information!D39),"",Information!D39)</f>
        <v/>
      </c>
      <c r="H5" s="1927"/>
      <c r="I5" s="1927"/>
      <c r="J5" s="1927"/>
      <c r="K5" s="1928"/>
      <c r="L5" s="1926" t="str">
        <f>IF(ISBLANK(Information!D22),"",Information!D22)</f>
        <v/>
      </c>
      <c r="M5" s="1927"/>
      <c r="N5" s="1927"/>
      <c r="O5" s="1927"/>
      <c r="P5" s="1928"/>
      <c r="Q5" s="1984"/>
      <c r="R5" s="1985"/>
      <c r="S5" s="1985"/>
      <c r="T5" s="1985"/>
      <c r="U5" s="1985"/>
      <c r="V5" s="1986"/>
    </row>
    <row r="6" spans="1:22" ht="17.45" customHeight="1" x14ac:dyDescent="0.45">
      <c r="A6" s="769" t="s">
        <v>625</v>
      </c>
      <c r="B6" s="231"/>
      <c r="C6" s="231"/>
      <c r="D6" s="231"/>
      <c r="E6" s="231"/>
      <c r="F6" s="231"/>
      <c r="G6" s="231"/>
      <c r="H6" s="232"/>
      <c r="I6" s="770" t="s">
        <v>537</v>
      </c>
      <c r="J6" s="231"/>
      <c r="K6" s="231"/>
      <c r="L6" s="231"/>
      <c r="M6" s="232"/>
      <c r="N6" s="1992" t="s">
        <v>628</v>
      </c>
      <c r="O6" s="1993"/>
      <c r="P6" s="1993"/>
      <c r="Q6" s="1994"/>
      <c r="R6" s="233"/>
      <c r="S6" s="231"/>
      <c r="T6" s="231"/>
      <c r="U6" s="231"/>
      <c r="V6" s="546"/>
    </row>
    <row r="7" spans="1:22" x14ac:dyDescent="0.45">
      <c r="A7" s="1987" t="str">
        <f>IF(ISBLANK(Information!D2),"",Information!D2)</f>
        <v/>
      </c>
      <c r="B7" s="1927"/>
      <c r="C7" s="1927"/>
      <c r="D7" s="1927"/>
      <c r="E7" s="1927"/>
      <c r="F7" s="1927"/>
      <c r="G7" s="1927"/>
      <c r="H7" s="1928"/>
      <c r="I7" s="1926" t="str">
        <f>IF(ISBLANK(Information!D5),"",_xlfn.CONCAT(IF(ISBLANK(Information!D5),"",Information!D5),", ",IF(ISBLANK(Information!D6),"",Information!D6)))</f>
        <v/>
      </c>
      <c r="J7" s="1927"/>
      <c r="K7" s="1927"/>
      <c r="L7" s="1927"/>
      <c r="M7" s="1928"/>
      <c r="N7" s="1926" t="str">
        <f>IF(ISBLANK(Information!D3),"",Information!D3)</f>
        <v/>
      </c>
      <c r="O7" s="1927"/>
      <c r="P7" s="1927"/>
      <c r="Q7" s="1928"/>
      <c r="R7" s="544"/>
      <c r="S7" s="545"/>
      <c r="T7" s="226"/>
      <c r="U7" s="226"/>
      <c r="V7" s="234"/>
    </row>
    <row r="8" spans="1:22" ht="16.149999999999999" customHeight="1" x14ac:dyDescent="0.45">
      <c r="A8" s="769" t="s">
        <v>492</v>
      </c>
      <c r="B8" s="231"/>
      <c r="C8" s="231"/>
      <c r="D8" s="772" t="s">
        <v>493</v>
      </c>
      <c r="E8" s="231"/>
      <c r="F8" s="231"/>
      <c r="G8" s="231"/>
      <c r="H8" s="231"/>
      <c r="I8" s="772" t="s">
        <v>494</v>
      </c>
      <c r="J8" s="231"/>
      <c r="K8" s="231"/>
      <c r="L8" s="231"/>
      <c r="M8" s="231"/>
      <c r="N8" s="231"/>
      <c r="O8" s="772" t="s">
        <v>495</v>
      </c>
      <c r="P8" s="231"/>
      <c r="Q8" s="231"/>
      <c r="R8" s="774" t="s">
        <v>496</v>
      </c>
      <c r="S8" s="1988"/>
      <c r="T8" s="1988"/>
      <c r="U8" s="1988"/>
      <c r="V8" s="1989"/>
    </row>
    <row r="9" spans="1:22" ht="14.65" thickBot="1" x14ac:dyDescent="0.5">
      <c r="A9" s="771" t="s">
        <v>497</v>
      </c>
      <c r="B9" s="229"/>
      <c r="C9" s="229"/>
      <c r="D9" s="773" t="s">
        <v>498</v>
      </c>
      <c r="E9" s="229"/>
      <c r="F9" s="229"/>
      <c r="G9" s="229"/>
      <c r="H9" s="229"/>
      <c r="I9" s="773" t="s">
        <v>499</v>
      </c>
      <c r="J9" s="229"/>
      <c r="K9" s="229"/>
      <c r="L9" s="229"/>
      <c r="M9" s="229"/>
      <c r="N9" s="229"/>
      <c r="O9" s="773" t="s">
        <v>500</v>
      </c>
      <c r="P9" s="229"/>
      <c r="Q9" s="229"/>
      <c r="R9" s="229"/>
      <c r="S9" s="1990"/>
      <c r="T9" s="1990"/>
      <c r="U9" s="1990"/>
      <c r="V9" s="1991"/>
    </row>
    <row r="10" spans="1:22" ht="18.600000000000001" customHeight="1" thickBot="1" x14ac:dyDescent="0.5">
      <c r="A10" s="547"/>
      <c r="B10" s="229"/>
      <c r="C10" s="229"/>
      <c r="D10" s="229"/>
      <c r="E10" s="775"/>
      <c r="F10" s="229"/>
      <c r="G10" s="229"/>
      <c r="H10" s="229"/>
      <c r="I10" s="775"/>
      <c r="J10" s="775"/>
      <c r="K10" s="776" t="s">
        <v>501</v>
      </c>
      <c r="L10" s="775"/>
      <c r="M10" s="775"/>
      <c r="N10" s="229"/>
      <c r="O10" s="229"/>
      <c r="P10" s="229"/>
      <c r="Q10" s="229"/>
      <c r="R10" s="229"/>
      <c r="S10" s="229"/>
      <c r="T10" s="229"/>
      <c r="U10" s="229"/>
      <c r="V10" s="230"/>
    </row>
    <row r="11" spans="1:22" ht="15" customHeight="1" thickBot="1" x14ac:dyDescent="0.5">
      <c r="A11" s="1938" t="s">
        <v>502</v>
      </c>
      <c r="B11" s="1939"/>
      <c r="C11" s="1940"/>
      <c r="D11" s="1974" t="s">
        <v>503</v>
      </c>
      <c r="E11" s="1976"/>
      <c r="F11" s="1974" t="s">
        <v>504</v>
      </c>
      <c r="G11" s="1976"/>
      <c r="H11" s="777"/>
      <c r="I11" s="778"/>
      <c r="J11" s="778"/>
      <c r="K11" s="778"/>
      <c r="L11" s="1975" t="s">
        <v>505</v>
      </c>
      <c r="M11" s="1975"/>
      <c r="N11" s="1975"/>
      <c r="O11" s="1975"/>
      <c r="P11" s="1975"/>
      <c r="Q11" s="1975"/>
      <c r="R11" s="1975"/>
      <c r="S11" s="778"/>
      <c r="T11" s="779"/>
      <c r="U11" s="779"/>
      <c r="V11" s="780"/>
    </row>
    <row r="12" spans="1:22" x14ac:dyDescent="0.45">
      <c r="A12" s="1935" t="s">
        <v>506</v>
      </c>
      <c r="B12" s="1936"/>
      <c r="C12" s="1937"/>
      <c r="D12" s="1894"/>
      <c r="E12" s="1895"/>
      <c r="F12" s="1886"/>
      <c r="G12" s="1887"/>
      <c r="H12" s="1965" t="s">
        <v>507</v>
      </c>
      <c r="I12" s="1966"/>
      <c r="J12" s="1966"/>
      <c r="K12" s="1966"/>
      <c r="L12" s="1966"/>
      <c r="M12" s="1966"/>
      <c r="N12" s="1966"/>
      <c r="O12" s="1966"/>
      <c r="P12" s="1966"/>
      <c r="Q12" s="1966"/>
      <c r="R12" s="1966"/>
      <c r="S12" s="1966"/>
      <c r="T12" s="1966"/>
      <c r="U12" s="1966"/>
      <c r="V12" s="1967"/>
    </row>
    <row r="13" spans="1:22" x14ac:dyDescent="0.45">
      <c r="A13" s="1932" t="s">
        <v>508</v>
      </c>
      <c r="B13" s="1933"/>
      <c r="C13" s="1934"/>
      <c r="D13" s="1892"/>
      <c r="E13" s="1893"/>
      <c r="F13" s="1884"/>
      <c r="G13" s="1885"/>
      <c r="H13" s="1968"/>
      <c r="I13" s="1969"/>
      <c r="J13" s="1969"/>
      <c r="K13" s="1969"/>
      <c r="L13" s="1969"/>
      <c r="M13" s="1969"/>
      <c r="N13" s="1969"/>
      <c r="O13" s="1969"/>
      <c r="P13" s="1969"/>
      <c r="Q13" s="1969"/>
      <c r="R13" s="1969"/>
      <c r="S13" s="1969"/>
      <c r="T13" s="1969"/>
      <c r="U13" s="1969"/>
      <c r="V13" s="1970"/>
    </row>
    <row r="14" spans="1:22" x14ac:dyDescent="0.45">
      <c r="A14" s="1932" t="s">
        <v>509</v>
      </c>
      <c r="B14" s="1933"/>
      <c r="C14" s="1934"/>
      <c r="D14" s="1892"/>
      <c r="E14" s="1893"/>
      <c r="F14" s="1884"/>
      <c r="G14" s="1885"/>
      <c r="H14" s="1968"/>
      <c r="I14" s="1969"/>
      <c r="J14" s="1969"/>
      <c r="K14" s="1969"/>
      <c r="L14" s="1969"/>
      <c r="M14" s="1969"/>
      <c r="N14" s="1969"/>
      <c r="O14" s="1969"/>
      <c r="P14" s="1969"/>
      <c r="Q14" s="1969"/>
      <c r="R14" s="1969"/>
      <c r="S14" s="1969"/>
      <c r="T14" s="1969"/>
      <c r="U14" s="1969"/>
      <c r="V14" s="1970"/>
    </row>
    <row r="15" spans="1:22" x14ac:dyDescent="0.45">
      <c r="A15" s="1944" t="s">
        <v>510</v>
      </c>
      <c r="B15" s="1945"/>
      <c r="C15" s="1946"/>
      <c r="D15" s="1890"/>
      <c r="E15" s="1891"/>
      <c r="F15" s="1896"/>
      <c r="G15" s="1897"/>
      <c r="H15" s="1968"/>
      <c r="I15" s="1969"/>
      <c r="J15" s="1969"/>
      <c r="K15" s="1969"/>
      <c r="L15" s="1969"/>
      <c r="M15" s="1969"/>
      <c r="N15" s="1969"/>
      <c r="O15" s="1969"/>
      <c r="P15" s="1969"/>
      <c r="Q15" s="1969"/>
      <c r="R15" s="1969"/>
      <c r="S15" s="1969"/>
      <c r="T15" s="1969"/>
      <c r="U15" s="1969"/>
      <c r="V15" s="1970"/>
    </row>
    <row r="16" spans="1:22" x14ac:dyDescent="0.45">
      <c r="A16" s="1944" t="s">
        <v>511</v>
      </c>
      <c r="B16" s="1945"/>
      <c r="C16" s="1946"/>
      <c r="D16" s="1890"/>
      <c r="E16" s="1891"/>
      <c r="F16" s="1896"/>
      <c r="G16" s="1897"/>
      <c r="H16" s="1968"/>
      <c r="I16" s="1969"/>
      <c r="J16" s="1969"/>
      <c r="K16" s="1969"/>
      <c r="L16" s="1969"/>
      <c r="M16" s="1969"/>
      <c r="N16" s="1969"/>
      <c r="O16" s="1969"/>
      <c r="P16" s="1969"/>
      <c r="Q16" s="1969"/>
      <c r="R16" s="1969"/>
      <c r="S16" s="1969"/>
      <c r="T16" s="1969"/>
      <c r="U16" s="1969"/>
      <c r="V16" s="1970"/>
    </row>
    <row r="17" spans="1:22" x14ac:dyDescent="0.45">
      <c r="A17" s="1944" t="s">
        <v>512</v>
      </c>
      <c r="B17" s="1945"/>
      <c r="C17" s="1946"/>
      <c r="D17" s="1890"/>
      <c r="E17" s="1891"/>
      <c r="F17" s="1896"/>
      <c r="G17" s="1897"/>
      <c r="H17" s="1968"/>
      <c r="I17" s="1969"/>
      <c r="J17" s="1969"/>
      <c r="K17" s="1969"/>
      <c r="L17" s="1969"/>
      <c r="M17" s="1969"/>
      <c r="N17" s="1969"/>
      <c r="O17" s="1969"/>
      <c r="P17" s="1969"/>
      <c r="Q17" s="1969"/>
      <c r="R17" s="1969"/>
      <c r="S17" s="1969"/>
      <c r="T17" s="1969"/>
      <c r="U17" s="1969"/>
      <c r="V17" s="1970"/>
    </row>
    <row r="18" spans="1:22" x14ac:dyDescent="0.45">
      <c r="A18" s="1944" t="s">
        <v>513</v>
      </c>
      <c r="B18" s="1945"/>
      <c r="C18" s="1946"/>
      <c r="D18" s="1890"/>
      <c r="E18" s="1891"/>
      <c r="F18" s="1896"/>
      <c r="G18" s="1897"/>
      <c r="H18" s="1968"/>
      <c r="I18" s="1969"/>
      <c r="J18" s="1969"/>
      <c r="K18" s="1969"/>
      <c r="L18" s="1969"/>
      <c r="M18" s="1969"/>
      <c r="N18" s="1969"/>
      <c r="O18" s="1969"/>
      <c r="P18" s="1969"/>
      <c r="Q18" s="1969"/>
      <c r="R18" s="1969"/>
      <c r="S18" s="1969"/>
      <c r="T18" s="1969"/>
      <c r="U18" s="1969"/>
      <c r="V18" s="1970"/>
    </row>
    <row r="19" spans="1:22" x14ac:dyDescent="0.45">
      <c r="A19" s="1944" t="s">
        <v>514</v>
      </c>
      <c r="B19" s="1945"/>
      <c r="C19" s="1946"/>
      <c r="D19" s="1890"/>
      <c r="E19" s="1891"/>
      <c r="F19" s="1896"/>
      <c r="G19" s="1897"/>
      <c r="H19" s="1968"/>
      <c r="I19" s="1969"/>
      <c r="J19" s="1969"/>
      <c r="K19" s="1969"/>
      <c r="L19" s="1969"/>
      <c r="M19" s="1969"/>
      <c r="N19" s="1969"/>
      <c r="O19" s="1969"/>
      <c r="P19" s="1969"/>
      <c r="Q19" s="1969"/>
      <c r="R19" s="1969"/>
      <c r="S19" s="1969"/>
      <c r="T19" s="1969"/>
      <c r="U19" s="1969"/>
      <c r="V19" s="1970"/>
    </row>
    <row r="20" spans="1:22" x14ac:dyDescent="0.45">
      <c r="A20" s="1944" t="s">
        <v>515</v>
      </c>
      <c r="B20" s="1945"/>
      <c r="C20" s="1946"/>
      <c r="D20" s="1890"/>
      <c r="E20" s="1891"/>
      <c r="F20" s="1896"/>
      <c r="G20" s="1897"/>
      <c r="H20" s="1968"/>
      <c r="I20" s="1969"/>
      <c r="J20" s="1969"/>
      <c r="K20" s="1969"/>
      <c r="L20" s="1969"/>
      <c r="M20" s="1969"/>
      <c r="N20" s="1969"/>
      <c r="O20" s="1969"/>
      <c r="P20" s="1969"/>
      <c r="Q20" s="1969"/>
      <c r="R20" s="1969"/>
      <c r="S20" s="1969"/>
      <c r="T20" s="1969"/>
      <c r="U20" s="1969"/>
      <c r="V20" s="1970"/>
    </row>
    <row r="21" spans="1:22" x14ac:dyDescent="0.45">
      <c r="A21" s="1944" t="s">
        <v>516</v>
      </c>
      <c r="B21" s="1945"/>
      <c r="C21" s="1946"/>
      <c r="D21" s="1890"/>
      <c r="E21" s="1891"/>
      <c r="F21" s="1896"/>
      <c r="G21" s="1897"/>
      <c r="H21" s="1968"/>
      <c r="I21" s="1969"/>
      <c r="J21" s="1969"/>
      <c r="K21" s="1969"/>
      <c r="L21" s="1969"/>
      <c r="M21" s="1969"/>
      <c r="N21" s="1969"/>
      <c r="O21" s="1969"/>
      <c r="P21" s="1969"/>
      <c r="Q21" s="1969"/>
      <c r="R21" s="1969"/>
      <c r="S21" s="1969"/>
      <c r="T21" s="1969"/>
      <c r="U21" s="1969"/>
      <c r="V21" s="1970"/>
    </row>
    <row r="22" spans="1:22" ht="14.65" thickBot="1" x14ac:dyDescent="0.5">
      <c r="A22" s="1941" t="s">
        <v>517</v>
      </c>
      <c r="B22" s="1942"/>
      <c r="C22" s="1943"/>
      <c r="D22" s="1888"/>
      <c r="E22" s="1889"/>
      <c r="F22" s="1977"/>
      <c r="G22" s="1978"/>
      <c r="H22" s="1971"/>
      <c r="I22" s="1972"/>
      <c r="J22" s="1972"/>
      <c r="K22" s="1972"/>
      <c r="L22" s="1972"/>
      <c r="M22" s="1972"/>
      <c r="N22" s="1972"/>
      <c r="O22" s="1972"/>
      <c r="P22" s="1972"/>
      <c r="Q22" s="1972"/>
      <c r="R22" s="1972"/>
      <c r="S22" s="1972"/>
      <c r="T22" s="1972"/>
      <c r="U22" s="1972"/>
      <c r="V22" s="1973"/>
    </row>
    <row r="23" spans="1:22" ht="15.75" thickBot="1" x14ac:dyDescent="0.5">
      <c r="A23" s="781"/>
      <c r="B23" s="52"/>
      <c r="C23" s="52"/>
      <c r="D23" s="52"/>
      <c r="E23" s="52"/>
      <c r="F23" s="52"/>
      <c r="G23" s="52"/>
      <c r="H23" s="52"/>
      <c r="I23" s="52"/>
      <c r="J23" s="52"/>
      <c r="K23" s="782" t="s">
        <v>518</v>
      </c>
      <c r="L23" s="52"/>
      <c r="M23" s="52"/>
      <c r="N23" s="52"/>
      <c r="O23" s="52"/>
      <c r="P23" s="52"/>
      <c r="Q23" s="52"/>
      <c r="R23" s="52"/>
      <c r="S23" s="52"/>
      <c r="T23" s="52"/>
      <c r="U23" s="52"/>
      <c r="V23" s="783"/>
    </row>
    <row r="24" spans="1:22" ht="14.65" thickBot="1" x14ac:dyDescent="0.5">
      <c r="A24" s="1974" t="s">
        <v>519</v>
      </c>
      <c r="B24" s="1975"/>
      <c r="C24" s="1974" t="s">
        <v>520</v>
      </c>
      <c r="D24" s="1975"/>
      <c r="E24" s="1975"/>
      <c r="F24" s="1974" t="s">
        <v>521</v>
      </c>
      <c r="G24" s="1976"/>
      <c r="H24" s="784"/>
      <c r="I24" s="784"/>
      <c r="J24" s="784"/>
      <c r="K24" s="784"/>
      <c r="L24" s="784"/>
      <c r="M24" s="1975" t="s">
        <v>505</v>
      </c>
      <c r="N24" s="1975"/>
      <c r="O24" s="1975"/>
      <c r="P24" s="1975"/>
      <c r="Q24" s="1975"/>
      <c r="R24" s="1975"/>
      <c r="S24" s="785"/>
      <c r="T24" s="785"/>
      <c r="U24" s="785"/>
      <c r="V24" s="786"/>
    </row>
    <row r="25" spans="1:22" x14ac:dyDescent="0.45">
      <c r="A25" s="1979"/>
      <c r="B25" s="1980"/>
      <c r="C25" s="1886"/>
      <c r="D25" s="1981"/>
      <c r="E25" s="1895"/>
      <c r="F25" s="1886"/>
      <c r="G25" s="1981"/>
      <c r="H25" s="787"/>
      <c r="I25" s="785"/>
      <c r="J25" s="788"/>
      <c r="K25" s="788"/>
      <c r="L25" s="788"/>
      <c r="M25" s="239"/>
      <c r="N25" s="239"/>
      <c r="O25" s="218"/>
      <c r="P25" s="218"/>
      <c r="Q25" s="218"/>
      <c r="R25" s="218"/>
      <c r="S25" s="218"/>
      <c r="T25" s="1964"/>
      <c r="U25" s="1964"/>
      <c r="V25" s="240"/>
    </row>
    <row r="26" spans="1:22" x14ac:dyDescent="0.45">
      <c r="A26" s="1900"/>
      <c r="B26" s="1901"/>
      <c r="C26" s="1902"/>
      <c r="D26" s="1903"/>
      <c r="E26" s="1904"/>
      <c r="F26" s="1902"/>
      <c r="G26" s="1903"/>
      <c r="H26" s="789" t="s">
        <v>522</v>
      </c>
      <c r="I26" s="790"/>
      <c r="J26" s="791"/>
      <c r="K26" s="791"/>
      <c r="L26" s="791"/>
      <c r="M26" s="241"/>
      <c r="N26" s="241"/>
      <c r="O26" s="242"/>
      <c r="P26" s="242"/>
      <c r="Q26" s="242"/>
      <c r="R26" s="242"/>
      <c r="S26" s="242"/>
      <c r="T26" s="242"/>
      <c r="U26" s="242"/>
      <c r="V26" s="243"/>
    </row>
    <row r="27" spans="1:22" x14ac:dyDescent="0.45">
      <c r="A27" s="1900"/>
      <c r="B27" s="1901"/>
      <c r="C27" s="1902"/>
      <c r="D27" s="1903"/>
      <c r="E27" s="1904"/>
      <c r="F27" s="1902"/>
      <c r="G27" s="1903"/>
      <c r="H27" s="789" t="s">
        <v>523</v>
      </c>
      <c r="I27" s="52"/>
      <c r="J27" s="791"/>
      <c r="K27" s="791"/>
      <c r="L27" s="791"/>
      <c r="M27" s="241"/>
      <c r="N27" s="241"/>
      <c r="O27" s="223"/>
      <c r="P27" s="223"/>
      <c r="Q27" s="223"/>
      <c r="R27" s="223"/>
      <c r="S27" s="223"/>
      <c r="T27" s="223"/>
      <c r="U27" s="223"/>
      <c r="V27" s="244"/>
    </row>
    <row r="28" spans="1:22" x14ac:dyDescent="0.45">
      <c r="A28" s="1900"/>
      <c r="B28" s="1901"/>
      <c r="C28" s="1902"/>
      <c r="D28" s="1903"/>
      <c r="E28" s="1904"/>
      <c r="F28" s="1902"/>
      <c r="G28" s="1905"/>
      <c r="H28" s="789" t="s">
        <v>524</v>
      </c>
      <c r="I28" s="52"/>
      <c r="J28" s="791"/>
      <c r="K28" s="791"/>
      <c r="L28" s="791"/>
      <c r="M28" s="241"/>
      <c r="N28" s="241"/>
      <c r="O28" s="223"/>
      <c r="P28" s="223"/>
      <c r="Q28" s="223"/>
      <c r="R28" s="223"/>
      <c r="S28" s="223"/>
      <c r="T28" s="223"/>
      <c r="U28" s="223"/>
      <c r="V28" s="244"/>
    </row>
    <row r="29" spans="1:22" ht="14.65" thickBot="1" x14ac:dyDescent="0.5">
      <c r="A29" s="1906"/>
      <c r="B29" s="1907"/>
      <c r="C29" s="1908"/>
      <c r="D29" s="1909"/>
      <c r="E29" s="1910"/>
      <c r="F29" s="1908"/>
      <c r="G29" s="1909"/>
      <c r="H29" s="792" t="s">
        <v>525</v>
      </c>
      <c r="I29" s="775"/>
      <c r="J29" s="793"/>
      <c r="K29" s="793"/>
      <c r="L29" s="793"/>
      <c r="M29" s="245" t="s">
        <v>526</v>
      </c>
      <c r="N29" s="245"/>
      <c r="O29" s="228"/>
      <c r="P29" s="228"/>
      <c r="Q29" s="228"/>
      <c r="R29" s="228"/>
      <c r="S29" s="228"/>
      <c r="T29" s="228"/>
      <c r="U29" s="228"/>
      <c r="V29" s="246"/>
    </row>
    <row r="30" spans="1:22" ht="14.65" thickBot="1" x14ac:dyDescent="0.5">
      <c r="A30" s="794" t="s">
        <v>527</v>
      </c>
      <c r="B30" s="1949"/>
      <c r="C30" s="1949"/>
      <c r="D30" s="1949"/>
      <c r="E30" s="1949"/>
      <c r="F30" s="1949"/>
      <c r="G30" s="1949"/>
      <c r="H30" s="1949"/>
      <c r="I30" s="1949"/>
      <c r="J30" s="1949"/>
      <c r="K30" s="1949"/>
      <c r="L30" s="1949"/>
      <c r="M30" s="1949"/>
      <c r="N30" s="1949"/>
      <c r="O30" s="1949"/>
      <c r="P30" s="1949"/>
      <c r="Q30" s="1949"/>
      <c r="R30" s="1949"/>
      <c r="S30" s="1949"/>
      <c r="T30" s="1949"/>
      <c r="U30" s="1949"/>
      <c r="V30" s="1950"/>
    </row>
    <row r="31" spans="1:22" x14ac:dyDescent="0.45">
      <c r="A31" s="1913" t="s">
        <v>470</v>
      </c>
      <c r="B31" s="1914"/>
      <c r="C31" s="1914"/>
      <c r="D31" s="1914"/>
      <c r="E31" s="1914"/>
      <c r="F31" s="1914"/>
      <c r="G31" s="1914"/>
      <c r="H31" s="1914"/>
      <c r="I31" s="1914"/>
      <c r="J31" s="1914"/>
      <c r="K31" s="1914"/>
      <c r="L31" s="980"/>
      <c r="M31" s="980"/>
      <c r="N31" s="980"/>
      <c r="O31" s="248"/>
      <c r="P31" s="248"/>
      <c r="Q31" s="248"/>
      <c r="R31" s="248"/>
      <c r="S31" s="248"/>
      <c r="T31" s="248"/>
      <c r="U31" s="248"/>
      <c r="V31" s="249"/>
    </row>
    <row r="32" spans="1:22" x14ac:dyDescent="0.45">
      <c r="A32" s="1915" t="s">
        <v>471</v>
      </c>
      <c r="B32" s="1916"/>
      <c r="C32" s="1916"/>
      <c r="D32" s="1916"/>
      <c r="E32" s="1916"/>
      <c r="F32" s="1916"/>
      <c r="G32" s="1916"/>
      <c r="H32" s="1916"/>
      <c r="I32" s="1916"/>
      <c r="J32" s="1916"/>
      <c r="K32" s="1916"/>
      <c r="L32" s="988"/>
      <c r="M32" s="988"/>
      <c r="N32" s="988"/>
      <c r="O32" s="227"/>
      <c r="P32" s="227"/>
      <c r="Q32" s="227"/>
      <c r="R32" s="227"/>
      <c r="S32" s="227"/>
      <c r="T32" s="227"/>
      <c r="U32" s="227"/>
      <c r="V32" s="250"/>
    </row>
    <row r="33" spans="1:22" x14ac:dyDescent="0.45">
      <c r="A33" s="1915" t="s">
        <v>472</v>
      </c>
      <c r="B33" s="1916"/>
      <c r="C33" s="1916"/>
      <c r="D33" s="1916"/>
      <c r="E33" s="1916"/>
      <c r="F33" s="1916"/>
      <c r="G33" s="1916"/>
      <c r="H33" s="1916"/>
      <c r="I33" s="1916"/>
      <c r="J33" s="1916"/>
      <c r="K33" s="1916"/>
      <c r="L33" s="988"/>
      <c r="M33" s="988"/>
      <c r="N33" s="988"/>
      <c r="O33" s="227"/>
      <c r="P33" s="227"/>
      <c r="Q33" s="227"/>
      <c r="R33" s="227"/>
      <c r="S33" s="227"/>
      <c r="T33" s="227"/>
      <c r="U33" s="227"/>
      <c r="V33" s="250"/>
    </row>
    <row r="34" spans="1:22" ht="14.65" thickBot="1" x14ac:dyDescent="0.5">
      <c r="A34" s="1917" t="s">
        <v>528</v>
      </c>
      <c r="B34" s="1918"/>
      <c r="C34" s="1919"/>
      <c r="D34" s="1919"/>
      <c r="E34" s="1919"/>
      <c r="F34" s="1919"/>
      <c r="G34" s="1919"/>
      <c r="H34" s="1919"/>
      <c r="I34" s="1919"/>
      <c r="J34" s="1919"/>
      <c r="K34" s="1919"/>
      <c r="L34" s="989"/>
      <c r="M34" s="989"/>
      <c r="N34" s="982"/>
      <c r="O34" s="237"/>
      <c r="P34" s="237"/>
      <c r="Q34" s="237"/>
      <c r="R34" s="237"/>
      <c r="S34" s="237"/>
      <c r="T34" s="237"/>
      <c r="U34" s="237"/>
      <c r="V34" s="238"/>
    </row>
    <row r="35" spans="1:22" ht="20.25" x14ac:dyDescent="0.45">
      <c r="A35" s="1920" t="s">
        <v>432</v>
      </c>
      <c r="B35" s="1921"/>
      <c r="C35" s="1920" t="s">
        <v>172</v>
      </c>
      <c r="D35" s="1922"/>
      <c r="E35" s="1922"/>
      <c r="F35" s="795" t="s">
        <v>469</v>
      </c>
      <c r="G35" s="1923" t="s">
        <v>474</v>
      </c>
      <c r="H35" s="1923"/>
      <c r="I35" s="1923"/>
      <c r="J35" s="796" t="s">
        <v>176</v>
      </c>
      <c r="K35" s="797" t="s">
        <v>177</v>
      </c>
      <c r="L35" s="1898" t="s">
        <v>529</v>
      </c>
      <c r="M35" s="1899"/>
      <c r="N35" s="1899"/>
      <c r="O35" s="251"/>
      <c r="P35" s="251"/>
      <c r="Q35" s="251"/>
      <c r="R35" s="251"/>
      <c r="S35" s="251"/>
      <c r="T35" s="252"/>
      <c r="U35" s="252"/>
      <c r="V35" s="253"/>
    </row>
    <row r="36" spans="1:22" ht="14.65" thickBot="1" x14ac:dyDescent="0.5">
      <c r="A36" s="254"/>
      <c r="B36" s="255"/>
      <c r="C36" s="1947" t="s">
        <v>162</v>
      </c>
      <c r="D36" s="1948"/>
      <c r="E36" s="798" t="s">
        <v>163</v>
      </c>
      <c r="F36" s="256"/>
      <c r="G36" s="799" t="s">
        <v>178</v>
      </c>
      <c r="H36" s="800" t="s">
        <v>179</v>
      </c>
      <c r="I36" s="799" t="s">
        <v>180</v>
      </c>
      <c r="J36" s="257"/>
      <c r="K36" s="258"/>
      <c r="L36" s="259"/>
      <c r="M36" s="260"/>
      <c r="N36" s="260"/>
      <c r="O36" s="260"/>
      <c r="P36" s="260"/>
      <c r="Q36" s="260"/>
      <c r="R36" s="222"/>
      <c r="S36" s="222"/>
      <c r="T36" s="222"/>
      <c r="U36" s="222"/>
      <c r="V36" s="224"/>
    </row>
    <row r="37" spans="1:22" x14ac:dyDescent="0.45">
      <c r="A37" s="801" t="s">
        <v>475</v>
      </c>
      <c r="B37" s="802"/>
      <c r="C37" s="262"/>
      <c r="D37" s="263"/>
      <c r="E37" s="264"/>
      <c r="F37" s="265"/>
      <c r="G37" s="266"/>
      <c r="H37" s="261"/>
      <c r="I37" s="267"/>
      <c r="J37" s="990"/>
      <c r="K37" s="991"/>
      <c r="L37" s="268"/>
      <c r="M37" s="223"/>
      <c r="N37" s="223"/>
      <c r="O37" s="223"/>
      <c r="P37" s="223"/>
      <c r="Q37" s="223"/>
      <c r="R37" s="222"/>
      <c r="S37" s="222"/>
      <c r="T37" s="222"/>
      <c r="U37" s="222"/>
      <c r="V37" s="224"/>
    </row>
    <row r="38" spans="1:22" x14ac:dyDescent="0.45">
      <c r="A38" s="803" t="s">
        <v>530</v>
      </c>
      <c r="B38" s="804"/>
      <c r="C38" s="992"/>
      <c r="D38" s="993"/>
      <c r="E38" s="269"/>
      <c r="F38" s="270"/>
      <c r="G38" s="271"/>
      <c r="H38" s="272"/>
      <c r="I38" s="272"/>
      <c r="J38" s="981"/>
      <c r="K38" s="994"/>
      <c r="L38" s="268"/>
      <c r="M38" s="223"/>
      <c r="N38" s="223"/>
      <c r="O38" s="223"/>
      <c r="P38" s="223"/>
      <c r="Q38" s="223"/>
      <c r="R38" s="222"/>
      <c r="S38" s="222"/>
      <c r="T38" s="222"/>
      <c r="U38" s="222"/>
      <c r="V38" s="224"/>
    </row>
    <row r="39" spans="1:22" x14ac:dyDescent="0.45">
      <c r="A39" s="805" t="s">
        <v>481</v>
      </c>
      <c r="B39" s="806"/>
      <c r="C39" s="273"/>
      <c r="D39" s="274"/>
      <c r="E39" s="269"/>
      <c r="F39" s="270"/>
      <c r="G39" s="271"/>
      <c r="H39" s="272"/>
      <c r="I39" s="272"/>
      <c r="J39" s="236"/>
      <c r="K39" s="275"/>
      <c r="L39" s="276"/>
      <c r="M39" s="223"/>
      <c r="N39" s="223"/>
      <c r="O39" s="223"/>
      <c r="P39" s="223"/>
      <c r="Q39" s="223"/>
      <c r="R39" s="222"/>
      <c r="S39" s="222"/>
      <c r="T39" s="222"/>
      <c r="U39" s="222"/>
      <c r="V39" s="224"/>
    </row>
    <row r="40" spans="1:22" ht="14.45" customHeight="1" x14ac:dyDescent="0.45">
      <c r="A40" s="1911" t="s">
        <v>482</v>
      </c>
      <c r="B40" s="1912"/>
      <c r="C40" s="273"/>
      <c r="D40" s="274"/>
      <c r="E40" s="269"/>
      <c r="F40" s="270"/>
      <c r="G40" s="271"/>
      <c r="H40" s="272"/>
      <c r="I40" s="272"/>
      <c r="J40" s="995"/>
      <c r="K40" s="996"/>
      <c r="L40" s="259"/>
      <c r="M40" s="260"/>
      <c r="N40" s="260"/>
      <c r="O40" s="260"/>
      <c r="P40" s="260"/>
      <c r="Q40" s="260"/>
      <c r="R40" s="222"/>
      <c r="S40" s="222"/>
      <c r="T40" s="222"/>
      <c r="U40" s="222"/>
      <c r="V40" s="224"/>
    </row>
    <row r="41" spans="1:22" x14ac:dyDescent="0.45">
      <c r="A41" s="803" t="s">
        <v>483</v>
      </c>
      <c r="B41" s="804"/>
      <c r="C41" s="273"/>
      <c r="D41" s="274"/>
      <c r="E41" s="269"/>
      <c r="F41" s="270"/>
      <c r="G41" s="271"/>
      <c r="H41" s="272"/>
      <c r="I41" s="272"/>
      <c r="J41" s="981"/>
      <c r="K41" s="994"/>
      <c r="L41" s="268"/>
      <c r="M41" s="223"/>
      <c r="N41" s="223"/>
      <c r="O41" s="223"/>
      <c r="P41" s="223"/>
      <c r="Q41" s="223"/>
      <c r="R41" s="222"/>
      <c r="S41" s="222"/>
      <c r="T41" s="222"/>
      <c r="U41" s="222"/>
      <c r="V41" s="224"/>
    </row>
    <row r="42" spans="1:22" x14ac:dyDescent="0.45">
      <c r="A42" s="807" t="s">
        <v>484</v>
      </c>
      <c r="B42" s="808"/>
      <c r="C42" s="273"/>
      <c r="D42" s="274"/>
      <c r="E42" s="269"/>
      <c r="F42" s="278"/>
      <c r="G42" s="279"/>
      <c r="H42" s="277"/>
      <c r="I42" s="280"/>
      <c r="J42" s="981"/>
      <c r="K42" s="994"/>
      <c r="L42" s="268"/>
      <c r="M42" s="223"/>
      <c r="N42" s="223"/>
      <c r="O42" s="223"/>
      <c r="P42" s="223"/>
      <c r="Q42" s="223"/>
      <c r="R42" s="222"/>
      <c r="S42" s="222"/>
      <c r="T42" s="222"/>
      <c r="U42" s="222"/>
      <c r="V42" s="224"/>
    </row>
    <row r="43" spans="1:22" ht="14.65" thickBot="1" x14ac:dyDescent="0.5">
      <c r="A43" s="1924" t="s">
        <v>481</v>
      </c>
      <c r="B43" s="1925"/>
      <c r="C43" s="281"/>
      <c r="D43" s="282"/>
      <c r="E43" s="283"/>
      <c r="F43" s="284"/>
      <c r="G43" s="285"/>
      <c r="H43" s="286"/>
      <c r="I43" s="286"/>
      <c r="J43" s="997"/>
      <c r="K43" s="998"/>
      <c r="L43" s="287"/>
      <c r="M43" s="288"/>
      <c r="N43" s="288"/>
      <c r="O43" s="288"/>
      <c r="P43" s="288"/>
      <c r="Q43" s="288"/>
      <c r="R43" s="229"/>
      <c r="S43" s="229"/>
      <c r="T43" s="229"/>
      <c r="U43" s="229"/>
      <c r="V43" s="230"/>
    </row>
    <row r="44" spans="1:22" ht="14.65" thickBot="1" x14ac:dyDescent="0.5">
      <c r="A44" s="1951" t="s">
        <v>488</v>
      </c>
      <c r="B44" s="1952"/>
      <c r="C44" s="1952"/>
      <c r="D44" s="1952"/>
      <c r="E44" s="1952"/>
      <c r="F44" s="1952"/>
      <c r="G44" s="1952"/>
      <c r="H44" s="1952"/>
      <c r="I44" s="1952"/>
      <c r="J44" s="1952"/>
      <c r="K44" s="1952"/>
      <c r="L44" s="1952"/>
      <c r="M44" s="1952"/>
      <c r="N44" s="1952"/>
      <c r="O44" s="1952"/>
      <c r="P44" s="1952"/>
      <c r="Q44" s="1952"/>
      <c r="R44" s="1952"/>
      <c r="S44" s="1952"/>
      <c r="T44" s="1952"/>
      <c r="U44" s="1952"/>
      <c r="V44" s="1953"/>
    </row>
    <row r="45" spans="1:22" ht="14.65" thickBot="1" x14ac:dyDescent="0.5">
      <c r="A45" s="1954" t="s">
        <v>183</v>
      </c>
      <c r="B45" s="1955"/>
      <c r="C45" s="1955"/>
      <c r="D45" s="1955"/>
      <c r="E45" s="1955"/>
      <c r="F45" s="1955"/>
      <c r="G45" s="1955"/>
      <c r="H45" s="1955"/>
      <c r="I45" s="1955"/>
      <c r="J45" s="1955"/>
      <c r="K45" s="1955"/>
      <c r="L45" s="1955"/>
      <c r="M45" s="1955"/>
      <c r="N45" s="1955"/>
      <c r="O45" s="1955"/>
      <c r="P45" s="1955"/>
      <c r="Q45" s="1955"/>
      <c r="R45" s="1955"/>
      <c r="S45" s="1955"/>
      <c r="T45" s="1955"/>
      <c r="U45" s="1955"/>
      <c r="V45" s="1956"/>
    </row>
    <row r="46" spans="1:22" ht="14.65" thickBot="1" x14ac:dyDescent="0.5">
      <c r="A46" s="1957" t="s">
        <v>531</v>
      </c>
      <c r="B46" s="1958"/>
      <c r="C46" s="1958"/>
      <c r="D46" s="1958"/>
      <c r="E46" s="1958"/>
      <c r="F46" s="1958"/>
      <c r="G46" s="1958"/>
      <c r="H46" s="1958"/>
      <c r="I46" s="1958"/>
      <c r="J46" s="1958"/>
      <c r="K46" s="1958"/>
      <c r="L46" s="1958"/>
      <c r="M46" s="1958"/>
      <c r="N46" s="1958"/>
      <c r="O46" s="1958"/>
      <c r="P46" s="1958"/>
      <c r="Q46" s="1958"/>
      <c r="R46" s="1958"/>
      <c r="S46" s="1958"/>
      <c r="T46" s="1958"/>
      <c r="U46" s="1958"/>
      <c r="V46" s="1959"/>
    </row>
    <row r="47" spans="1:22" x14ac:dyDescent="0.45">
      <c r="A47" s="767" t="s">
        <v>491</v>
      </c>
      <c r="B47" s="219"/>
      <c r="C47" s="219"/>
      <c r="D47" s="219"/>
      <c r="E47" s="219"/>
      <c r="F47" s="289"/>
      <c r="G47" s="768" t="s">
        <v>532</v>
      </c>
      <c r="H47" s="225"/>
      <c r="I47" s="768" t="s">
        <v>187</v>
      </c>
      <c r="J47" s="218"/>
      <c r="K47" s="220"/>
      <c r="L47" s="767" t="s">
        <v>533</v>
      </c>
      <c r="M47" s="785"/>
      <c r="N47" s="785"/>
      <c r="O47" s="219"/>
      <c r="P47" s="219"/>
      <c r="Q47" s="219"/>
      <c r="R47" s="219"/>
      <c r="S47" s="219"/>
      <c r="T47" s="219"/>
      <c r="U47" s="289"/>
      <c r="V47" s="809" t="s">
        <v>187</v>
      </c>
    </row>
    <row r="48" spans="1:22" ht="14.65" thickBot="1" x14ac:dyDescent="0.5">
      <c r="A48" s="771" t="s">
        <v>185</v>
      </c>
      <c r="B48" s="228"/>
      <c r="C48" s="228"/>
      <c r="D48" s="228"/>
      <c r="E48" s="228"/>
      <c r="F48" s="291"/>
      <c r="G48" s="1960"/>
      <c r="H48" s="1961"/>
      <c r="I48" s="1960"/>
      <c r="J48" s="1962"/>
      <c r="K48" s="1963"/>
      <c r="L48" s="771" t="s">
        <v>534</v>
      </c>
      <c r="M48" s="775"/>
      <c r="N48" s="775"/>
      <c r="O48" s="228"/>
      <c r="P48" s="228"/>
      <c r="Q48" s="228"/>
      <c r="R48" s="228"/>
      <c r="S48" s="228"/>
      <c r="T48" s="228"/>
      <c r="U48" s="291"/>
      <c r="V48" s="292"/>
    </row>
  </sheetData>
  <sheetProtection algorithmName="SHA-512" hashValue="Xvvnec0nwb2d2+fb/yYbmX+uTOWgYkqAnknMfCgdOM5ZtIOrcbJdTNOR5VVym6J3hkuIOQK8lpnucFuEoJxYNg==" saltValue="VG7m9aWQ3YU89cNuP/EZyA==" spinCount="100000" sheet="1" selectLockedCells="1"/>
  <mergeCells count="88">
    <mergeCell ref="L11:R11"/>
    <mergeCell ref="O3:V3"/>
    <mergeCell ref="Q5:V5"/>
    <mergeCell ref="A7:H7"/>
    <mergeCell ref="I7:M7"/>
    <mergeCell ref="N7:Q7"/>
    <mergeCell ref="S8:V9"/>
    <mergeCell ref="D11:E11"/>
    <mergeCell ref="A5:F5"/>
    <mergeCell ref="G5:K5"/>
    <mergeCell ref="N6:Q6"/>
    <mergeCell ref="F11:G11"/>
    <mergeCell ref="T25:U25"/>
    <mergeCell ref="A16:C16"/>
    <mergeCell ref="H12:V22"/>
    <mergeCell ref="A24:B24"/>
    <mergeCell ref="C24:E24"/>
    <mergeCell ref="F24:G24"/>
    <mergeCell ref="M24:R24"/>
    <mergeCell ref="A15:C15"/>
    <mergeCell ref="A14:C14"/>
    <mergeCell ref="F22:G22"/>
    <mergeCell ref="F21:G21"/>
    <mergeCell ref="F20:G20"/>
    <mergeCell ref="F19:G19"/>
    <mergeCell ref="A25:B25"/>
    <mergeCell ref="C25:E25"/>
    <mergeCell ref="F25:G25"/>
    <mergeCell ref="A44:V44"/>
    <mergeCell ref="A45:V45"/>
    <mergeCell ref="A46:V46"/>
    <mergeCell ref="G48:H48"/>
    <mergeCell ref="I48:K48"/>
    <mergeCell ref="A43:B43"/>
    <mergeCell ref="L5:P5"/>
    <mergeCell ref="A3:F3"/>
    <mergeCell ref="G3:N3"/>
    <mergeCell ref="A1:V1"/>
    <mergeCell ref="A13:C13"/>
    <mergeCell ref="A12:C12"/>
    <mergeCell ref="A11:C11"/>
    <mergeCell ref="A22:C22"/>
    <mergeCell ref="A21:C21"/>
    <mergeCell ref="A20:C20"/>
    <mergeCell ref="A19:C19"/>
    <mergeCell ref="A18:C18"/>
    <mergeCell ref="A17:C17"/>
    <mergeCell ref="C36:D36"/>
    <mergeCell ref="B30:V30"/>
    <mergeCell ref="A40:B40"/>
    <mergeCell ref="A31:K31"/>
    <mergeCell ref="A32:K32"/>
    <mergeCell ref="A33:K33"/>
    <mergeCell ref="A34:K34"/>
    <mergeCell ref="A35:B35"/>
    <mergeCell ref="C35:E35"/>
    <mergeCell ref="G35:I35"/>
    <mergeCell ref="F15:G15"/>
    <mergeCell ref="F14:G14"/>
    <mergeCell ref="L35:N35"/>
    <mergeCell ref="A28:B28"/>
    <mergeCell ref="C28:E28"/>
    <mergeCell ref="F28:G28"/>
    <mergeCell ref="A29:B29"/>
    <mergeCell ref="C29:E29"/>
    <mergeCell ref="F29:G29"/>
    <mergeCell ref="A26:B26"/>
    <mergeCell ref="C26:E26"/>
    <mergeCell ref="F26:G26"/>
    <mergeCell ref="A27:B27"/>
    <mergeCell ref="C27:E27"/>
    <mergeCell ref="F27:G27"/>
    <mergeCell ref="F13:G13"/>
    <mergeCell ref="F12:G12"/>
    <mergeCell ref="D22:E22"/>
    <mergeCell ref="D21:E21"/>
    <mergeCell ref="D20:E20"/>
    <mergeCell ref="D19:E19"/>
    <mergeCell ref="D18:E18"/>
    <mergeCell ref="D17:E17"/>
    <mergeCell ref="D16:E16"/>
    <mergeCell ref="D15:E15"/>
    <mergeCell ref="D14:E14"/>
    <mergeCell ref="D13:E13"/>
    <mergeCell ref="D12:E12"/>
    <mergeCell ref="F18:G18"/>
    <mergeCell ref="F17:G17"/>
    <mergeCell ref="F16:G16"/>
  </mergeCells>
  <printOptions horizontalCentered="1"/>
  <pageMargins left="0.7" right="0.7" top="0.75" bottom="0.75" header="0.3" footer="0.3"/>
  <pageSetup scale="44"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64519" r:id="rId5" name="Check Box 7">
              <controlPr locked="0" defaultSize="0" autoFill="0" autoLine="0" autoPict="0">
                <anchor moveWithCells="1">
                  <from>
                    <xdr:col>2</xdr:col>
                    <xdr:colOff>600075</xdr:colOff>
                    <xdr:row>6</xdr:row>
                    <xdr:rowOff>180975</xdr:rowOff>
                  </from>
                  <to>
                    <xdr:col>3</xdr:col>
                    <xdr:colOff>104775</xdr:colOff>
                    <xdr:row>8</xdr:row>
                    <xdr:rowOff>47625</xdr:rowOff>
                  </to>
                </anchor>
              </controlPr>
            </control>
          </mc:Choice>
        </mc:AlternateContent>
        <mc:AlternateContent xmlns:mc="http://schemas.openxmlformats.org/markup-compatibility/2006">
          <mc:Choice Requires="x14">
            <control shapeId="64520" r:id="rId6" name="Check Box 8">
              <controlPr locked="0" defaultSize="0" autoFill="0" autoLine="0" autoPict="0">
                <anchor moveWithCells="1">
                  <from>
                    <xdr:col>2</xdr:col>
                    <xdr:colOff>600075</xdr:colOff>
                    <xdr:row>7</xdr:row>
                    <xdr:rowOff>171450</xdr:rowOff>
                  </from>
                  <to>
                    <xdr:col>3</xdr:col>
                    <xdr:colOff>104775</xdr:colOff>
                    <xdr:row>9</xdr:row>
                    <xdr:rowOff>19050</xdr:rowOff>
                  </to>
                </anchor>
              </controlPr>
            </control>
          </mc:Choice>
        </mc:AlternateContent>
        <mc:AlternateContent xmlns:mc="http://schemas.openxmlformats.org/markup-compatibility/2006">
          <mc:Choice Requires="x14">
            <control shapeId="64521" r:id="rId7" name="Check Box 9">
              <controlPr locked="0" defaultSize="0" autoFill="0" autoLine="0" autoPict="0">
                <anchor moveWithCells="1">
                  <from>
                    <xdr:col>7</xdr:col>
                    <xdr:colOff>466725</xdr:colOff>
                    <xdr:row>7</xdr:row>
                    <xdr:rowOff>171450</xdr:rowOff>
                  </from>
                  <to>
                    <xdr:col>8</xdr:col>
                    <xdr:colOff>123825</xdr:colOff>
                    <xdr:row>9</xdr:row>
                    <xdr:rowOff>19050</xdr:rowOff>
                  </to>
                </anchor>
              </controlPr>
            </control>
          </mc:Choice>
        </mc:AlternateContent>
        <mc:AlternateContent xmlns:mc="http://schemas.openxmlformats.org/markup-compatibility/2006">
          <mc:Choice Requires="x14">
            <control shapeId="64522" r:id="rId8" name="Check Box 10">
              <controlPr locked="0" defaultSize="0" autoFill="0" autoLine="0" autoPict="0">
                <anchor moveWithCells="1">
                  <from>
                    <xdr:col>7</xdr:col>
                    <xdr:colOff>466725</xdr:colOff>
                    <xdr:row>6</xdr:row>
                    <xdr:rowOff>180975</xdr:rowOff>
                  </from>
                  <to>
                    <xdr:col>8</xdr:col>
                    <xdr:colOff>123825</xdr:colOff>
                    <xdr:row>8</xdr:row>
                    <xdr:rowOff>28575</xdr:rowOff>
                  </to>
                </anchor>
              </controlPr>
            </control>
          </mc:Choice>
        </mc:AlternateContent>
        <mc:AlternateContent xmlns:mc="http://schemas.openxmlformats.org/markup-compatibility/2006">
          <mc:Choice Requires="x14">
            <control shapeId="64523" r:id="rId9" name="Check Box 11">
              <controlPr locked="0" defaultSize="0" autoFill="0" autoLine="0" autoPict="0">
                <anchor moveWithCells="1">
                  <from>
                    <xdr:col>13</xdr:col>
                    <xdr:colOff>476250</xdr:colOff>
                    <xdr:row>6</xdr:row>
                    <xdr:rowOff>180975</xdr:rowOff>
                  </from>
                  <to>
                    <xdr:col>14</xdr:col>
                    <xdr:colOff>180975</xdr:colOff>
                    <xdr:row>8</xdr:row>
                    <xdr:rowOff>47625</xdr:rowOff>
                  </to>
                </anchor>
              </controlPr>
            </control>
          </mc:Choice>
        </mc:AlternateContent>
        <mc:AlternateContent xmlns:mc="http://schemas.openxmlformats.org/markup-compatibility/2006">
          <mc:Choice Requires="x14">
            <control shapeId="64524" r:id="rId10" name="Check Box 12">
              <controlPr locked="0" defaultSize="0" autoFill="0" autoLine="0" autoPict="0">
                <anchor moveWithCells="1">
                  <from>
                    <xdr:col>13</xdr:col>
                    <xdr:colOff>476250</xdr:colOff>
                    <xdr:row>7</xdr:row>
                    <xdr:rowOff>171450</xdr:rowOff>
                  </from>
                  <to>
                    <xdr:col>14</xdr:col>
                    <xdr:colOff>180975</xdr:colOff>
                    <xdr:row>9</xdr:row>
                    <xdr:rowOff>19050</xdr:rowOff>
                  </to>
                </anchor>
              </controlPr>
            </control>
          </mc:Choice>
        </mc:AlternateContent>
        <mc:AlternateContent xmlns:mc="http://schemas.openxmlformats.org/markup-compatibility/2006">
          <mc:Choice Requires="x14">
            <control shapeId="64525" r:id="rId11" name="Check Box 13">
              <controlPr locked="0" defaultSize="0" autoFill="0" autoLine="0" autoPict="0">
                <anchor moveWithCells="1">
                  <from>
                    <xdr:col>17</xdr:col>
                    <xdr:colOff>38100</xdr:colOff>
                    <xdr:row>6</xdr:row>
                    <xdr:rowOff>190500</xdr:rowOff>
                  </from>
                  <to>
                    <xdr:col>17</xdr:col>
                    <xdr:colOff>381000</xdr:colOff>
                    <xdr:row>8</xdr:row>
                    <xdr:rowOff>28575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L47"/>
  <sheetViews>
    <sheetView windowProtection="1" showGridLines="0" showRowColHeaders="0" showRuler="0" zoomScaleNormal="100" workbookViewId="0">
      <selection activeCell="A13" sqref="A13"/>
    </sheetView>
  </sheetViews>
  <sheetFormatPr defaultColWidth="7.73046875" defaultRowHeight="14.25" x14ac:dyDescent="0.45"/>
  <cols>
    <col min="1" max="3" width="8.86328125" style="43" customWidth="1"/>
    <col min="4" max="7" width="7.73046875" style="43"/>
    <col min="8" max="10" width="12.73046875" style="43" customWidth="1"/>
    <col min="11" max="11" width="8.59765625" style="43" customWidth="1"/>
    <col min="12" max="16384" width="7.73046875" style="43"/>
  </cols>
  <sheetData>
    <row r="1" spans="1:12" ht="14.65" thickBot="1" x14ac:dyDescent="0.5">
      <c r="A1" s="1815" t="s">
        <v>549</v>
      </c>
      <c r="B1" s="1815"/>
      <c r="C1" s="1815"/>
      <c r="D1" s="1815"/>
      <c r="E1" s="1815"/>
      <c r="F1" s="1815"/>
      <c r="G1" s="1815"/>
      <c r="H1" s="1815"/>
      <c r="I1" s="1815"/>
      <c r="J1" s="1815"/>
      <c r="K1" s="1815"/>
      <c r="L1" s="1815"/>
    </row>
    <row r="2" spans="1:12" ht="15.75" customHeight="1" x14ac:dyDescent="0.45">
      <c r="A2" s="2031" t="s">
        <v>620</v>
      </c>
      <c r="B2" s="2032"/>
      <c r="C2" s="2018" t="str">
        <f>IF(ISBLANK(Information!D2),"",Information!D2)</f>
        <v/>
      </c>
      <c r="D2" s="2018"/>
      <c r="E2" s="2018"/>
      <c r="F2" s="2018"/>
      <c r="G2" s="2019"/>
      <c r="H2" s="616" t="s">
        <v>164</v>
      </c>
      <c r="I2" s="2018" t="str">
        <f>IF(ISBLANK(Information!D19),"",Information!D19)</f>
        <v/>
      </c>
      <c r="J2" s="2018"/>
      <c r="K2" s="2018"/>
      <c r="L2" s="2019"/>
    </row>
    <row r="3" spans="1:12" ht="15.75" customHeight="1" thickBot="1" x14ac:dyDescent="0.5">
      <c r="A3" s="2029" t="s">
        <v>623</v>
      </c>
      <c r="B3" s="2030"/>
      <c r="C3" s="2020" t="str">
        <f>IF(ISBLANK(Information!D3),"",Information!D3)</f>
        <v/>
      </c>
      <c r="D3" s="2020"/>
      <c r="E3" s="2020"/>
      <c r="F3" s="2020"/>
      <c r="G3" s="2021"/>
      <c r="H3" s="615" t="s">
        <v>165</v>
      </c>
      <c r="I3" s="2020" t="str">
        <f>IF(ISBLANK(Information!D18),"",Information!D18)</f>
        <v/>
      </c>
      <c r="J3" s="2020"/>
      <c r="K3" s="2020"/>
      <c r="L3" s="2021"/>
    </row>
    <row r="4" spans="1:12" ht="14.65" thickBot="1" x14ac:dyDescent="0.5">
      <c r="A4" s="187"/>
      <c r="B4" s="188"/>
      <c r="C4" s="179"/>
      <c r="D4" s="179"/>
      <c r="E4" s="179"/>
      <c r="F4" s="179"/>
      <c r="G4" s="179"/>
      <c r="H4" s="189"/>
      <c r="I4" s="190"/>
      <c r="J4" s="190"/>
      <c r="K4" s="190"/>
      <c r="L4" s="191"/>
    </row>
    <row r="5" spans="1:12" x14ac:dyDescent="0.45">
      <c r="A5" s="2022" t="s">
        <v>166</v>
      </c>
      <c r="B5" s="2023"/>
      <c r="C5" s="2023"/>
      <c r="D5" s="2024" t="s">
        <v>539</v>
      </c>
      <c r="E5" s="2025"/>
      <c r="F5" s="2025"/>
      <c r="G5" s="2026"/>
      <c r="H5" s="2023" t="s">
        <v>467</v>
      </c>
      <c r="I5" s="2023"/>
      <c r="J5" s="2023"/>
      <c r="K5" s="2027" t="str">
        <f>IF(ISBLANK(Information!D20),"",Information!D20)</f>
        <v/>
      </c>
      <c r="L5" s="2028"/>
    </row>
    <row r="6" spans="1:12" ht="17.45" customHeight="1" thickBot="1" x14ac:dyDescent="0.5">
      <c r="A6" s="527" t="s">
        <v>167</v>
      </c>
      <c r="B6" s="2004" t="s">
        <v>539</v>
      </c>
      <c r="C6" s="2004"/>
      <c r="D6" s="538"/>
      <c r="E6" s="538"/>
      <c r="F6" s="2005" t="s">
        <v>539</v>
      </c>
      <c r="G6" s="2005"/>
      <c r="H6" s="2005"/>
      <c r="I6" s="2005"/>
      <c r="J6" s="2005"/>
      <c r="K6" s="2005"/>
      <c r="L6" s="2006"/>
    </row>
    <row r="7" spans="1:12" ht="14.65" thickBot="1" x14ac:dyDescent="0.5">
      <c r="A7" s="192" t="s">
        <v>540</v>
      </c>
      <c r="B7" s="193"/>
      <c r="C7" s="193"/>
      <c r="D7" s="193"/>
      <c r="E7" s="193"/>
      <c r="F7" s="193"/>
      <c r="G7" s="193"/>
      <c r="H7" s="194"/>
      <c r="I7" s="194"/>
      <c r="J7" s="194"/>
      <c r="K7" s="193"/>
      <c r="L7" s="195"/>
    </row>
    <row r="8" spans="1:12" ht="16.149999999999999" customHeight="1" x14ac:dyDescent="0.45">
      <c r="A8" s="2015" t="s">
        <v>169</v>
      </c>
      <c r="B8" s="2010" t="s">
        <v>541</v>
      </c>
      <c r="C8" s="2010"/>
      <c r="D8" s="2010" t="s">
        <v>542</v>
      </c>
      <c r="E8" s="2010"/>
      <c r="F8" s="2010" t="s">
        <v>543</v>
      </c>
      <c r="G8" s="2010" t="s">
        <v>544</v>
      </c>
      <c r="H8" s="2007" t="s">
        <v>545</v>
      </c>
      <c r="I8" s="2008"/>
      <c r="J8" s="2009"/>
      <c r="K8" s="2010" t="s">
        <v>176</v>
      </c>
      <c r="L8" s="2012" t="s">
        <v>177</v>
      </c>
    </row>
    <row r="9" spans="1:12" ht="14.65" thickBot="1" x14ac:dyDescent="0.5">
      <c r="A9" s="2016"/>
      <c r="B9" s="2011"/>
      <c r="C9" s="2011"/>
      <c r="D9" s="2011"/>
      <c r="E9" s="2011"/>
      <c r="F9" s="2017"/>
      <c r="G9" s="2011"/>
      <c r="H9" s="614" t="s">
        <v>546</v>
      </c>
      <c r="I9" s="614" t="s">
        <v>547</v>
      </c>
      <c r="J9" s="614" t="s">
        <v>548</v>
      </c>
      <c r="K9" s="2011"/>
      <c r="L9" s="2013"/>
    </row>
    <row r="10" spans="1:12" ht="13.15" customHeight="1" x14ac:dyDescent="0.45">
      <c r="A10" s="987"/>
      <c r="B10" s="2014"/>
      <c r="C10" s="2014"/>
      <c r="D10" s="2014"/>
      <c r="E10" s="2014"/>
      <c r="F10" s="984"/>
      <c r="G10" s="984"/>
      <c r="H10" s="984"/>
      <c r="I10" s="984"/>
      <c r="J10" s="984"/>
      <c r="K10" s="984"/>
      <c r="L10" s="296"/>
    </row>
    <row r="11" spans="1:12" x14ac:dyDescent="0.45">
      <c r="A11" s="297"/>
      <c r="B11" s="1998"/>
      <c r="C11" s="1998"/>
      <c r="D11" s="1998"/>
      <c r="E11" s="1998"/>
      <c r="F11" s="983"/>
      <c r="G11" s="983"/>
      <c r="H11" s="983"/>
      <c r="I11" s="983"/>
      <c r="J11" s="983"/>
      <c r="K11" s="983"/>
      <c r="L11" s="298"/>
    </row>
    <row r="12" spans="1:12" x14ac:dyDescent="0.45">
      <c r="A12" s="297"/>
      <c r="B12" s="1998"/>
      <c r="C12" s="1998"/>
      <c r="D12" s="1998"/>
      <c r="E12" s="1998"/>
      <c r="F12" s="983"/>
      <c r="G12" s="983"/>
      <c r="H12" s="983"/>
      <c r="I12" s="983"/>
      <c r="J12" s="983"/>
      <c r="K12" s="983"/>
      <c r="L12" s="298"/>
    </row>
    <row r="13" spans="1:12" x14ac:dyDescent="0.45">
      <c r="A13" s="297"/>
      <c r="B13" s="1998"/>
      <c r="C13" s="1998"/>
      <c r="D13" s="1998"/>
      <c r="E13" s="1998"/>
      <c r="F13" s="983"/>
      <c r="G13" s="983"/>
      <c r="H13" s="983"/>
      <c r="I13" s="983"/>
      <c r="J13" s="983"/>
      <c r="K13" s="983"/>
      <c r="L13" s="298"/>
    </row>
    <row r="14" spans="1:12" x14ac:dyDescent="0.45">
      <c r="A14" s="297"/>
      <c r="B14" s="1998"/>
      <c r="C14" s="1998"/>
      <c r="D14" s="1998"/>
      <c r="E14" s="1998"/>
      <c r="F14" s="983"/>
      <c r="G14" s="983"/>
      <c r="H14" s="983"/>
      <c r="I14" s="983"/>
      <c r="J14" s="983"/>
      <c r="K14" s="983"/>
      <c r="L14" s="298"/>
    </row>
    <row r="15" spans="1:12" x14ac:dyDescent="0.45">
      <c r="A15" s="297"/>
      <c r="B15" s="1998"/>
      <c r="C15" s="1998"/>
      <c r="D15" s="1998"/>
      <c r="E15" s="1998"/>
      <c r="F15" s="983"/>
      <c r="G15" s="983"/>
      <c r="H15" s="983"/>
      <c r="I15" s="983"/>
      <c r="J15" s="983"/>
      <c r="K15" s="983"/>
      <c r="L15" s="298"/>
    </row>
    <row r="16" spans="1:12" x14ac:dyDescent="0.45">
      <c r="A16" s="297"/>
      <c r="B16" s="1998"/>
      <c r="C16" s="1998"/>
      <c r="D16" s="2003"/>
      <c r="E16" s="2003"/>
      <c r="F16" s="983"/>
      <c r="G16" s="983"/>
      <c r="H16" s="983"/>
      <c r="I16" s="983"/>
      <c r="J16" s="983"/>
      <c r="K16" s="983"/>
      <c r="L16" s="298"/>
    </row>
    <row r="17" spans="1:12" x14ac:dyDescent="0.45">
      <c r="A17" s="297"/>
      <c r="B17" s="1998"/>
      <c r="C17" s="1998"/>
      <c r="D17" s="2003"/>
      <c r="E17" s="2003"/>
      <c r="F17" s="983"/>
      <c r="G17" s="983"/>
      <c r="H17" s="983"/>
      <c r="I17" s="983"/>
      <c r="J17" s="983"/>
      <c r="K17" s="983"/>
      <c r="L17" s="298"/>
    </row>
    <row r="18" spans="1:12" x14ac:dyDescent="0.45">
      <c r="A18" s="297"/>
      <c r="B18" s="1998"/>
      <c r="C18" s="1998"/>
      <c r="D18" s="1998"/>
      <c r="E18" s="1998"/>
      <c r="F18" s="983"/>
      <c r="G18" s="983"/>
      <c r="H18" s="983"/>
      <c r="I18" s="983"/>
      <c r="J18" s="983"/>
      <c r="K18" s="983"/>
      <c r="L18" s="298"/>
    </row>
    <row r="19" spans="1:12" x14ac:dyDescent="0.45">
      <c r="A19" s="297"/>
      <c r="B19" s="1998"/>
      <c r="C19" s="1998"/>
      <c r="D19" s="1998"/>
      <c r="E19" s="1998"/>
      <c r="F19" s="983"/>
      <c r="G19" s="983"/>
      <c r="H19" s="983"/>
      <c r="I19" s="983"/>
      <c r="J19" s="983"/>
      <c r="K19" s="983"/>
      <c r="L19" s="298"/>
    </row>
    <row r="20" spans="1:12" x14ac:dyDescent="0.45">
      <c r="A20" s="297"/>
      <c r="B20" s="1998"/>
      <c r="C20" s="1998"/>
      <c r="D20" s="1998"/>
      <c r="E20" s="1998"/>
      <c r="F20" s="983"/>
      <c r="G20" s="983"/>
      <c r="H20" s="983"/>
      <c r="I20" s="983"/>
      <c r="J20" s="983"/>
      <c r="K20" s="983"/>
      <c r="L20" s="298"/>
    </row>
    <row r="21" spans="1:12" x14ac:dyDescent="0.45">
      <c r="A21" s="297"/>
      <c r="B21" s="1998"/>
      <c r="C21" s="1998"/>
      <c r="D21" s="1998"/>
      <c r="E21" s="1998"/>
      <c r="F21" s="983"/>
      <c r="G21" s="983"/>
      <c r="H21" s="983"/>
      <c r="I21" s="983"/>
      <c r="J21" s="983"/>
      <c r="K21" s="983"/>
      <c r="L21" s="298"/>
    </row>
    <row r="22" spans="1:12" x14ac:dyDescent="0.45">
      <c r="A22" s="297"/>
      <c r="B22" s="1998"/>
      <c r="C22" s="1998"/>
      <c r="D22" s="1998"/>
      <c r="E22" s="1998"/>
      <c r="F22" s="983"/>
      <c r="G22" s="983"/>
      <c r="H22" s="983"/>
      <c r="I22" s="983"/>
      <c r="J22" s="983"/>
      <c r="K22" s="983"/>
      <c r="L22" s="298"/>
    </row>
    <row r="23" spans="1:12" x14ac:dyDescent="0.45">
      <c r="A23" s="297"/>
      <c r="B23" s="1998"/>
      <c r="C23" s="1998"/>
      <c r="D23" s="1998"/>
      <c r="E23" s="1998"/>
      <c r="F23" s="983"/>
      <c r="G23" s="983"/>
      <c r="H23" s="983"/>
      <c r="I23" s="983"/>
      <c r="J23" s="983"/>
      <c r="K23" s="983"/>
      <c r="L23" s="298"/>
    </row>
    <row r="24" spans="1:12" x14ac:dyDescent="0.45">
      <c r="A24" s="297"/>
      <c r="B24" s="1998"/>
      <c r="C24" s="1998"/>
      <c r="D24" s="1998"/>
      <c r="E24" s="1998"/>
      <c r="F24" s="983"/>
      <c r="G24" s="983"/>
      <c r="H24" s="983"/>
      <c r="I24" s="983"/>
      <c r="J24" s="983"/>
      <c r="K24" s="983"/>
      <c r="L24" s="298"/>
    </row>
    <row r="25" spans="1:12" x14ac:dyDescent="0.45">
      <c r="A25" s="297"/>
      <c r="B25" s="1998"/>
      <c r="C25" s="1998"/>
      <c r="D25" s="1998"/>
      <c r="E25" s="1998"/>
      <c r="F25" s="983"/>
      <c r="G25" s="983"/>
      <c r="H25" s="983"/>
      <c r="I25" s="983"/>
      <c r="J25" s="983"/>
      <c r="K25" s="983"/>
      <c r="L25" s="298"/>
    </row>
    <row r="26" spans="1:12" x14ac:dyDescent="0.45">
      <c r="A26" s="297"/>
      <c r="B26" s="1998"/>
      <c r="C26" s="1998"/>
      <c r="D26" s="1998"/>
      <c r="E26" s="1998"/>
      <c r="F26" s="983"/>
      <c r="G26" s="983"/>
      <c r="H26" s="983"/>
      <c r="I26" s="983"/>
      <c r="J26" s="983"/>
      <c r="K26" s="983"/>
      <c r="L26" s="298"/>
    </row>
    <row r="27" spans="1:12" x14ac:dyDescent="0.45">
      <c r="A27" s="297"/>
      <c r="B27" s="1998"/>
      <c r="C27" s="1998"/>
      <c r="D27" s="1998"/>
      <c r="E27" s="1998"/>
      <c r="F27" s="983"/>
      <c r="G27" s="983"/>
      <c r="H27" s="983"/>
      <c r="I27" s="983"/>
      <c r="J27" s="983"/>
      <c r="K27" s="983"/>
      <c r="L27" s="298"/>
    </row>
    <row r="28" spans="1:12" x14ac:dyDescent="0.45">
      <c r="A28" s="297"/>
      <c r="B28" s="1998"/>
      <c r="C28" s="1998"/>
      <c r="D28" s="1998"/>
      <c r="E28" s="1998"/>
      <c r="F28" s="983"/>
      <c r="G28" s="983"/>
      <c r="H28" s="983"/>
      <c r="I28" s="983"/>
      <c r="J28" s="983"/>
      <c r="K28" s="983"/>
      <c r="L28" s="298"/>
    </row>
    <row r="29" spans="1:12" x14ac:dyDescent="0.45">
      <c r="A29" s="297"/>
      <c r="B29" s="1998"/>
      <c r="C29" s="1998"/>
      <c r="D29" s="1998"/>
      <c r="E29" s="1998"/>
      <c r="F29" s="983"/>
      <c r="G29" s="983"/>
      <c r="H29" s="983"/>
      <c r="I29" s="983"/>
      <c r="J29" s="983"/>
      <c r="K29" s="983"/>
      <c r="L29" s="298"/>
    </row>
    <row r="30" spans="1:12" x14ac:dyDescent="0.45">
      <c r="A30" s="297"/>
      <c r="B30" s="1998"/>
      <c r="C30" s="1998"/>
      <c r="D30" s="1998"/>
      <c r="E30" s="1998"/>
      <c r="F30" s="983"/>
      <c r="G30" s="983"/>
      <c r="H30" s="983"/>
      <c r="I30" s="983"/>
      <c r="J30" s="983"/>
      <c r="K30" s="983"/>
      <c r="L30" s="298"/>
    </row>
    <row r="31" spans="1:12" x14ac:dyDescent="0.45">
      <c r="A31" s="297"/>
      <c r="B31" s="1998"/>
      <c r="C31" s="1998"/>
      <c r="D31" s="1998"/>
      <c r="E31" s="1998"/>
      <c r="F31" s="983"/>
      <c r="G31" s="983"/>
      <c r="H31" s="983"/>
      <c r="I31" s="983"/>
      <c r="J31" s="983"/>
      <c r="K31" s="983"/>
      <c r="L31" s="298"/>
    </row>
    <row r="32" spans="1:12" x14ac:dyDescent="0.45">
      <c r="A32" s="297"/>
      <c r="B32" s="1998"/>
      <c r="C32" s="1998"/>
      <c r="D32" s="1998"/>
      <c r="E32" s="1998"/>
      <c r="F32" s="983"/>
      <c r="G32" s="983"/>
      <c r="H32" s="983"/>
      <c r="I32" s="983"/>
      <c r="J32" s="983"/>
      <c r="K32" s="983"/>
      <c r="L32" s="298"/>
    </row>
    <row r="33" spans="1:12" x14ac:dyDescent="0.45">
      <c r="A33" s="297"/>
      <c r="B33" s="1998"/>
      <c r="C33" s="1998"/>
      <c r="D33" s="1998"/>
      <c r="E33" s="1998"/>
      <c r="F33" s="983"/>
      <c r="G33" s="983"/>
      <c r="H33" s="983"/>
      <c r="I33" s="983"/>
      <c r="J33" s="983"/>
      <c r="K33" s="983"/>
      <c r="L33" s="298"/>
    </row>
    <row r="34" spans="1:12" x14ac:dyDescent="0.45">
      <c r="A34" s="297"/>
      <c r="B34" s="1998"/>
      <c r="C34" s="1998"/>
      <c r="D34" s="1998"/>
      <c r="E34" s="1998"/>
      <c r="F34" s="983"/>
      <c r="G34" s="983"/>
      <c r="H34" s="983"/>
      <c r="I34" s="983"/>
      <c r="J34" s="983"/>
      <c r="K34" s="983"/>
      <c r="L34" s="298"/>
    </row>
    <row r="35" spans="1:12" x14ac:dyDescent="0.45">
      <c r="A35" s="297"/>
      <c r="B35" s="1998"/>
      <c r="C35" s="1998"/>
      <c r="D35" s="1998"/>
      <c r="E35" s="1998"/>
      <c r="F35" s="983"/>
      <c r="G35" s="983"/>
      <c r="H35" s="983"/>
      <c r="I35" s="983"/>
      <c r="J35" s="983"/>
      <c r="K35" s="983"/>
      <c r="L35" s="298"/>
    </row>
    <row r="36" spans="1:12" x14ac:dyDescent="0.45">
      <c r="A36" s="297"/>
      <c r="B36" s="1998"/>
      <c r="C36" s="1998"/>
      <c r="D36" s="1998"/>
      <c r="E36" s="1998"/>
      <c r="F36" s="983"/>
      <c r="G36" s="983"/>
      <c r="H36" s="983"/>
      <c r="I36" s="983"/>
      <c r="J36" s="983"/>
      <c r="K36" s="983"/>
      <c r="L36" s="298"/>
    </row>
    <row r="37" spans="1:12" x14ac:dyDescent="0.45">
      <c r="A37" s="297"/>
      <c r="B37" s="1998"/>
      <c r="C37" s="1998"/>
      <c r="D37" s="1998"/>
      <c r="E37" s="1998"/>
      <c r="F37" s="983"/>
      <c r="G37" s="983"/>
      <c r="H37" s="983"/>
      <c r="I37" s="983"/>
      <c r="J37" s="983"/>
      <c r="K37" s="983"/>
      <c r="L37" s="298"/>
    </row>
    <row r="38" spans="1:12" x14ac:dyDescent="0.45">
      <c r="A38" s="297"/>
      <c r="B38" s="1998"/>
      <c r="C38" s="1998"/>
      <c r="D38" s="1998"/>
      <c r="E38" s="1998"/>
      <c r="F38" s="983"/>
      <c r="G38" s="983"/>
      <c r="H38" s="983"/>
      <c r="I38" s="983"/>
      <c r="J38" s="983"/>
      <c r="K38" s="983"/>
      <c r="L38" s="298"/>
    </row>
    <row r="39" spans="1:12" x14ac:dyDescent="0.45">
      <c r="A39" s="297"/>
      <c r="B39" s="1998"/>
      <c r="C39" s="1998"/>
      <c r="D39" s="1998"/>
      <c r="E39" s="1998"/>
      <c r="F39" s="983"/>
      <c r="G39" s="983"/>
      <c r="H39" s="983"/>
      <c r="I39" s="983"/>
      <c r="J39" s="983"/>
      <c r="K39" s="983"/>
      <c r="L39" s="298"/>
    </row>
    <row r="40" spans="1:12" x14ac:dyDescent="0.45">
      <c r="A40" s="297"/>
      <c r="B40" s="1998"/>
      <c r="C40" s="1998"/>
      <c r="D40" s="1998"/>
      <c r="E40" s="1998"/>
      <c r="F40" s="983"/>
      <c r="G40" s="983"/>
      <c r="H40" s="983"/>
      <c r="I40" s="983"/>
      <c r="J40" s="983"/>
      <c r="K40" s="983"/>
      <c r="L40" s="298"/>
    </row>
    <row r="41" spans="1:12" x14ac:dyDescent="0.45">
      <c r="A41" s="297"/>
      <c r="B41" s="1998"/>
      <c r="C41" s="1998"/>
      <c r="D41" s="1998"/>
      <c r="E41" s="1998"/>
      <c r="F41" s="983"/>
      <c r="G41" s="983"/>
      <c r="H41" s="983"/>
      <c r="I41" s="983"/>
      <c r="J41" s="983"/>
      <c r="K41" s="983"/>
      <c r="L41" s="298"/>
    </row>
    <row r="42" spans="1:12" ht="14.65" thickBot="1" x14ac:dyDescent="0.5">
      <c r="A42" s="299"/>
      <c r="B42" s="1999"/>
      <c r="C42" s="1999"/>
      <c r="D42" s="1999"/>
      <c r="E42" s="1999"/>
      <c r="F42" s="985"/>
      <c r="G42" s="985"/>
      <c r="H42" s="985"/>
      <c r="I42" s="985"/>
      <c r="J42" s="985"/>
      <c r="K42" s="985"/>
      <c r="L42" s="300"/>
    </row>
    <row r="43" spans="1:12" ht="15.75" thickBot="1" x14ac:dyDescent="0.5">
      <c r="A43" s="202"/>
      <c r="B43" s="202"/>
      <c r="C43" s="202"/>
      <c r="D43" s="319"/>
      <c r="E43" s="319"/>
      <c r="F43" s="319"/>
      <c r="G43" s="2000" t="s">
        <v>183</v>
      </c>
      <c r="H43" s="2001"/>
      <c r="I43" s="2001"/>
      <c r="J43" s="2001"/>
      <c r="K43" s="2001"/>
      <c r="L43" s="2002"/>
    </row>
    <row r="44" spans="1:12" x14ac:dyDescent="0.45">
      <c r="A44" s="135"/>
      <c r="B44" s="135"/>
      <c r="C44" s="135"/>
      <c r="D44" s="135"/>
      <c r="E44" s="89"/>
      <c r="F44" s="89"/>
      <c r="G44" s="135"/>
      <c r="H44" s="135"/>
      <c r="I44" s="135"/>
      <c r="J44" s="135"/>
      <c r="K44" s="135"/>
      <c r="L44" s="135"/>
    </row>
    <row r="45" spans="1:12" x14ac:dyDescent="0.45">
      <c r="A45" s="135"/>
      <c r="B45" s="1995" t="s">
        <v>184</v>
      </c>
      <c r="C45" s="1996"/>
      <c r="D45" s="1996" t="s">
        <v>185</v>
      </c>
      <c r="E45" s="1996"/>
      <c r="F45" s="1996"/>
      <c r="G45" s="1996" t="s">
        <v>186</v>
      </c>
      <c r="H45" s="1996"/>
      <c r="I45" s="1996"/>
      <c r="J45" s="1996" t="s">
        <v>187</v>
      </c>
      <c r="K45" s="1997"/>
      <c r="L45" s="135"/>
    </row>
    <row r="46" spans="1:12" x14ac:dyDescent="0.45">
      <c r="A46" s="135"/>
      <c r="B46" s="1831"/>
      <c r="C46" s="1832"/>
      <c r="D46" s="1832"/>
      <c r="E46" s="1832"/>
      <c r="F46" s="1832"/>
      <c r="G46" s="1832"/>
      <c r="H46" s="1832"/>
      <c r="I46" s="1832"/>
      <c r="J46" s="1833"/>
      <c r="K46" s="1834"/>
      <c r="L46" s="135"/>
    </row>
    <row r="47" spans="1:12" x14ac:dyDescent="0.45">
      <c r="A47" s="203"/>
      <c r="B47" s="203"/>
      <c r="C47" s="204"/>
      <c r="D47" s="205"/>
      <c r="E47" s="205"/>
      <c r="F47" s="206"/>
      <c r="G47" s="203"/>
      <c r="H47" s="207"/>
      <c r="I47" s="203"/>
      <c r="J47" s="203"/>
      <c r="K47" s="203"/>
      <c r="L47" s="208"/>
    </row>
  </sheetData>
  <sheetProtection algorithmName="SHA-512" hashValue="+iEEbEkrwZ+i4smOmR++GPZYYwxnQ4fPsiJ6YONYGjEqSkp5FN9hfWUeIl0moAHILzXW/SEcnOPY8rrag7JNmw==" saltValue="+oE/zABLgoR5lU1nzX7Rvw==" spinCount="100000" sheet="1" selectLockedCells="1"/>
  <mergeCells count="96">
    <mergeCell ref="C2:G2"/>
    <mergeCell ref="I2:L2"/>
    <mergeCell ref="C3:G3"/>
    <mergeCell ref="I3:L3"/>
    <mergeCell ref="A5:C5"/>
    <mergeCell ref="D5:G5"/>
    <mergeCell ref="H5:J5"/>
    <mergeCell ref="K5:L5"/>
    <mergeCell ref="A3:B3"/>
    <mergeCell ref="A2:B2"/>
    <mergeCell ref="A8:A9"/>
    <mergeCell ref="B8:C9"/>
    <mergeCell ref="D8:E9"/>
    <mergeCell ref="F8:F9"/>
    <mergeCell ref="G8:G9"/>
    <mergeCell ref="B6:C6"/>
    <mergeCell ref="F6:L6"/>
    <mergeCell ref="B13:C13"/>
    <mergeCell ref="D13:E13"/>
    <mergeCell ref="B14:C14"/>
    <mergeCell ref="D14:E14"/>
    <mergeCell ref="B12:C12"/>
    <mergeCell ref="D12:E12"/>
    <mergeCell ref="H8:J8"/>
    <mergeCell ref="K8:K9"/>
    <mergeCell ref="L8:L9"/>
    <mergeCell ref="B10:C10"/>
    <mergeCell ref="D10:E10"/>
    <mergeCell ref="B11:C11"/>
    <mergeCell ref="D11:E11"/>
    <mergeCell ref="B15:C15"/>
    <mergeCell ref="D15:E15"/>
    <mergeCell ref="B16:C16"/>
    <mergeCell ref="D16:E16"/>
    <mergeCell ref="B17:C17"/>
    <mergeCell ref="D17:E17"/>
    <mergeCell ref="B18:C18"/>
    <mergeCell ref="D18:E18"/>
    <mergeCell ref="B19:C19"/>
    <mergeCell ref="D19:E19"/>
    <mergeCell ref="B20:C20"/>
    <mergeCell ref="D20:E20"/>
    <mergeCell ref="B21:C21"/>
    <mergeCell ref="D21:E21"/>
    <mergeCell ref="B22:C22"/>
    <mergeCell ref="D22:E22"/>
    <mergeCell ref="B23:C23"/>
    <mergeCell ref="D23:E23"/>
    <mergeCell ref="B24:C24"/>
    <mergeCell ref="D24:E24"/>
    <mergeCell ref="B25:C25"/>
    <mergeCell ref="D25:E25"/>
    <mergeCell ref="B26:C26"/>
    <mergeCell ref="D26:E26"/>
    <mergeCell ref="B27:C27"/>
    <mergeCell ref="D27:E27"/>
    <mergeCell ref="B28:C28"/>
    <mergeCell ref="D28:E28"/>
    <mergeCell ref="B29:C29"/>
    <mergeCell ref="D29:E29"/>
    <mergeCell ref="B30:C30"/>
    <mergeCell ref="D30:E30"/>
    <mergeCell ref="D36:E36"/>
    <mergeCell ref="B31:C31"/>
    <mergeCell ref="D31:E31"/>
    <mergeCell ref="B32:C32"/>
    <mergeCell ref="D32:E32"/>
    <mergeCell ref="B33:C33"/>
    <mergeCell ref="D33:E33"/>
    <mergeCell ref="B46:C46"/>
    <mergeCell ref="D46:F46"/>
    <mergeCell ref="G46:I46"/>
    <mergeCell ref="J46:K46"/>
    <mergeCell ref="B40:C40"/>
    <mergeCell ref="D40:E40"/>
    <mergeCell ref="B41:C41"/>
    <mergeCell ref="D41:E41"/>
    <mergeCell ref="B42:C42"/>
    <mergeCell ref="D42:E42"/>
    <mergeCell ref="G43:L43"/>
    <mergeCell ref="A1:L1"/>
    <mergeCell ref="B45:C45"/>
    <mergeCell ref="D45:F45"/>
    <mergeCell ref="G45:I45"/>
    <mergeCell ref="J45:K45"/>
    <mergeCell ref="B37:C37"/>
    <mergeCell ref="D37:E37"/>
    <mergeCell ref="B38:C38"/>
    <mergeCell ref="D38:E38"/>
    <mergeCell ref="B39:C39"/>
    <mergeCell ref="D39:E39"/>
    <mergeCell ref="B34:C34"/>
    <mergeCell ref="D34:E34"/>
    <mergeCell ref="B35:C35"/>
    <mergeCell ref="D35:E35"/>
    <mergeCell ref="B36:C36"/>
  </mergeCells>
  <printOptions horizontalCentered="1"/>
  <pageMargins left="0.7" right="0.7" top="0.75" bottom="0.75" header="0.3" footer="0.3"/>
  <pageSetup scale="80"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A1B51-9EEA-405F-8E50-667573453B55}">
  <sheetPr>
    <pageSetUpPr fitToPage="1"/>
  </sheetPr>
  <dimension ref="A1:N47"/>
  <sheetViews>
    <sheetView windowProtection="1" showGridLines="0" zoomScaleNormal="100" workbookViewId="0">
      <selection activeCell="A13" sqref="A13"/>
    </sheetView>
  </sheetViews>
  <sheetFormatPr defaultColWidth="8.86328125" defaultRowHeight="14.25" x14ac:dyDescent="0.45"/>
  <cols>
    <col min="1" max="4" width="8.73046875" style="10" customWidth="1"/>
    <col min="5" max="5" width="2.73046875" style="10" customWidth="1"/>
    <col min="6" max="6" width="8.73046875" style="10" customWidth="1"/>
    <col min="7" max="7" width="2.73046875" style="10" customWidth="1"/>
    <col min="8" max="14" width="8.73046875" style="10" customWidth="1"/>
    <col min="15" max="16384" width="8.86328125" style="10"/>
  </cols>
  <sheetData>
    <row r="1" spans="1:14" x14ac:dyDescent="0.45">
      <c r="A1" s="830"/>
      <c r="B1" s="831"/>
      <c r="C1" s="831"/>
      <c r="D1" s="831"/>
      <c r="E1" s="831"/>
      <c r="F1" s="831"/>
      <c r="G1" s="831"/>
      <c r="H1" s="831"/>
      <c r="I1" s="831"/>
      <c r="J1" s="831"/>
      <c r="K1" s="831"/>
      <c r="L1" s="832"/>
    </row>
    <row r="2" spans="1:14" x14ac:dyDescent="0.45">
      <c r="A2" s="2035" t="s">
        <v>659</v>
      </c>
      <c r="B2" s="2036"/>
      <c r="C2" s="2036"/>
      <c r="D2" s="2036"/>
      <c r="E2" s="2036"/>
      <c r="F2" s="2036"/>
      <c r="G2" s="2036"/>
      <c r="H2" s="2036"/>
      <c r="I2" s="2036"/>
      <c r="J2" s="2036"/>
      <c r="K2" s="2036"/>
      <c r="L2" s="2037"/>
    </row>
    <row r="3" spans="1:14" x14ac:dyDescent="0.45">
      <c r="A3" s="2035" t="s">
        <v>660</v>
      </c>
      <c r="B3" s="2036"/>
      <c r="C3" s="2036"/>
      <c r="D3" s="2036"/>
      <c r="E3" s="2036"/>
      <c r="F3" s="2036"/>
      <c r="G3" s="2036"/>
      <c r="H3" s="2036"/>
      <c r="I3" s="2036"/>
      <c r="J3" s="2036"/>
      <c r="K3" s="2036"/>
      <c r="L3" s="2037"/>
    </row>
    <row r="4" spans="1:14" x14ac:dyDescent="0.45">
      <c r="A4" s="833"/>
      <c r="B4" s="834"/>
      <c r="C4" s="834"/>
      <c r="D4" s="834"/>
      <c r="E4" s="834"/>
      <c r="F4" s="834"/>
      <c r="G4" s="834"/>
      <c r="H4" s="834"/>
      <c r="I4" s="834"/>
      <c r="J4" s="834"/>
      <c r="K4" s="834"/>
      <c r="L4" s="835"/>
    </row>
    <row r="5" spans="1:14" x14ac:dyDescent="0.45">
      <c r="A5" s="2035" t="s">
        <v>677</v>
      </c>
      <c r="B5" s="2036"/>
      <c r="C5" s="2036"/>
      <c r="D5" s="2036"/>
      <c r="E5" s="2036"/>
      <c r="F5" s="2036"/>
      <c r="G5" s="2036"/>
      <c r="H5" s="2036"/>
      <c r="I5" s="2036"/>
      <c r="J5" s="2036"/>
      <c r="K5" s="2036"/>
      <c r="L5" s="2037"/>
    </row>
    <row r="6" spans="1:14" x14ac:dyDescent="0.45">
      <c r="A6" s="2048"/>
      <c r="B6" s="2036"/>
      <c r="C6" s="2036"/>
      <c r="D6" s="2036"/>
      <c r="E6" s="2036"/>
      <c r="F6" s="2036"/>
      <c r="G6" s="2036"/>
      <c r="H6" s="2036"/>
      <c r="I6" s="2036"/>
      <c r="J6" s="2036"/>
      <c r="K6" s="2036"/>
      <c r="L6" s="2037"/>
      <c r="N6" s="842"/>
    </row>
    <row r="7" spans="1:14" x14ac:dyDescent="0.45">
      <c r="A7" s="836"/>
      <c r="B7" s="29"/>
      <c r="C7" s="29"/>
      <c r="D7" s="29"/>
      <c r="E7" s="29"/>
      <c r="F7" s="29"/>
      <c r="G7" s="29"/>
      <c r="H7" s="29"/>
      <c r="I7" s="29"/>
      <c r="J7" s="29"/>
      <c r="K7" s="29"/>
      <c r="L7" s="835"/>
    </row>
    <row r="8" spans="1:14" x14ac:dyDescent="0.45">
      <c r="A8" s="2034" t="s">
        <v>629</v>
      </c>
      <c r="B8" s="2034"/>
      <c r="C8" s="2033" t="str">
        <f>IF(ISBLANK(Information!D2),"",Information!D2)</f>
        <v/>
      </c>
      <c r="D8" s="2033"/>
      <c r="E8" s="2033"/>
      <c r="F8" s="2033"/>
      <c r="G8" s="2034" t="s">
        <v>575</v>
      </c>
      <c r="H8" s="2034"/>
      <c r="I8" s="2034"/>
      <c r="J8" s="2033" t="str">
        <f>IF(ISBLANK(Information!D19),"",Information!D19)</f>
        <v/>
      </c>
      <c r="K8" s="2033"/>
      <c r="L8" s="2033"/>
    </row>
    <row r="9" spans="1:14" x14ac:dyDescent="0.45">
      <c r="A9" s="2034" t="s">
        <v>656</v>
      </c>
      <c r="B9" s="2034"/>
      <c r="C9" s="2033" t="str">
        <f>IF(ISBLANK(Information!D3),"",Information!D3)</f>
        <v/>
      </c>
      <c r="D9" s="2033"/>
      <c r="E9" s="2033"/>
      <c r="F9" s="2033"/>
      <c r="G9" s="2034" t="s">
        <v>657</v>
      </c>
      <c r="H9" s="2034"/>
      <c r="I9" s="2034"/>
      <c r="J9" s="2033" t="str">
        <f>IF(ISBLANK(Information!D18),"",Information!D18)</f>
        <v/>
      </c>
      <c r="K9" s="2033"/>
      <c r="L9" s="2033"/>
    </row>
    <row r="10" spans="1:14" x14ac:dyDescent="0.45">
      <c r="A10" s="2034" t="s">
        <v>658</v>
      </c>
      <c r="B10" s="2034"/>
      <c r="C10" s="2033" t="str">
        <f>IF(ISBLANK(Information!D4),"",Information!D4)</f>
        <v/>
      </c>
      <c r="D10" s="2033"/>
      <c r="E10" s="2033"/>
      <c r="F10" s="2033"/>
      <c r="G10" s="2034" t="s">
        <v>676</v>
      </c>
      <c r="H10" s="2034"/>
      <c r="I10" s="2034"/>
      <c r="J10" s="2033" t="str">
        <f>IF(ISBLANK(Information!D20),"",Information!D20)</f>
        <v/>
      </c>
      <c r="K10" s="2033"/>
      <c r="L10" s="2033"/>
    </row>
    <row r="11" spans="1:14" x14ac:dyDescent="0.45">
      <c r="A11" s="836"/>
      <c r="B11" s="29"/>
      <c r="C11" s="29"/>
      <c r="D11" s="29"/>
      <c r="E11" s="29"/>
      <c r="F11" s="29"/>
      <c r="G11" s="29"/>
      <c r="H11" s="29"/>
      <c r="I11" s="29"/>
      <c r="J11" s="29"/>
      <c r="K11" s="29"/>
      <c r="L11" s="835"/>
    </row>
    <row r="12" spans="1:14" x14ac:dyDescent="0.45">
      <c r="A12" s="2046" t="s">
        <v>661</v>
      </c>
      <c r="B12" s="2047"/>
      <c r="C12" s="2047"/>
      <c r="D12" s="2047"/>
      <c r="E12" s="2047"/>
      <c r="F12" s="2047"/>
      <c r="G12" s="2047"/>
      <c r="H12" s="2049"/>
      <c r="I12" s="2049"/>
      <c r="J12" s="2049"/>
      <c r="K12" s="2049"/>
      <c r="L12" s="835"/>
    </row>
    <row r="13" spans="1:14" x14ac:dyDescent="0.45">
      <c r="A13" s="836"/>
      <c r="B13" s="29"/>
      <c r="C13" s="29"/>
      <c r="D13" s="29"/>
      <c r="E13" s="29"/>
      <c r="F13" s="29"/>
      <c r="G13" s="29"/>
      <c r="H13" s="29"/>
      <c r="I13" s="29"/>
      <c r="J13" s="29"/>
      <c r="K13" s="29"/>
      <c r="L13" s="835"/>
    </row>
    <row r="14" spans="1:14" x14ac:dyDescent="0.45">
      <c r="A14" s="2034" t="s">
        <v>665</v>
      </c>
      <c r="B14" s="2034"/>
      <c r="C14" s="2034"/>
      <c r="D14" s="837" t="s">
        <v>662</v>
      </c>
      <c r="E14" s="837"/>
      <c r="F14" s="837" t="s">
        <v>663</v>
      </c>
      <c r="G14" s="837"/>
      <c r="H14" s="837" t="s">
        <v>664</v>
      </c>
      <c r="I14" s="2033"/>
      <c r="J14" s="2033"/>
      <c r="K14" s="2033"/>
      <c r="L14" s="2033"/>
    </row>
    <row r="15" spans="1:14" x14ac:dyDescent="0.45">
      <c r="A15" s="836"/>
      <c r="B15" s="29"/>
      <c r="C15" s="29"/>
      <c r="D15" s="29"/>
      <c r="E15" s="29"/>
      <c r="F15" s="29"/>
      <c r="G15" s="29"/>
      <c r="H15" s="29"/>
      <c r="I15" s="29"/>
      <c r="J15" s="29"/>
      <c r="K15" s="29"/>
      <c r="L15" s="835"/>
    </row>
    <row r="16" spans="1:14" x14ac:dyDescent="0.45">
      <c r="A16" s="838" t="s">
        <v>666</v>
      </c>
      <c r="B16" s="839"/>
      <c r="C16" s="839"/>
      <c r="D16" s="839"/>
      <c r="E16" s="2047"/>
      <c r="F16" s="2049"/>
      <c r="G16" s="2049"/>
      <c r="H16" s="2049"/>
      <c r="I16" s="2049"/>
      <c r="J16" s="2049"/>
      <c r="K16" s="2049"/>
      <c r="L16" s="835"/>
    </row>
    <row r="17" spans="1:12" x14ac:dyDescent="0.45">
      <c r="A17" s="836"/>
      <c r="B17" s="29"/>
      <c r="C17" s="29"/>
      <c r="D17" s="29"/>
      <c r="E17" s="29"/>
      <c r="F17" s="29"/>
      <c r="G17" s="29"/>
      <c r="H17" s="29"/>
      <c r="I17" s="29"/>
      <c r="J17" s="29"/>
      <c r="K17" s="29"/>
      <c r="L17" s="835"/>
    </row>
    <row r="18" spans="1:12" x14ac:dyDescent="0.45">
      <c r="A18" s="2035" t="s">
        <v>667</v>
      </c>
      <c r="B18" s="2042"/>
      <c r="C18" s="2042"/>
      <c r="D18" s="2042"/>
      <c r="E18" s="2042"/>
      <c r="F18" s="2042"/>
      <c r="G18" s="2042"/>
      <c r="H18" s="2042"/>
      <c r="I18" s="2042"/>
      <c r="J18" s="2042"/>
      <c r="K18" s="2042"/>
      <c r="L18" s="2043"/>
    </row>
    <row r="19" spans="1:12" x14ac:dyDescent="0.45">
      <c r="A19" s="2035"/>
      <c r="B19" s="2042"/>
      <c r="C19" s="2042"/>
      <c r="D19" s="2042"/>
      <c r="E19" s="2042"/>
      <c r="F19" s="2042"/>
      <c r="G19" s="2042"/>
      <c r="H19" s="2042"/>
      <c r="I19" s="2042"/>
      <c r="J19" s="2042"/>
      <c r="K19" s="2042"/>
      <c r="L19" s="2043"/>
    </row>
    <row r="20" spans="1:12" x14ac:dyDescent="0.45">
      <c r="A20" s="2035"/>
      <c r="B20" s="2042"/>
      <c r="C20" s="2042"/>
      <c r="D20" s="2042"/>
      <c r="E20" s="2042"/>
      <c r="F20" s="2042"/>
      <c r="G20" s="2042"/>
      <c r="H20" s="2042"/>
      <c r="I20" s="2042"/>
      <c r="J20" s="2042"/>
      <c r="K20" s="2042"/>
      <c r="L20" s="2043"/>
    </row>
    <row r="21" spans="1:12" x14ac:dyDescent="0.45">
      <c r="A21" s="2035"/>
      <c r="B21" s="2042"/>
      <c r="C21" s="2042"/>
      <c r="D21" s="2042"/>
      <c r="E21" s="2042"/>
      <c r="F21" s="2042"/>
      <c r="G21" s="2042"/>
      <c r="H21" s="2042"/>
      <c r="I21" s="2042"/>
      <c r="J21" s="2042"/>
      <c r="K21" s="2042"/>
      <c r="L21" s="2043"/>
    </row>
    <row r="22" spans="1:12" x14ac:dyDescent="0.45">
      <c r="A22" s="2035"/>
      <c r="B22" s="2042"/>
      <c r="C22" s="2042"/>
      <c r="D22" s="2042"/>
      <c r="E22" s="2042"/>
      <c r="F22" s="2042"/>
      <c r="G22" s="2042"/>
      <c r="H22" s="2042"/>
      <c r="I22" s="2042"/>
      <c r="J22" s="2042"/>
      <c r="K22" s="2042"/>
      <c r="L22" s="2043"/>
    </row>
    <row r="23" spans="1:12" x14ac:dyDescent="0.45">
      <c r="A23" s="2035"/>
      <c r="B23" s="2042"/>
      <c r="C23" s="2042"/>
      <c r="D23" s="2042"/>
      <c r="E23" s="2042"/>
      <c r="F23" s="2042"/>
      <c r="G23" s="2042"/>
      <c r="H23" s="2042"/>
      <c r="I23" s="2042"/>
      <c r="J23" s="2042"/>
      <c r="K23" s="2042"/>
      <c r="L23" s="2043"/>
    </row>
    <row r="24" spans="1:12" x14ac:dyDescent="0.45">
      <c r="A24" s="836"/>
      <c r="B24" s="29"/>
      <c r="C24" s="29"/>
      <c r="D24" s="29"/>
      <c r="E24" s="29"/>
      <c r="F24" s="29"/>
      <c r="G24" s="29"/>
      <c r="H24" s="29"/>
      <c r="I24" s="29"/>
      <c r="J24" s="29"/>
      <c r="K24" s="29"/>
      <c r="L24" s="835"/>
    </row>
    <row r="25" spans="1:12" x14ac:dyDescent="0.45">
      <c r="A25" s="2044" t="s">
        <v>668</v>
      </c>
      <c r="B25" s="1931"/>
      <c r="C25" s="1931"/>
      <c r="D25" s="1931"/>
      <c r="E25" s="1931"/>
      <c r="F25" s="1931"/>
      <c r="G25" s="1931"/>
      <c r="H25" s="1931"/>
      <c r="I25" s="1931"/>
      <c r="J25" s="1931"/>
      <c r="K25" s="1931"/>
      <c r="L25" s="2045"/>
    </row>
    <row r="26" spans="1:12" x14ac:dyDescent="0.45">
      <c r="A26" s="836"/>
      <c r="B26" s="29"/>
      <c r="C26" s="29"/>
      <c r="D26" s="29"/>
      <c r="E26" s="29"/>
      <c r="F26" s="29"/>
      <c r="G26" s="29"/>
      <c r="H26" s="29"/>
      <c r="I26" s="29"/>
      <c r="J26" s="29"/>
      <c r="K26" s="29"/>
      <c r="L26" s="835"/>
    </row>
    <row r="27" spans="1:12" x14ac:dyDescent="0.45">
      <c r="A27" s="836"/>
      <c r="B27" s="29"/>
      <c r="C27" s="29"/>
      <c r="D27" s="29"/>
      <c r="E27" s="29"/>
      <c r="F27" s="29"/>
      <c r="G27" s="29"/>
      <c r="H27" s="29"/>
      <c r="I27" s="29"/>
      <c r="J27" s="29"/>
      <c r="K27" s="29"/>
      <c r="L27" s="835"/>
    </row>
    <row r="28" spans="1:12" x14ac:dyDescent="0.45">
      <c r="A28" s="836"/>
      <c r="B28" s="29"/>
      <c r="C28" s="29"/>
      <c r="D28" s="29"/>
      <c r="E28" s="29"/>
      <c r="F28" s="29"/>
      <c r="G28" s="29"/>
      <c r="H28" s="29"/>
      <c r="I28" s="29"/>
      <c r="J28" s="29"/>
      <c r="K28" s="29"/>
      <c r="L28" s="835"/>
    </row>
    <row r="29" spans="1:12" x14ac:dyDescent="0.45">
      <c r="A29" s="2038" t="s">
        <v>669</v>
      </c>
      <c r="B29" s="2039"/>
      <c r="C29" s="2039"/>
      <c r="D29" s="2039"/>
      <c r="E29" s="2039"/>
      <c r="F29" s="2039"/>
      <c r="G29" s="2039"/>
      <c r="H29" s="2039"/>
      <c r="I29" s="2039"/>
      <c r="J29" s="2040" t="s">
        <v>54</v>
      </c>
      <c r="K29" s="2040"/>
      <c r="L29" s="2041"/>
    </row>
    <row r="30" spans="1:12" x14ac:dyDescent="0.45">
      <c r="A30" s="836"/>
      <c r="B30" s="29"/>
      <c r="C30" s="29"/>
      <c r="D30" s="29"/>
      <c r="E30" s="29"/>
      <c r="F30" s="29"/>
      <c r="G30" s="29"/>
      <c r="H30" s="29"/>
      <c r="I30" s="29"/>
      <c r="J30" s="29"/>
      <c r="K30" s="29"/>
      <c r="L30" s="835"/>
    </row>
    <row r="31" spans="1:12" x14ac:dyDescent="0.45">
      <c r="A31" s="836"/>
      <c r="B31" s="29"/>
      <c r="C31" s="29"/>
      <c r="D31" s="29"/>
      <c r="E31" s="29"/>
      <c r="F31" s="29"/>
      <c r="G31" s="29"/>
      <c r="H31" s="29"/>
      <c r="I31" s="29"/>
      <c r="J31" s="29"/>
      <c r="K31" s="29"/>
      <c r="L31" s="835"/>
    </row>
    <row r="32" spans="1:12" x14ac:dyDescent="0.45">
      <c r="A32" s="836"/>
      <c r="B32" s="29"/>
      <c r="C32" s="29"/>
      <c r="D32" s="29"/>
      <c r="E32" s="29"/>
      <c r="F32" s="29"/>
      <c r="G32" s="29"/>
      <c r="H32" s="29"/>
      <c r="I32" s="29"/>
      <c r="J32" s="29"/>
      <c r="K32" s="29"/>
      <c r="L32" s="835"/>
    </row>
    <row r="33" spans="1:12" x14ac:dyDescent="0.45">
      <c r="A33" s="2038" t="s">
        <v>670</v>
      </c>
      <c r="B33" s="2039"/>
      <c r="C33" s="2039"/>
      <c r="D33" s="2039"/>
      <c r="E33" s="2039"/>
      <c r="F33" s="2039"/>
      <c r="G33" s="2039"/>
      <c r="H33" s="2039"/>
      <c r="I33" s="2039"/>
      <c r="J33" s="2040" t="s">
        <v>671</v>
      </c>
      <c r="K33" s="2040"/>
      <c r="L33" s="2041"/>
    </row>
    <row r="34" spans="1:12" x14ac:dyDescent="0.45">
      <c r="A34" s="836"/>
      <c r="B34" s="29"/>
      <c r="C34" s="29"/>
      <c r="D34" s="29"/>
      <c r="E34" s="29"/>
      <c r="F34" s="29"/>
      <c r="G34" s="29"/>
      <c r="H34" s="29"/>
      <c r="I34" s="29"/>
      <c r="J34" s="29"/>
      <c r="K34" s="29"/>
      <c r="L34" s="835"/>
    </row>
    <row r="35" spans="1:12" x14ac:dyDescent="0.45">
      <c r="A35" s="836"/>
      <c r="B35" s="29"/>
      <c r="C35" s="29"/>
      <c r="D35" s="29"/>
      <c r="E35" s="29"/>
      <c r="F35" s="29"/>
      <c r="G35" s="29"/>
      <c r="H35" s="29"/>
      <c r="I35" s="29"/>
      <c r="J35" s="29"/>
      <c r="K35" s="29"/>
      <c r="L35" s="835"/>
    </row>
    <row r="36" spans="1:12" x14ac:dyDescent="0.45">
      <c r="A36" s="836"/>
      <c r="B36" s="29"/>
      <c r="C36" s="29"/>
      <c r="D36" s="29"/>
      <c r="E36" s="29"/>
      <c r="F36" s="29"/>
      <c r="G36" s="29"/>
      <c r="H36" s="29"/>
      <c r="I36" s="29"/>
      <c r="J36" s="29"/>
      <c r="K36" s="29"/>
      <c r="L36" s="835"/>
    </row>
    <row r="37" spans="1:12" x14ac:dyDescent="0.45">
      <c r="A37" s="2038" t="s">
        <v>672</v>
      </c>
      <c r="B37" s="2039"/>
      <c r="C37" s="2039"/>
      <c r="D37" s="2039"/>
      <c r="E37" s="2039"/>
      <c r="F37" s="2039"/>
      <c r="G37" s="2040" t="s">
        <v>671</v>
      </c>
      <c r="H37" s="2040"/>
      <c r="I37" s="2040"/>
      <c r="J37" s="2040" t="s">
        <v>54</v>
      </c>
      <c r="K37" s="2040"/>
      <c r="L37" s="2041"/>
    </row>
    <row r="38" spans="1:12" x14ac:dyDescent="0.45">
      <c r="A38" s="836"/>
      <c r="B38" s="29"/>
      <c r="C38" s="29"/>
      <c r="D38" s="29"/>
      <c r="E38" s="29"/>
      <c r="F38" s="29"/>
      <c r="G38" s="29"/>
      <c r="H38" s="29"/>
      <c r="I38" s="29"/>
      <c r="J38" s="29"/>
      <c r="K38" s="29"/>
      <c r="L38" s="835"/>
    </row>
    <row r="39" spans="1:12" x14ac:dyDescent="0.45">
      <c r="A39" s="836"/>
      <c r="B39" s="29"/>
      <c r="C39" s="29"/>
      <c r="D39" s="29"/>
      <c r="E39" s="29"/>
      <c r="F39" s="29"/>
      <c r="G39" s="29"/>
      <c r="H39" s="29"/>
      <c r="I39" s="29"/>
      <c r="J39" s="29"/>
      <c r="K39" s="29"/>
      <c r="L39" s="835"/>
    </row>
    <row r="40" spans="1:12" x14ac:dyDescent="0.45">
      <c r="A40" s="836"/>
      <c r="B40" s="29"/>
      <c r="C40" s="29"/>
      <c r="D40" s="29"/>
      <c r="E40" s="29"/>
      <c r="F40" s="29"/>
      <c r="G40" s="29"/>
      <c r="H40" s="29"/>
      <c r="I40" s="29"/>
      <c r="J40" s="29"/>
      <c r="K40" s="29"/>
      <c r="L40" s="835"/>
    </row>
    <row r="41" spans="1:12" x14ac:dyDescent="0.45">
      <c r="A41" s="836" t="s">
        <v>673</v>
      </c>
      <c r="B41" s="29"/>
      <c r="C41" s="29"/>
      <c r="D41" s="29"/>
      <c r="E41" s="29"/>
      <c r="F41" s="29"/>
      <c r="G41" s="29"/>
      <c r="H41" s="29"/>
      <c r="I41" s="29"/>
      <c r="J41" s="29"/>
      <c r="K41" s="29"/>
      <c r="L41" s="835"/>
    </row>
    <row r="42" spans="1:12" x14ac:dyDescent="0.45">
      <c r="A42" s="836"/>
      <c r="B42" s="2050" t="s">
        <v>674</v>
      </c>
      <c r="C42" s="2050"/>
      <c r="D42" s="2050"/>
      <c r="E42" s="840"/>
      <c r="F42" s="29"/>
      <c r="G42" s="29"/>
      <c r="H42" s="29"/>
      <c r="I42" s="29"/>
      <c r="J42" s="29"/>
      <c r="K42" s="29"/>
      <c r="L42" s="835"/>
    </row>
    <row r="43" spans="1:12" x14ac:dyDescent="0.45">
      <c r="A43" s="836"/>
      <c r="B43" s="2040" t="s">
        <v>675</v>
      </c>
      <c r="C43" s="2040"/>
      <c r="D43" s="2040"/>
      <c r="E43" s="840"/>
      <c r="F43" s="29"/>
      <c r="G43" s="29"/>
      <c r="H43" s="29"/>
      <c r="I43" s="29"/>
      <c r="J43" s="29"/>
      <c r="K43" s="29"/>
      <c r="L43" s="835"/>
    </row>
    <row r="44" spans="1:12" x14ac:dyDescent="0.45">
      <c r="A44" s="836"/>
      <c r="B44" s="29"/>
      <c r="C44" s="29"/>
      <c r="D44" s="29"/>
      <c r="E44" s="29"/>
      <c r="F44" s="29"/>
      <c r="G44" s="29"/>
      <c r="H44" s="29"/>
      <c r="I44" s="29"/>
      <c r="J44" s="29"/>
      <c r="K44" s="29"/>
      <c r="L44" s="835"/>
    </row>
    <row r="45" spans="1:12" x14ac:dyDescent="0.45">
      <c r="A45" s="836"/>
      <c r="B45" s="29"/>
      <c r="C45" s="29"/>
      <c r="D45" s="29"/>
      <c r="E45" s="29"/>
      <c r="F45" s="29"/>
      <c r="G45" s="29"/>
      <c r="H45" s="29"/>
      <c r="I45" s="29"/>
      <c r="J45" s="29"/>
      <c r="K45" s="29"/>
      <c r="L45" s="835"/>
    </row>
    <row r="46" spans="1:12" x14ac:dyDescent="0.45">
      <c r="A46" s="2038" t="s">
        <v>75</v>
      </c>
      <c r="B46" s="2039"/>
      <c r="C46" s="2039"/>
      <c r="D46" s="2039"/>
      <c r="E46" s="2039"/>
      <c r="F46" s="2039"/>
      <c r="G46" s="2040" t="s">
        <v>53</v>
      </c>
      <c r="H46" s="2040"/>
      <c r="I46" s="2040"/>
      <c r="J46" s="2040" t="s">
        <v>54</v>
      </c>
      <c r="K46" s="2040"/>
      <c r="L46" s="2041"/>
    </row>
    <row r="47" spans="1:12" x14ac:dyDescent="0.45">
      <c r="A47" s="838"/>
      <c r="B47" s="839"/>
      <c r="C47" s="839"/>
      <c r="D47" s="839"/>
      <c r="E47" s="839"/>
      <c r="F47" s="839"/>
      <c r="G47" s="839"/>
      <c r="H47" s="839"/>
      <c r="I47" s="839"/>
      <c r="J47" s="839"/>
      <c r="K47" s="839"/>
      <c r="L47" s="841"/>
    </row>
  </sheetData>
  <sheetProtection algorithmName="SHA-512" hashValue="DnLYMdv7s10YpPBUsVWZakEcwqPAsYhaix95eyVHcbUcf48lkquWyZI5LXTvnWihWQmT+qFJIajxlU3GXvKL+g==" saltValue="ofW8Wqgjlnjzh6WFh5YqFA==" spinCount="100000" sheet="1" objects="1" scenarios="1"/>
  <protectedRanges>
    <protectedRange sqref="D12:K12" name="Range1"/>
  </protectedRanges>
  <mergeCells count="34">
    <mergeCell ref="D12:K12"/>
    <mergeCell ref="E16:K16"/>
    <mergeCell ref="A46:F46"/>
    <mergeCell ref="G46:I46"/>
    <mergeCell ref="J46:L46"/>
    <mergeCell ref="B42:D42"/>
    <mergeCell ref="B43:D43"/>
    <mergeCell ref="A2:L2"/>
    <mergeCell ref="A3:L3"/>
    <mergeCell ref="A33:I33"/>
    <mergeCell ref="J33:L33"/>
    <mergeCell ref="J37:L37"/>
    <mergeCell ref="A37:F37"/>
    <mergeCell ref="G37:I37"/>
    <mergeCell ref="I14:L14"/>
    <mergeCell ref="A18:L23"/>
    <mergeCell ref="A25:L25"/>
    <mergeCell ref="A29:I29"/>
    <mergeCell ref="J29:L29"/>
    <mergeCell ref="A12:C12"/>
    <mergeCell ref="A14:C14"/>
    <mergeCell ref="A5:L6"/>
    <mergeCell ref="J8:L8"/>
    <mergeCell ref="J9:L9"/>
    <mergeCell ref="J10:L10"/>
    <mergeCell ref="A8:B8"/>
    <mergeCell ref="A9:B9"/>
    <mergeCell ref="A10:B10"/>
    <mergeCell ref="C8:F8"/>
    <mergeCell ref="C9:F9"/>
    <mergeCell ref="C10:F10"/>
    <mergeCell ref="G8:I8"/>
    <mergeCell ref="G9:I9"/>
    <mergeCell ref="G10:I10"/>
  </mergeCells>
  <printOptions horizontalCentered="1"/>
  <pageMargins left="0.7" right="0.7" top="0.75" bottom="0.75" header="0.3" footer="0.3"/>
  <pageSetup scale="97"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540AF-6D90-4EF7-8D92-26EE39BE40BD}">
  <sheetPr>
    <pageSetUpPr fitToPage="1"/>
  </sheetPr>
  <dimension ref="A1:K188"/>
  <sheetViews>
    <sheetView windowProtection="1" showGridLines="0" workbookViewId="0">
      <selection activeCell="A13" sqref="A13"/>
    </sheetView>
  </sheetViews>
  <sheetFormatPr defaultColWidth="8.86328125" defaultRowHeight="14.25" x14ac:dyDescent="0.45"/>
  <cols>
    <col min="1" max="12" width="8.73046875" style="43" customWidth="1"/>
    <col min="13" max="16384" width="8.86328125" style="43"/>
  </cols>
  <sheetData>
    <row r="1" spans="1:11" x14ac:dyDescent="0.45">
      <c r="A1" s="818"/>
      <c r="B1" s="810"/>
      <c r="C1" s="810"/>
      <c r="D1" s="810"/>
      <c r="E1" s="810"/>
      <c r="F1" s="810"/>
      <c r="G1" s="810"/>
      <c r="H1" s="810"/>
      <c r="I1" s="810"/>
      <c r="J1" s="810"/>
      <c r="K1" s="811"/>
    </row>
    <row r="2" spans="1:11" x14ac:dyDescent="0.45">
      <c r="A2" s="2064" t="s">
        <v>679</v>
      </c>
      <c r="B2" s="2065"/>
      <c r="C2" s="2065"/>
      <c r="D2" s="2065"/>
      <c r="E2" s="2065"/>
      <c r="F2" s="2065"/>
      <c r="G2" s="2065"/>
      <c r="H2" s="2065"/>
      <c r="I2" s="2065"/>
      <c r="J2" s="2066"/>
      <c r="K2" s="2066"/>
    </row>
    <row r="3" spans="1:11" ht="14.45" customHeight="1" x14ac:dyDescent="0.45">
      <c r="A3" s="2067" t="s">
        <v>678</v>
      </c>
      <c r="B3" s="2068"/>
      <c r="C3" s="2068"/>
      <c r="D3" s="2068"/>
      <c r="E3" s="2068"/>
      <c r="F3" s="2068"/>
      <c r="G3" s="2068"/>
      <c r="H3" s="2068"/>
      <c r="I3" s="2068"/>
      <c r="J3" s="2069"/>
      <c r="K3" s="2069"/>
    </row>
    <row r="4" spans="1:11" x14ac:dyDescent="0.45">
      <c r="A4" s="2073" t="s">
        <v>680</v>
      </c>
      <c r="B4" s="2055"/>
      <c r="C4" s="2055"/>
      <c r="D4" s="2055"/>
      <c r="E4" s="2055"/>
      <c r="F4" s="2055"/>
      <c r="G4" s="2055"/>
      <c r="H4" s="2055"/>
      <c r="I4" s="2055"/>
      <c r="J4" s="2049"/>
      <c r="K4" s="2074"/>
    </row>
    <row r="5" spans="1:11" x14ac:dyDescent="0.45">
      <c r="A5" s="819"/>
      <c r="B5" s="820"/>
      <c r="C5" s="820"/>
      <c r="D5" s="820"/>
      <c r="E5" s="820"/>
      <c r="F5" s="318"/>
      <c r="G5" s="318"/>
      <c r="H5" s="318"/>
      <c r="I5" s="820"/>
      <c r="J5" s="822"/>
      <c r="K5" s="813"/>
    </row>
    <row r="6" spans="1:11" x14ac:dyDescent="0.45">
      <c r="A6" s="821"/>
      <c r="B6" s="820"/>
      <c r="C6" s="820"/>
      <c r="D6" s="820"/>
      <c r="E6" s="820"/>
      <c r="F6" s="318"/>
      <c r="G6" s="318"/>
      <c r="H6" s="318"/>
      <c r="I6" s="820"/>
      <c r="J6" s="822"/>
      <c r="K6" s="813"/>
    </row>
    <row r="7" spans="1:11" x14ac:dyDescent="0.45">
      <c r="A7" s="814"/>
      <c r="B7" s="815"/>
      <c r="C7" s="815"/>
      <c r="D7" s="815"/>
      <c r="E7" s="815"/>
      <c r="F7" s="815"/>
      <c r="G7" s="815"/>
      <c r="H7" s="815"/>
      <c r="I7" s="815"/>
      <c r="J7" s="815"/>
      <c r="K7" s="816"/>
    </row>
    <row r="8" spans="1:11" x14ac:dyDescent="0.45">
      <c r="A8" s="2070" t="s">
        <v>629</v>
      </c>
      <c r="B8" s="2070"/>
      <c r="C8" s="2071" t="str">
        <f>IF(ISBLANK(Information!D2),"",Information!D2)</f>
        <v/>
      </c>
      <c r="D8" s="2071"/>
      <c r="E8" s="2071"/>
      <c r="F8" s="2070" t="s">
        <v>575</v>
      </c>
      <c r="G8" s="2070"/>
      <c r="H8" s="2070"/>
      <c r="I8" s="2072" t="str">
        <f>IF(ISBLANK(Information!D19),"",Information!D19)</f>
        <v/>
      </c>
      <c r="J8" s="2072"/>
      <c r="K8" s="2072"/>
    </row>
    <row r="9" spans="1:11" x14ac:dyDescent="0.45">
      <c r="A9" s="2070" t="s">
        <v>656</v>
      </c>
      <c r="B9" s="2070"/>
      <c r="C9" s="2071" t="str">
        <f>IF(ISBLANK(Information!D3),"",Information!D3)</f>
        <v/>
      </c>
      <c r="D9" s="2071"/>
      <c r="E9" s="2071"/>
      <c r="F9" s="2070" t="s">
        <v>657</v>
      </c>
      <c r="G9" s="2070"/>
      <c r="H9" s="2070"/>
      <c r="I9" s="2072" t="str">
        <f>IF(ISBLANK(Information!D18),"",Information!D18)</f>
        <v/>
      </c>
      <c r="J9" s="2072"/>
      <c r="K9" s="2072"/>
    </row>
    <row r="10" spans="1:11" x14ac:dyDescent="0.45">
      <c r="A10" s="2070" t="s">
        <v>658</v>
      </c>
      <c r="B10" s="2070"/>
      <c r="C10" s="2071" t="str">
        <f>IF(ISBLANK(Information!D4),"",Information!D4)</f>
        <v/>
      </c>
      <c r="D10" s="2071"/>
      <c r="E10" s="2071"/>
      <c r="F10" s="2070" t="s">
        <v>676</v>
      </c>
      <c r="G10" s="2070"/>
      <c r="H10" s="2070"/>
      <c r="I10" s="2072" t="str">
        <f>IF(ISBLANK(Information!D20),"",Information!D20)</f>
        <v/>
      </c>
      <c r="J10" s="2072"/>
      <c r="K10" s="2072"/>
    </row>
    <row r="11" spans="1:11" x14ac:dyDescent="0.45">
      <c r="A11" s="812"/>
      <c r="B11" s="318"/>
      <c r="C11" s="318"/>
      <c r="D11" s="318"/>
      <c r="E11" s="318"/>
      <c r="F11" s="318"/>
      <c r="G11" s="318"/>
      <c r="H11" s="318"/>
      <c r="I11" s="318"/>
      <c r="J11" s="318"/>
      <c r="K11" s="811"/>
    </row>
    <row r="12" spans="1:11" x14ac:dyDescent="0.45">
      <c r="A12" s="2083" t="s">
        <v>686</v>
      </c>
      <c r="B12" s="2084"/>
      <c r="C12" s="2084"/>
      <c r="D12" s="2049"/>
      <c r="E12" s="2049"/>
      <c r="F12" s="318"/>
      <c r="G12" s="318"/>
      <c r="H12" s="318"/>
      <c r="I12" s="318"/>
      <c r="J12" s="318"/>
      <c r="K12" s="813"/>
    </row>
    <row r="13" spans="1:11" x14ac:dyDescent="0.45">
      <c r="A13" s="812"/>
      <c r="B13" s="318"/>
      <c r="C13" s="318"/>
      <c r="D13" s="318"/>
      <c r="E13" s="318"/>
      <c r="F13" s="318"/>
      <c r="G13" s="318"/>
      <c r="H13" s="318"/>
      <c r="I13" s="318"/>
      <c r="J13" s="318"/>
      <c r="K13" s="813"/>
    </row>
    <row r="14" spans="1:11" x14ac:dyDescent="0.45">
      <c r="A14" s="825"/>
      <c r="B14" s="823"/>
      <c r="C14" s="823"/>
      <c r="D14" s="824"/>
      <c r="E14" s="824"/>
      <c r="F14" s="824"/>
      <c r="G14" s="823"/>
      <c r="H14" s="823"/>
      <c r="I14" s="823"/>
      <c r="J14" s="823"/>
      <c r="K14" s="813"/>
    </row>
    <row r="15" spans="1:11" x14ac:dyDescent="0.45">
      <c r="A15" s="2077" t="s">
        <v>681</v>
      </c>
      <c r="B15" s="2078"/>
      <c r="C15" s="2078"/>
      <c r="D15" s="2078"/>
      <c r="E15" s="2075"/>
      <c r="F15" s="2076"/>
      <c r="G15" s="823"/>
      <c r="H15" s="823"/>
      <c r="I15" s="823"/>
      <c r="J15" s="823"/>
      <c r="K15" s="813"/>
    </row>
    <row r="16" spans="1:11" x14ac:dyDescent="0.45">
      <c r="A16" s="2096" t="s">
        <v>682</v>
      </c>
      <c r="B16" s="2097"/>
      <c r="C16" s="2097"/>
      <c r="D16" s="2098"/>
      <c r="E16" s="2097"/>
      <c r="F16" s="2098"/>
      <c r="G16" s="823"/>
      <c r="H16" s="823"/>
      <c r="I16" s="823"/>
      <c r="J16" s="823"/>
      <c r="K16" s="813"/>
    </row>
    <row r="17" spans="1:11" x14ac:dyDescent="0.45">
      <c r="A17" s="2099"/>
      <c r="B17" s="2053"/>
      <c r="C17" s="2053"/>
      <c r="D17" s="1025"/>
      <c r="E17" s="2053"/>
      <c r="F17" s="1025"/>
      <c r="G17" s="823"/>
      <c r="H17" s="823"/>
      <c r="I17" s="823"/>
      <c r="J17" s="823"/>
      <c r="K17" s="813"/>
    </row>
    <row r="18" spans="1:11" x14ac:dyDescent="0.45">
      <c r="A18" s="2096" t="s">
        <v>683</v>
      </c>
      <c r="B18" s="2097"/>
      <c r="C18" s="2097"/>
      <c r="D18" s="2098"/>
      <c r="E18" s="2097"/>
      <c r="F18" s="2098"/>
      <c r="G18" s="824"/>
      <c r="H18" s="824"/>
      <c r="I18" s="824"/>
      <c r="J18" s="824"/>
      <c r="K18" s="813"/>
    </row>
    <row r="19" spans="1:11" x14ac:dyDescent="0.45">
      <c r="A19" s="2099"/>
      <c r="B19" s="2053"/>
      <c r="C19" s="2053"/>
      <c r="D19" s="1025"/>
      <c r="E19" s="2053"/>
      <c r="F19" s="1025"/>
      <c r="G19" s="824"/>
      <c r="H19" s="824"/>
      <c r="I19" s="824"/>
      <c r="J19" s="824"/>
      <c r="K19" s="813"/>
    </row>
    <row r="20" spans="1:11" x14ac:dyDescent="0.45">
      <c r="A20" s="2096" t="s">
        <v>684</v>
      </c>
      <c r="B20" s="2097"/>
      <c r="C20" s="2097"/>
      <c r="D20" s="2098"/>
      <c r="E20" s="2097"/>
      <c r="F20" s="2098"/>
      <c r="G20" s="824"/>
      <c r="H20" s="318"/>
      <c r="I20" s="318"/>
      <c r="J20" s="318"/>
      <c r="K20" s="813"/>
    </row>
    <row r="21" spans="1:11" x14ac:dyDescent="0.45">
      <c r="A21" s="2099"/>
      <c r="B21" s="2053"/>
      <c r="C21" s="2053"/>
      <c r="D21" s="1025"/>
      <c r="E21" s="2053"/>
      <c r="F21" s="1025"/>
      <c r="G21" s="824"/>
      <c r="H21" s="318"/>
      <c r="I21" s="318"/>
      <c r="J21" s="318"/>
      <c r="K21" s="813"/>
    </row>
    <row r="22" spans="1:11" x14ac:dyDescent="0.45">
      <c r="A22" s="2096" t="s">
        <v>685</v>
      </c>
      <c r="B22" s="2097"/>
      <c r="C22" s="2097"/>
      <c r="D22" s="2098"/>
      <c r="E22" s="2097"/>
      <c r="F22" s="2098"/>
      <c r="G22" s="824"/>
      <c r="H22" s="318"/>
      <c r="I22" s="318"/>
      <c r="J22" s="318"/>
      <c r="K22" s="813"/>
    </row>
    <row r="23" spans="1:11" x14ac:dyDescent="0.45">
      <c r="A23" s="2100"/>
      <c r="B23" s="2055"/>
      <c r="C23" s="2055"/>
      <c r="D23" s="2101"/>
      <c r="E23" s="2055"/>
      <c r="F23" s="2101"/>
      <c r="G23" s="824"/>
      <c r="H23" s="318"/>
      <c r="I23" s="318"/>
      <c r="J23" s="318"/>
      <c r="K23" s="813"/>
    </row>
    <row r="24" spans="1:11" x14ac:dyDescent="0.45">
      <c r="A24" s="812"/>
      <c r="B24" s="318"/>
      <c r="C24" s="318"/>
      <c r="D24" s="318"/>
      <c r="E24" s="318"/>
      <c r="F24" s="318"/>
      <c r="G24" s="318"/>
      <c r="H24" s="318"/>
      <c r="I24" s="318"/>
      <c r="J24" s="318"/>
      <c r="K24" s="813"/>
    </row>
    <row r="25" spans="1:11" x14ac:dyDescent="0.45">
      <c r="A25" s="812"/>
      <c r="B25" s="318"/>
      <c r="C25" s="318"/>
      <c r="D25" s="318"/>
      <c r="E25" s="318"/>
      <c r="F25" s="318"/>
      <c r="G25" s="318"/>
      <c r="H25" s="318"/>
      <c r="I25" s="318"/>
      <c r="J25" s="318"/>
      <c r="K25" s="813"/>
    </row>
    <row r="26" spans="1:11" x14ac:dyDescent="0.45">
      <c r="A26" s="812"/>
      <c r="B26" s="318"/>
      <c r="C26" s="318"/>
      <c r="D26" s="318"/>
      <c r="E26" s="318"/>
      <c r="F26" s="318"/>
      <c r="G26" s="318"/>
      <c r="H26" s="318"/>
      <c r="I26" s="318"/>
      <c r="J26" s="318"/>
      <c r="K26" s="813"/>
    </row>
    <row r="27" spans="1:11" x14ac:dyDescent="0.45">
      <c r="A27" s="812"/>
      <c r="B27" s="318"/>
      <c r="C27" s="318"/>
      <c r="D27" s="318"/>
      <c r="E27" s="318"/>
      <c r="F27" s="318"/>
      <c r="G27" s="318"/>
      <c r="H27" s="318"/>
      <c r="I27" s="318"/>
      <c r="J27" s="318"/>
      <c r="K27" s="813"/>
    </row>
    <row r="28" spans="1:11" x14ac:dyDescent="0.45">
      <c r="A28" s="812"/>
      <c r="B28" s="318"/>
      <c r="C28" s="318"/>
      <c r="D28" s="318"/>
      <c r="E28" s="318"/>
      <c r="F28" s="318"/>
      <c r="G28" s="318"/>
      <c r="H28" s="318"/>
      <c r="I28" s="318"/>
      <c r="J28" s="318"/>
      <c r="K28" s="813"/>
    </row>
    <row r="29" spans="1:11" x14ac:dyDescent="0.45">
      <c r="A29" s="2079" t="s">
        <v>669</v>
      </c>
      <c r="B29" s="2080"/>
      <c r="C29" s="2080"/>
      <c r="D29" s="2080"/>
      <c r="E29" s="2080"/>
      <c r="F29" s="2080"/>
      <c r="G29" s="2080"/>
      <c r="H29" s="810"/>
      <c r="I29" s="2081" t="s">
        <v>54</v>
      </c>
      <c r="J29" s="2081"/>
      <c r="K29" s="2082"/>
    </row>
    <row r="30" spans="1:11" x14ac:dyDescent="0.45">
      <c r="A30" s="812"/>
      <c r="B30" s="318"/>
      <c r="C30" s="318"/>
      <c r="D30" s="318"/>
      <c r="E30" s="318"/>
      <c r="F30" s="318"/>
      <c r="G30" s="318"/>
      <c r="H30" s="318"/>
      <c r="I30" s="318"/>
      <c r="J30" s="318"/>
      <c r="K30" s="813"/>
    </row>
    <row r="31" spans="1:11" x14ac:dyDescent="0.45">
      <c r="A31" s="812"/>
      <c r="B31" s="318"/>
      <c r="C31" s="318"/>
      <c r="D31" s="318"/>
      <c r="E31" s="318"/>
      <c r="F31" s="318"/>
      <c r="G31" s="318"/>
      <c r="H31" s="318"/>
      <c r="I31" s="318"/>
      <c r="J31" s="318"/>
      <c r="K31" s="813"/>
    </row>
    <row r="32" spans="1:11" x14ac:dyDescent="0.45">
      <c r="A32" s="812"/>
      <c r="B32" s="318"/>
      <c r="C32" s="318"/>
      <c r="D32" s="318"/>
      <c r="E32" s="318"/>
      <c r="F32" s="318"/>
      <c r="G32" s="318"/>
      <c r="H32" s="318"/>
      <c r="I32" s="318"/>
      <c r="J32" s="318"/>
      <c r="K32" s="813"/>
    </row>
    <row r="33" spans="1:11" x14ac:dyDescent="0.45">
      <c r="A33" s="2079" t="s">
        <v>670</v>
      </c>
      <c r="B33" s="2080"/>
      <c r="C33" s="2080"/>
      <c r="D33" s="2080"/>
      <c r="E33" s="2080"/>
      <c r="F33" s="2080"/>
      <c r="G33" s="2080"/>
      <c r="H33" s="810"/>
      <c r="I33" s="2081" t="s">
        <v>671</v>
      </c>
      <c r="J33" s="2081"/>
      <c r="K33" s="2082"/>
    </row>
    <row r="34" spans="1:11" x14ac:dyDescent="0.45">
      <c r="A34" s="812"/>
      <c r="B34" s="318"/>
      <c r="C34" s="318"/>
      <c r="D34" s="318"/>
      <c r="E34" s="318"/>
      <c r="F34" s="318"/>
      <c r="G34" s="318"/>
      <c r="H34" s="318"/>
      <c r="I34" s="318"/>
      <c r="J34" s="318"/>
      <c r="K34" s="813"/>
    </row>
    <row r="35" spans="1:11" x14ac:dyDescent="0.45">
      <c r="A35" s="812"/>
      <c r="B35" s="318"/>
      <c r="C35" s="318"/>
      <c r="D35" s="318"/>
      <c r="E35" s="318"/>
      <c r="F35" s="318"/>
      <c r="G35" s="318"/>
      <c r="H35" s="318"/>
      <c r="I35" s="318"/>
      <c r="J35" s="318"/>
      <c r="K35" s="813"/>
    </row>
    <row r="36" spans="1:11" x14ac:dyDescent="0.45">
      <c r="A36" s="812"/>
      <c r="B36" s="318"/>
      <c r="C36" s="318"/>
      <c r="D36" s="318"/>
      <c r="E36" s="318"/>
      <c r="F36" s="318"/>
      <c r="G36" s="318"/>
      <c r="H36" s="318"/>
      <c r="I36" s="318"/>
      <c r="J36" s="318"/>
      <c r="K36" s="813"/>
    </row>
    <row r="37" spans="1:11" x14ac:dyDescent="0.45">
      <c r="A37" s="2079" t="s">
        <v>672</v>
      </c>
      <c r="B37" s="2080"/>
      <c r="C37" s="2080"/>
      <c r="D37" s="2080"/>
      <c r="E37" s="2080"/>
      <c r="F37" s="2081"/>
      <c r="G37" s="2081"/>
      <c r="H37" s="810"/>
      <c r="I37" s="2081" t="s">
        <v>54</v>
      </c>
      <c r="J37" s="2081"/>
      <c r="K37" s="2082"/>
    </row>
    <row r="38" spans="1:11" x14ac:dyDescent="0.45">
      <c r="A38" s="812"/>
      <c r="B38" s="318"/>
      <c r="C38" s="318"/>
      <c r="D38" s="318"/>
      <c r="E38" s="318"/>
      <c r="F38" s="318"/>
      <c r="G38" s="318"/>
      <c r="H38" s="318"/>
      <c r="I38" s="318"/>
      <c r="J38" s="318"/>
      <c r="K38" s="813"/>
    </row>
    <row r="39" spans="1:11" x14ac:dyDescent="0.45">
      <c r="A39" s="812"/>
      <c r="B39" s="318"/>
      <c r="C39" s="318"/>
      <c r="D39" s="318"/>
      <c r="E39" s="318"/>
      <c r="F39" s="318"/>
      <c r="G39" s="318"/>
      <c r="H39" s="318"/>
      <c r="I39" s="318"/>
      <c r="J39" s="318"/>
      <c r="K39" s="813"/>
    </row>
    <row r="40" spans="1:11" x14ac:dyDescent="0.45">
      <c r="A40" s="812"/>
      <c r="B40" s="318"/>
      <c r="C40" s="318"/>
      <c r="D40" s="318"/>
      <c r="E40" s="318"/>
      <c r="F40" s="318"/>
      <c r="G40" s="318"/>
      <c r="H40" s="318"/>
      <c r="I40" s="318"/>
      <c r="J40" s="318"/>
      <c r="K40" s="813"/>
    </row>
    <row r="41" spans="1:11" x14ac:dyDescent="0.45">
      <c r="A41" s="812"/>
      <c r="B41" s="318"/>
      <c r="C41" s="318"/>
      <c r="D41" s="318"/>
      <c r="E41" s="318"/>
      <c r="F41" s="318"/>
      <c r="G41" s="318"/>
      <c r="H41" s="318"/>
      <c r="I41" s="318"/>
      <c r="J41" s="318"/>
      <c r="K41" s="813"/>
    </row>
    <row r="42" spans="1:11" x14ac:dyDescent="0.45">
      <c r="A42" s="812"/>
      <c r="B42" s="318"/>
      <c r="C42" s="318"/>
      <c r="D42" s="318"/>
      <c r="E42" s="318"/>
      <c r="F42" s="318"/>
      <c r="G42" s="318"/>
      <c r="H42" s="318"/>
      <c r="I42" s="318"/>
      <c r="J42" s="318"/>
      <c r="K42" s="813"/>
    </row>
    <row r="43" spans="1:11" x14ac:dyDescent="0.45">
      <c r="A43" s="812"/>
      <c r="B43" s="318"/>
      <c r="C43" s="318"/>
      <c r="D43" s="318"/>
      <c r="E43" s="318"/>
      <c r="F43" s="318"/>
      <c r="G43" s="318"/>
      <c r="H43" s="318"/>
      <c r="I43" s="318"/>
      <c r="J43" s="318"/>
      <c r="K43" s="813"/>
    </row>
    <row r="44" spans="1:11" x14ac:dyDescent="0.45">
      <c r="A44" s="812"/>
      <c r="B44" s="318"/>
      <c r="C44" s="318"/>
      <c r="D44" s="318"/>
      <c r="E44" s="318"/>
      <c r="F44" s="318"/>
      <c r="G44" s="318"/>
      <c r="H44" s="318"/>
      <c r="I44" s="318"/>
      <c r="J44" s="318"/>
      <c r="K44" s="813"/>
    </row>
    <row r="45" spans="1:11" x14ac:dyDescent="0.45">
      <c r="A45" s="812"/>
      <c r="B45" s="318"/>
      <c r="C45" s="318"/>
      <c r="D45" s="318"/>
      <c r="E45" s="318"/>
      <c r="F45" s="318"/>
      <c r="G45" s="318"/>
      <c r="H45" s="318"/>
      <c r="I45" s="318"/>
      <c r="J45" s="318"/>
      <c r="K45" s="813"/>
    </row>
    <row r="46" spans="1:11" x14ac:dyDescent="0.45">
      <c r="A46" s="812"/>
      <c r="B46" s="318"/>
      <c r="C46" s="318"/>
      <c r="D46" s="318"/>
      <c r="E46" s="318"/>
      <c r="F46" s="318"/>
      <c r="G46" s="318"/>
      <c r="H46" s="318"/>
      <c r="I46" s="318"/>
      <c r="J46" s="318"/>
      <c r="K46" s="813"/>
    </row>
    <row r="47" spans="1:11" x14ac:dyDescent="0.45">
      <c r="A47" s="814"/>
      <c r="B47" s="815"/>
      <c r="C47" s="815"/>
      <c r="D47" s="815"/>
      <c r="E47" s="815"/>
      <c r="F47" s="815"/>
      <c r="G47" s="815"/>
      <c r="H47" s="815"/>
      <c r="I47" s="815"/>
      <c r="J47" s="815"/>
      <c r="K47" s="816"/>
    </row>
    <row r="48" spans="1:11" x14ac:dyDescent="0.45">
      <c r="A48" s="818"/>
      <c r="B48" s="810"/>
      <c r="C48" s="810"/>
      <c r="D48" s="810"/>
      <c r="E48" s="810"/>
      <c r="F48" s="810"/>
      <c r="G48" s="810"/>
      <c r="H48" s="810"/>
      <c r="I48" s="810"/>
      <c r="J48" s="810"/>
      <c r="K48" s="811"/>
    </row>
    <row r="49" spans="1:11" x14ac:dyDescent="0.45">
      <c r="A49" s="812"/>
      <c r="B49" s="318"/>
      <c r="C49" s="318"/>
      <c r="D49" s="318"/>
      <c r="E49" s="318"/>
      <c r="F49" s="318"/>
      <c r="G49" s="318"/>
      <c r="H49" s="318"/>
      <c r="I49" s="318"/>
      <c r="J49" s="318"/>
      <c r="K49" s="813"/>
    </row>
    <row r="50" spans="1:11" x14ac:dyDescent="0.45">
      <c r="A50" s="2085" t="s">
        <v>683</v>
      </c>
      <c r="B50" s="2086"/>
      <c r="C50" s="2086"/>
      <c r="D50" s="2086"/>
      <c r="E50" s="2086"/>
      <c r="F50" s="2086"/>
      <c r="G50" s="2086"/>
      <c r="H50" s="2086"/>
      <c r="I50" s="2086"/>
      <c r="J50" s="2087"/>
      <c r="K50" s="2088"/>
    </row>
    <row r="51" spans="1:11" x14ac:dyDescent="0.45">
      <c r="A51" s="2089"/>
      <c r="B51" s="2090"/>
      <c r="C51" s="2090"/>
      <c r="D51" s="2090"/>
      <c r="E51" s="2090"/>
      <c r="F51" s="2090"/>
      <c r="G51" s="2090"/>
      <c r="H51" s="2090"/>
      <c r="I51" s="2090"/>
      <c r="J51" s="2090"/>
      <c r="K51" s="2091"/>
    </row>
    <row r="52" spans="1:11" x14ac:dyDescent="0.45">
      <c r="A52" s="812"/>
      <c r="B52" s="318"/>
      <c r="C52" s="318"/>
      <c r="D52" s="318"/>
      <c r="E52" s="318"/>
      <c r="F52" s="318"/>
      <c r="G52" s="318"/>
      <c r="H52" s="318"/>
      <c r="I52" s="318"/>
      <c r="J52" s="318"/>
      <c r="K52" s="813"/>
    </row>
    <row r="53" spans="1:11" x14ac:dyDescent="0.45">
      <c r="A53" s="812"/>
      <c r="B53" s="318"/>
      <c r="C53" s="318"/>
      <c r="D53" s="318"/>
      <c r="E53" s="318"/>
      <c r="F53" s="318"/>
      <c r="G53" s="318"/>
      <c r="H53" s="318"/>
      <c r="I53" s="318"/>
      <c r="J53" s="318"/>
      <c r="K53" s="813"/>
    </row>
    <row r="54" spans="1:11" x14ac:dyDescent="0.45">
      <c r="A54" s="812"/>
      <c r="B54" s="318"/>
      <c r="C54" s="318"/>
      <c r="D54" s="318"/>
      <c r="E54" s="318"/>
      <c r="F54" s="318"/>
      <c r="G54" s="318"/>
      <c r="H54" s="318"/>
      <c r="I54" s="318"/>
      <c r="J54" s="318"/>
      <c r="K54" s="813"/>
    </row>
    <row r="55" spans="1:11" x14ac:dyDescent="0.45">
      <c r="A55" s="812"/>
      <c r="B55" s="318"/>
      <c r="C55" s="318"/>
      <c r="D55" s="318"/>
      <c r="E55" s="318"/>
      <c r="F55" s="318"/>
      <c r="G55" s="318"/>
      <c r="H55" s="318"/>
      <c r="I55" s="318"/>
      <c r="J55" s="318"/>
      <c r="K55" s="813"/>
    </row>
    <row r="56" spans="1:11" x14ac:dyDescent="0.45">
      <c r="A56" s="812"/>
      <c r="B56" s="318"/>
      <c r="C56" s="318"/>
      <c r="D56" s="318"/>
      <c r="E56" s="318"/>
      <c r="F56" s="318"/>
      <c r="G56" s="318"/>
      <c r="H56" s="318"/>
      <c r="I56" s="318"/>
      <c r="J56" s="318"/>
      <c r="K56" s="813"/>
    </row>
    <row r="57" spans="1:11" x14ac:dyDescent="0.45">
      <c r="A57" s="812"/>
      <c r="B57" s="318"/>
      <c r="C57" s="318"/>
      <c r="D57" s="318"/>
      <c r="E57" s="318"/>
      <c r="F57" s="318"/>
      <c r="G57" s="318"/>
      <c r="H57" s="318"/>
      <c r="I57" s="318"/>
      <c r="J57" s="318"/>
      <c r="K57" s="813"/>
    </row>
    <row r="58" spans="1:11" x14ac:dyDescent="0.45">
      <c r="A58" s="812"/>
      <c r="B58" s="318"/>
      <c r="C58" s="318"/>
      <c r="D58" s="318"/>
      <c r="E58" s="318"/>
      <c r="F58" s="318"/>
      <c r="G58" s="318"/>
      <c r="H58" s="318"/>
      <c r="I58" s="318"/>
      <c r="J58" s="318"/>
      <c r="K58" s="813"/>
    </row>
    <row r="59" spans="1:11" x14ac:dyDescent="0.45">
      <c r="A59" s="812"/>
      <c r="B59" s="318"/>
      <c r="C59" s="318"/>
      <c r="D59" s="318"/>
      <c r="E59" s="318"/>
      <c r="F59" s="318"/>
      <c r="G59" s="318"/>
      <c r="H59" s="318"/>
      <c r="I59" s="318"/>
      <c r="J59" s="318"/>
      <c r="K59" s="813"/>
    </row>
    <row r="60" spans="1:11" x14ac:dyDescent="0.45">
      <c r="A60" s="812"/>
      <c r="B60" s="318"/>
      <c r="C60" s="318"/>
      <c r="D60" s="318"/>
      <c r="E60" s="318"/>
      <c r="F60" s="318"/>
      <c r="G60" s="318"/>
      <c r="H60" s="318"/>
      <c r="I60" s="318"/>
      <c r="J60" s="318"/>
      <c r="K60" s="813"/>
    </row>
    <row r="61" spans="1:11" x14ac:dyDescent="0.45">
      <c r="A61" s="812"/>
      <c r="B61" s="318"/>
      <c r="C61" s="318"/>
      <c r="D61" s="318"/>
      <c r="E61" s="318"/>
      <c r="F61" s="318"/>
      <c r="G61" s="318"/>
      <c r="H61" s="318"/>
      <c r="I61" s="318"/>
      <c r="J61" s="318"/>
      <c r="K61" s="813"/>
    </row>
    <row r="62" spans="1:11" x14ac:dyDescent="0.45">
      <c r="A62" s="812"/>
      <c r="B62" s="318"/>
      <c r="C62" s="318"/>
      <c r="D62" s="318"/>
      <c r="E62" s="318"/>
      <c r="F62" s="318"/>
      <c r="G62" s="318"/>
      <c r="H62" s="318"/>
      <c r="I62" s="318"/>
      <c r="J62" s="318"/>
      <c r="K62" s="813"/>
    </row>
    <row r="63" spans="1:11" x14ac:dyDescent="0.45">
      <c r="A63" s="812"/>
      <c r="B63" s="318"/>
      <c r="C63" s="318"/>
      <c r="D63" s="318"/>
      <c r="E63" s="318"/>
      <c r="F63" s="318"/>
      <c r="G63" s="318"/>
      <c r="H63" s="318"/>
      <c r="I63" s="318"/>
      <c r="J63" s="318"/>
      <c r="K63" s="813"/>
    </row>
    <row r="64" spans="1:11" x14ac:dyDescent="0.45">
      <c r="A64" s="812"/>
      <c r="B64" s="318"/>
      <c r="C64" s="318"/>
      <c r="D64" s="318"/>
      <c r="E64" s="318"/>
      <c r="F64" s="318"/>
      <c r="G64" s="318"/>
      <c r="H64" s="318"/>
      <c r="I64" s="318"/>
      <c r="J64" s="318"/>
      <c r="K64" s="813"/>
    </row>
    <row r="65" spans="1:11" x14ac:dyDescent="0.45">
      <c r="A65" s="812"/>
      <c r="B65" s="318"/>
      <c r="C65" s="318"/>
      <c r="D65" s="318"/>
      <c r="E65" s="318"/>
      <c r="F65" s="318"/>
      <c r="G65" s="318"/>
      <c r="H65" s="318"/>
      <c r="I65" s="318"/>
      <c r="J65" s="318"/>
      <c r="K65" s="813"/>
    </row>
    <row r="66" spans="1:11" x14ac:dyDescent="0.45">
      <c r="A66" s="812"/>
      <c r="B66" s="318"/>
      <c r="C66" s="318"/>
      <c r="D66" s="318"/>
      <c r="E66" s="318"/>
      <c r="F66" s="318"/>
      <c r="G66" s="318"/>
      <c r="H66" s="318"/>
      <c r="I66" s="318"/>
      <c r="J66" s="318"/>
      <c r="K66" s="813"/>
    </row>
    <row r="67" spans="1:11" x14ac:dyDescent="0.45">
      <c r="A67" s="812"/>
      <c r="B67" s="318"/>
      <c r="C67" s="318"/>
      <c r="D67" s="318"/>
      <c r="E67" s="318"/>
      <c r="F67" s="318"/>
      <c r="G67" s="318"/>
      <c r="H67" s="318"/>
      <c r="I67" s="318"/>
      <c r="J67" s="318"/>
      <c r="K67" s="813"/>
    </row>
    <row r="68" spans="1:11" x14ac:dyDescent="0.45">
      <c r="A68" s="812"/>
      <c r="B68" s="318"/>
      <c r="C68" s="318"/>
      <c r="D68" s="318"/>
      <c r="E68" s="318"/>
      <c r="F68" s="318"/>
      <c r="G68" s="318"/>
      <c r="H68" s="318"/>
      <c r="I68" s="318"/>
      <c r="J68" s="318"/>
      <c r="K68" s="813"/>
    </row>
    <row r="69" spans="1:11" x14ac:dyDescent="0.45">
      <c r="A69" s="812"/>
      <c r="B69" s="318"/>
      <c r="C69" s="318"/>
      <c r="D69" s="318"/>
      <c r="E69" s="318"/>
      <c r="F69" s="318"/>
      <c r="G69" s="318"/>
      <c r="H69" s="318"/>
      <c r="I69" s="318"/>
      <c r="J69" s="318"/>
      <c r="K69" s="813"/>
    </row>
    <row r="70" spans="1:11" x14ac:dyDescent="0.45">
      <c r="A70" s="812"/>
      <c r="B70" s="318"/>
      <c r="C70" s="318"/>
      <c r="D70" s="318"/>
      <c r="E70" s="318"/>
      <c r="F70" s="318"/>
      <c r="G70" s="318"/>
      <c r="H70" s="318"/>
      <c r="I70" s="318"/>
      <c r="J70" s="318"/>
      <c r="K70" s="813"/>
    </row>
    <row r="71" spans="1:11" x14ac:dyDescent="0.45">
      <c r="A71" s="812"/>
      <c r="B71" s="318"/>
      <c r="C71" s="318"/>
      <c r="D71" s="318"/>
      <c r="E71" s="318"/>
      <c r="F71" s="318"/>
      <c r="G71" s="318"/>
      <c r="H71" s="318"/>
      <c r="I71" s="318"/>
      <c r="J71" s="318"/>
      <c r="K71" s="813"/>
    </row>
    <row r="72" spans="1:11" x14ac:dyDescent="0.45">
      <c r="A72" s="812"/>
      <c r="B72" s="318"/>
      <c r="C72" s="318"/>
      <c r="D72" s="318"/>
      <c r="E72" s="318"/>
      <c r="F72" s="318"/>
      <c r="G72" s="318"/>
      <c r="H72" s="318"/>
      <c r="I72" s="318"/>
      <c r="J72" s="318"/>
      <c r="K72" s="813"/>
    </row>
    <row r="73" spans="1:11" x14ac:dyDescent="0.45">
      <c r="A73" s="812"/>
      <c r="B73" s="318"/>
      <c r="C73" s="318"/>
      <c r="D73" s="318"/>
      <c r="E73" s="318"/>
      <c r="F73" s="318"/>
      <c r="G73" s="318"/>
      <c r="H73" s="318"/>
      <c r="I73" s="318"/>
      <c r="J73" s="318"/>
      <c r="K73" s="813"/>
    </row>
    <row r="74" spans="1:11" x14ac:dyDescent="0.45">
      <c r="A74" s="812"/>
      <c r="B74" s="318"/>
      <c r="C74" s="318"/>
      <c r="D74" s="318"/>
      <c r="E74" s="318"/>
      <c r="F74" s="318"/>
      <c r="G74" s="318"/>
      <c r="H74" s="318"/>
      <c r="I74" s="318"/>
      <c r="J74" s="318"/>
      <c r="K74" s="813"/>
    </row>
    <row r="75" spans="1:11" x14ac:dyDescent="0.45">
      <c r="A75" s="812"/>
      <c r="B75" s="318"/>
      <c r="C75" s="318"/>
      <c r="D75" s="318"/>
      <c r="E75" s="318"/>
      <c r="F75" s="318"/>
      <c r="G75" s="318"/>
      <c r="H75" s="318"/>
      <c r="I75" s="318"/>
      <c r="J75" s="318"/>
      <c r="K75" s="813"/>
    </row>
    <row r="76" spans="1:11" x14ac:dyDescent="0.45">
      <c r="A76" s="812"/>
      <c r="B76" s="318"/>
      <c r="C76" s="318"/>
      <c r="D76" s="318"/>
      <c r="E76" s="318"/>
      <c r="F76" s="318"/>
      <c r="G76" s="318"/>
      <c r="H76" s="318"/>
      <c r="I76" s="318"/>
      <c r="J76" s="318"/>
      <c r="K76" s="813"/>
    </row>
    <row r="77" spans="1:11" x14ac:dyDescent="0.45">
      <c r="A77" s="812"/>
      <c r="B77" s="318"/>
      <c r="C77" s="318"/>
      <c r="D77" s="318"/>
      <c r="E77" s="318"/>
      <c r="F77" s="318"/>
      <c r="G77" s="318"/>
      <c r="H77" s="318"/>
      <c r="I77" s="318"/>
      <c r="J77" s="318"/>
      <c r="K77" s="813"/>
    </row>
    <row r="78" spans="1:11" x14ac:dyDescent="0.45">
      <c r="A78" s="812"/>
      <c r="B78" s="318"/>
      <c r="C78" s="318"/>
      <c r="D78" s="318"/>
      <c r="E78" s="318"/>
      <c r="F78" s="318"/>
      <c r="G78" s="318"/>
      <c r="H78" s="318"/>
      <c r="I78" s="318"/>
      <c r="J78" s="318"/>
      <c r="K78" s="813"/>
    </row>
    <row r="79" spans="1:11" x14ac:dyDescent="0.45">
      <c r="A79" s="812"/>
      <c r="B79" s="318"/>
      <c r="C79" s="318"/>
      <c r="D79" s="318"/>
      <c r="E79" s="318"/>
      <c r="F79" s="318"/>
      <c r="G79" s="318"/>
      <c r="H79" s="318"/>
      <c r="I79" s="318"/>
      <c r="J79" s="318"/>
      <c r="K79" s="813"/>
    </row>
    <row r="80" spans="1:11" x14ac:dyDescent="0.45">
      <c r="A80" s="812"/>
      <c r="B80" s="318"/>
      <c r="C80" s="318"/>
      <c r="D80" s="318"/>
      <c r="E80" s="318"/>
      <c r="F80" s="318"/>
      <c r="G80" s="318"/>
      <c r="H80" s="318"/>
      <c r="I80" s="318"/>
      <c r="J80" s="318"/>
      <c r="K80" s="813"/>
    </row>
    <row r="81" spans="1:11" x14ac:dyDescent="0.45">
      <c r="A81" s="812"/>
      <c r="B81" s="318"/>
      <c r="C81" s="318"/>
      <c r="D81" s="318"/>
      <c r="E81" s="318"/>
      <c r="F81" s="318"/>
      <c r="G81" s="318"/>
      <c r="H81" s="318"/>
      <c r="I81" s="318"/>
      <c r="J81" s="318"/>
      <c r="K81" s="813"/>
    </row>
    <row r="82" spans="1:11" x14ac:dyDescent="0.45">
      <c r="A82" s="812"/>
      <c r="B82" s="318"/>
      <c r="C82" s="318"/>
      <c r="D82" s="318"/>
      <c r="E82" s="318"/>
      <c r="F82" s="318"/>
      <c r="G82" s="318"/>
      <c r="H82" s="318"/>
      <c r="I82" s="318"/>
      <c r="J82" s="318"/>
      <c r="K82" s="813"/>
    </row>
    <row r="83" spans="1:11" x14ac:dyDescent="0.45">
      <c r="A83" s="812"/>
      <c r="B83" s="318"/>
      <c r="C83" s="318"/>
      <c r="D83" s="318"/>
      <c r="E83" s="318"/>
      <c r="F83" s="318"/>
      <c r="G83" s="318"/>
      <c r="H83" s="318"/>
      <c r="I83" s="318"/>
      <c r="J83" s="318"/>
      <c r="K83" s="813"/>
    </row>
    <row r="84" spans="1:11" x14ac:dyDescent="0.45">
      <c r="A84" s="812"/>
      <c r="B84" s="318"/>
      <c r="C84" s="318"/>
      <c r="D84" s="318"/>
      <c r="E84" s="318"/>
      <c r="F84" s="318"/>
      <c r="G84" s="318"/>
      <c r="H84" s="318"/>
      <c r="I84" s="318"/>
      <c r="J84" s="318"/>
      <c r="K84" s="813"/>
    </row>
    <row r="85" spans="1:11" x14ac:dyDescent="0.45">
      <c r="A85" s="812"/>
      <c r="B85" s="318"/>
      <c r="C85" s="318"/>
      <c r="D85" s="318"/>
      <c r="E85" s="318"/>
      <c r="F85" s="318"/>
      <c r="G85" s="318"/>
      <c r="H85" s="318"/>
      <c r="I85" s="318"/>
      <c r="J85" s="318"/>
      <c r="K85" s="813"/>
    </row>
    <row r="86" spans="1:11" x14ac:dyDescent="0.45">
      <c r="A86" s="812"/>
      <c r="B86" s="318"/>
      <c r="C86" s="318"/>
      <c r="D86" s="318"/>
      <c r="E86" s="318"/>
      <c r="F86" s="318"/>
      <c r="G86" s="318"/>
      <c r="H86" s="318"/>
      <c r="I86" s="318"/>
      <c r="J86" s="318"/>
      <c r="K86" s="813"/>
    </row>
    <row r="87" spans="1:11" x14ac:dyDescent="0.45">
      <c r="A87" s="812"/>
      <c r="B87" s="318"/>
      <c r="C87" s="318"/>
      <c r="D87" s="318"/>
      <c r="E87" s="318"/>
      <c r="F87" s="318"/>
      <c r="G87" s="318"/>
      <c r="H87" s="318"/>
      <c r="I87" s="318"/>
      <c r="J87" s="318"/>
      <c r="K87" s="813"/>
    </row>
    <row r="88" spans="1:11" x14ac:dyDescent="0.45">
      <c r="A88" s="812"/>
      <c r="B88" s="318"/>
      <c r="C88" s="318"/>
      <c r="D88" s="318"/>
      <c r="E88" s="318"/>
      <c r="F88" s="318"/>
      <c r="G88" s="318"/>
      <c r="H88" s="318"/>
      <c r="I88" s="318"/>
      <c r="J88" s="318"/>
      <c r="K88" s="813"/>
    </row>
    <row r="89" spans="1:11" x14ac:dyDescent="0.45">
      <c r="A89" s="812"/>
      <c r="B89" s="318"/>
      <c r="C89" s="318"/>
      <c r="D89" s="318"/>
      <c r="E89" s="318"/>
      <c r="F89" s="318"/>
      <c r="G89" s="318"/>
      <c r="H89" s="318"/>
      <c r="I89" s="318"/>
      <c r="J89" s="318"/>
      <c r="K89" s="813"/>
    </row>
    <row r="90" spans="1:11" x14ac:dyDescent="0.45">
      <c r="A90" s="812"/>
      <c r="B90" s="318"/>
      <c r="C90" s="318"/>
      <c r="D90" s="318"/>
      <c r="E90" s="318"/>
      <c r="F90" s="318"/>
      <c r="G90" s="318"/>
      <c r="H90" s="318"/>
      <c r="I90" s="318"/>
      <c r="J90" s="318"/>
      <c r="K90" s="813"/>
    </row>
    <row r="91" spans="1:11" x14ac:dyDescent="0.45">
      <c r="A91" s="812"/>
      <c r="B91" s="318"/>
      <c r="C91" s="318"/>
      <c r="D91" s="318"/>
      <c r="E91" s="318"/>
      <c r="F91" s="318"/>
      <c r="G91" s="318"/>
      <c r="H91" s="318"/>
      <c r="I91" s="318"/>
      <c r="J91" s="318"/>
      <c r="K91" s="813"/>
    </row>
    <row r="92" spans="1:11" x14ac:dyDescent="0.45">
      <c r="A92" s="812"/>
      <c r="B92" s="318"/>
      <c r="C92" s="318"/>
      <c r="D92" s="318"/>
      <c r="E92" s="318"/>
      <c r="F92" s="318"/>
      <c r="G92" s="318"/>
      <c r="H92" s="318"/>
      <c r="I92" s="318"/>
      <c r="J92" s="318"/>
      <c r="K92" s="813"/>
    </row>
    <row r="93" spans="1:11" x14ac:dyDescent="0.45">
      <c r="A93" s="812"/>
      <c r="B93" s="318"/>
      <c r="C93" s="318"/>
      <c r="D93" s="318"/>
      <c r="E93" s="318"/>
      <c r="F93" s="318"/>
      <c r="G93" s="318"/>
      <c r="H93" s="318"/>
      <c r="I93" s="318"/>
      <c r="J93" s="318"/>
      <c r="K93" s="813"/>
    </row>
    <row r="94" spans="1:11" x14ac:dyDescent="0.45">
      <c r="A94" s="814"/>
      <c r="B94" s="815"/>
      <c r="C94" s="815"/>
      <c r="D94" s="815"/>
      <c r="E94" s="815"/>
      <c r="F94" s="815"/>
      <c r="G94" s="815"/>
      <c r="H94" s="815"/>
      <c r="I94" s="815"/>
      <c r="J94" s="815"/>
      <c r="K94" s="816"/>
    </row>
    <row r="95" spans="1:11" x14ac:dyDescent="0.45">
      <c r="A95" s="818"/>
      <c r="B95" s="810"/>
      <c r="C95" s="810"/>
      <c r="D95" s="810"/>
      <c r="E95" s="810"/>
      <c r="F95" s="810"/>
      <c r="G95" s="810"/>
      <c r="H95" s="810"/>
      <c r="I95" s="810"/>
      <c r="J95" s="810"/>
      <c r="K95" s="811"/>
    </row>
    <row r="96" spans="1:11" x14ac:dyDescent="0.45">
      <c r="A96" s="812"/>
      <c r="B96" s="318"/>
      <c r="C96" s="318"/>
      <c r="D96" s="318"/>
      <c r="E96" s="318"/>
      <c r="F96" s="318"/>
      <c r="G96" s="318"/>
      <c r="H96" s="318"/>
      <c r="I96" s="318"/>
      <c r="J96" s="318"/>
      <c r="K96" s="813"/>
    </row>
    <row r="97" spans="1:11" x14ac:dyDescent="0.45">
      <c r="A97" s="2085" t="s">
        <v>684</v>
      </c>
      <c r="B97" s="2086"/>
      <c r="C97" s="2086"/>
      <c r="D97" s="2086"/>
      <c r="E97" s="2086"/>
      <c r="F97" s="2086"/>
      <c r="G97" s="2086"/>
      <c r="H97" s="2086"/>
      <c r="I97" s="2086"/>
      <c r="J97" s="2087"/>
      <c r="K97" s="2088"/>
    </row>
    <row r="98" spans="1:11" x14ac:dyDescent="0.45">
      <c r="A98" s="2089"/>
      <c r="B98" s="2090"/>
      <c r="C98" s="2090"/>
      <c r="D98" s="2090"/>
      <c r="E98" s="2090"/>
      <c r="F98" s="2090"/>
      <c r="G98" s="2090"/>
      <c r="H98" s="2090"/>
      <c r="I98" s="2090"/>
      <c r="J98" s="2090"/>
      <c r="K98" s="2091"/>
    </row>
    <row r="99" spans="1:11" x14ac:dyDescent="0.45">
      <c r="A99" s="812"/>
      <c r="B99" s="318"/>
      <c r="C99" s="318"/>
      <c r="D99" s="318"/>
      <c r="E99" s="318"/>
      <c r="F99" s="318"/>
      <c r="G99" s="318"/>
      <c r="H99" s="318"/>
      <c r="I99" s="318"/>
      <c r="J99" s="318"/>
      <c r="K99" s="813"/>
    </row>
    <row r="100" spans="1:11" x14ac:dyDescent="0.45">
      <c r="A100" s="812"/>
      <c r="B100" s="318"/>
      <c r="C100" s="318"/>
      <c r="D100" s="318"/>
      <c r="E100" s="318"/>
      <c r="F100" s="318"/>
      <c r="G100" s="318"/>
      <c r="H100" s="318"/>
      <c r="I100" s="318"/>
      <c r="J100" s="318"/>
      <c r="K100" s="813"/>
    </row>
    <row r="101" spans="1:11" x14ac:dyDescent="0.45">
      <c r="A101" s="2103" t="s">
        <v>629</v>
      </c>
      <c r="B101" s="2103"/>
      <c r="C101" s="2095"/>
      <c r="D101" s="2095"/>
      <c r="E101" s="2095"/>
      <c r="F101" s="2103" t="s">
        <v>575</v>
      </c>
      <c r="G101" s="2103"/>
      <c r="H101" s="2103"/>
      <c r="I101" s="2095"/>
      <c r="J101" s="2095"/>
      <c r="K101" s="2095"/>
    </row>
    <row r="102" spans="1:11" x14ac:dyDescent="0.45">
      <c r="A102" s="2103" t="s">
        <v>656</v>
      </c>
      <c r="B102" s="2103"/>
      <c r="C102" s="2095"/>
      <c r="D102" s="2095"/>
      <c r="E102" s="2095"/>
      <c r="F102" s="2103" t="s">
        <v>657</v>
      </c>
      <c r="G102" s="2103"/>
      <c r="H102" s="2103"/>
      <c r="I102" s="2095"/>
      <c r="J102" s="2095"/>
      <c r="K102" s="2095"/>
    </row>
    <row r="103" spans="1:11" x14ac:dyDescent="0.45">
      <c r="A103" s="2103" t="s">
        <v>658</v>
      </c>
      <c r="B103" s="2103"/>
      <c r="C103" s="2095"/>
      <c r="D103" s="2095"/>
      <c r="E103" s="2095"/>
      <c r="F103" s="2103" t="s">
        <v>676</v>
      </c>
      <c r="G103" s="2103"/>
      <c r="H103" s="2103"/>
      <c r="I103" s="2095"/>
      <c r="J103" s="2095"/>
      <c r="K103" s="2095"/>
    </row>
    <row r="104" spans="1:11" x14ac:dyDescent="0.45">
      <c r="A104" s="812"/>
      <c r="B104" s="318"/>
      <c r="C104" s="318"/>
      <c r="D104" s="318"/>
      <c r="E104" s="318"/>
      <c r="F104" s="318"/>
      <c r="G104" s="318"/>
      <c r="H104" s="318"/>
      <c r="I104" s="318"/>
      <c r="J104" s="810"/>
      <c r="K104" s="811"/>
    </row>
    <row r="105" spans="1:11" x14ac:dyDescent="0.45">
      <c r="A105" s="817"/>
      <c r="B105" s="822"/>
      <c r="C105" s="822"/>
      <c r="D105" s="822"/>
      <c r="E105" s="822"/>
      <c r="F105" s="318"/>
      <c r="G105" s="318"/>
      <c r="H105" s="318"/>
      <c r="I105" s="318"/>
      <c r="J105" s="318"/>
      <c r="K105" s="813"/>
    </row>
    <row r="106" spans="1:11" x14ac:dyDescent="0.45">
      <c r="A106" s="812"/>
      <c r="B106" s="318"/>
      <c r="C106" s="318"/>
      <c r="D106" s="318"/>
      <c r="E106" s="318"/>
      <c r="F106" s="318"/>
      <c r="G106" s="318"/>
      <c r="H106" s="318"/>
      <c r="I106" s="318"/>
      <c r="J106" s="318"/>
      <c r="K106" s="813"/>
    </row>
    <row r="107" spans="1:11" x14ac:dyDescent="0.45">
      <c r="A107" s="2102" t="s">
        <v>686</v>
      </c>
      <c r="B107" s="2049"/>
      <c r="C107" s="2049"/>
      <c r="D107" s="2049"/>
      <c r="E107" s="2049"/>
      <c r="F107" s="318"/>
      <c r="G107" s="318"/>
      <c r="H107" s="318"/>
      <c r="I107" s="318"/>
      <c r="J107" s="318"/>
      <c r="K107" s="813"/>
    </row>
    <row r="108" spans="1:11" x14ac:dyDescent="0.45">
      <c r="A108" s="812"/>
      <c r="B108" s="318"/>
      <c r="C108" s="318"/>
      <c r="D108" s="318"/>
      <c r="E108" s="318"/>
      <c r="F108" s="318"/>
      <c r="G108" s="318"/>
      <c r="H108" s="318"/>
      <c r="I108" s="318"/>
      <c r="J108" s="318"/>
      <c r="K108" s="813"/>
    </row>
    <row r="109" spans="1:11" x14ac:dyDescent="0.45">
      <c r="A109" s="812"/>
      <c r="B109" s="318"/>
      <c r="C109" s="318"/>
      <c r="D109" s="318"/>
      <c r="E109" s="318"/>
      <c r="F109" s="318"/>
      <c r="G109" s="318"/>
      <c r="H109" s="318"/>
      <c r="I109" s="318"/>
      <c r="J109" s="318"/>
      <c r="K109" s="813"/>
    </row>
    <row r="110" spans="1:11" x14ac:dyDescent="0.45">
      <c r="A110" s="812"/>
      <c r="B110" s="318"/>
      <c r="C110" s="318"/>
      <c r="D110" s="318"/>
      <c r="E110" s="318"/>
      <c r="F110" s="318"/>
      <c r="G110" s="318"/>
      <c r="H110" s="318"/>
      <c r="I110" s="318"/>
      <c r="J110" s="318"/>
      <c r="K110" s="813"/>
    </row>
    <row r="111" spans="1:11" x14ac:dyDescent="0.45">
      <c r="A111" s="812"/>
      <c r="B111" s="318"/>
      <c r="C111" s="318"/>
      <c r="D111" s="318"/>
      <c r="E111" s="318"/>
      <c r="F111" s="318"/>
      <c r="G111" s="318"/>
      <c r="H111" s="318"/>
      <c r="I111" s="318"/>
      <c r="J111" s="318"/>
      <c r="K111" s="813"/>
    </row>
    <row r="112" spans="1:11" x14ac:dyDescent="0.45">
      <c r="A112" s="812"/>
      <c r="B112" s="318"/>
      <c r="C112" s="318"/>
      <c r="D112" s="318"/>
      <c r="E112" s="318"/>
      <c r="F112" s="318"/>
      <c r="G112" s="318"/>
      <c r="H112" s="318"/>
      <c r="I112" s="318"/>
      <c r="J112" s="318"/>
      <c r="K112" s="813"/>
    </row>
    <row r="113" spans="1:11" x14ac:dyDescent="0.45">
      <c r="A113" s="2092" t="s">
        <v>687</v>
      </c>
      <c r="B113" s="2093"/>
      <c r="C113" s="2093"/>
      <c r="D113" s="2093"/>
      <c r="E113" s="2093"/>
      <c r="F113" s="2093"/>
      <c r="G113" s="2093"/>
      <c r="H113" s="2093"/>
      <c r="I113" s="2093"/>
      <c r="J113" s="2093"/>
      <c r="K113" s="2094"/>
    </row>
    <row r="114" spans="1:11" x14ac:dyDescent="0.45">
      <c r="A114" s="812"/>
      <c r="B114" s="318"/>
      <c r="C114" s="318"/>
      <c r="D114" s="318"/>
      <c r="E114" s="318"/>
      <c r="F114" s="318"/>
      <c r="G114" s="318"/>
      <c r="H114" s="318"/>
      <c r="I114" s="318"/>
      <c r="J114" s="318"/>
      <c r="K114" s="813"/>
    </row>
    <row r="115" spans="1:11" x14ac:dyDescent="0.45">
      <c r="A115" s="812"/>
      <c r="B115" s="318"/>
      <c r="C115" s="318"/>
      <c r="D115" s="318"/>
      <c r="E115" s="318"/>
      <c r="F115" s="318"/>
      <c r="G115" s="318"/>
      <c r="H115" s="318"/>
      <c r="I115" s="318"/>
      <c r="J115" s="318"/>
      <c r="K115" s="813"/>
    </row>
    <row r="116" spans="1:11" x14ac:dyDescent="0.45">
      <c r="A116" s="2061" t="s">
        <v>688</v>
      </c>
      <c r="B116" s="2061"/>
      <c r="C116" s="2061" t="s">
        <v>689</v>
      </c>
      <c r="D116" s="2061"/>
      <c r="E116" s="2057" t="s">
        <v>690</v>
      </c>
      <c r="F116" s="2051"/>
      <c r="G116" s="2058"/>
      <c r="H116" s="2061" t="s">
        <v>691</v>
      </c>
      <c r="I116" s="2061"/>
      <c r="J116" s="2061" t="s">
        <v>692</v>
      </c>
      <c r="K116" s="2061"/>
    </row>
    <row r="117" spans="1:11" x14ac:dyDescent="0.45">
      <c r="A117" s="2107"/>
      <c r="B117" s="2106"/>
      <c r="C117" s="2066"/>
      <c r="D117" s="2066"/>
      <c r="E117" s="2059"/>
      <c r="F117" s="2060"/>
      <c r="G117" s="2058"/>
      <c r="H117" s="2107"/>
      <c r="I117" s="2106"/>
      <c r="J117" s="2107"/>
      <c r="K117" s="2106"/>
    </row>
    <row r="118" spans="1:11" x14ac:dyDescent="0.45">
      <c r="A118" s="2102"/>
      <c r="B118" s="2074"/>
      <c r="C118" s="2108"/>
      <c r="D118" s="2108"/>
      <c r="E118" s="2059"/>
      <c r="F118" s="2060"/>
      <c r="G118" s="2058"/>
      <c r="H118" s="2102"/>
      <c r="I118" s="2074"/>
      <c r="J118" s="2102"/>
      <c r="K118" s="2074"/>
    </row>
    <row r="119" spans="1:11" x14ac:dyDescent="0.45">
      <c r="A119" s="812"/>
      <c r="B119" s="318"/>
      <c r="C119" s="318"/>
      <c r="D119" s="318"/>
      <c r="E119" s="318"/>
      <c r="F119" s="318"/>
      <c r="G119" s="318"/>
      <c r="H119" s="318"/>
      <c r="I119" s="318"/>
      <c r="J119" s="318"/>
      <c r="K119" s="813"/>
    </row>
    <row r="120" spans="1:11" x14ac:dyDescent="0.45">
      <c r="A120" s="812"/>
      <c r="B120" s="318"/>
      <c r="C120" s="318"/>
      <c r="D120" s="318"/>
      <c r="E120" s="318"/>
      <c r="F120" s="318"/>
      <c r="K120" s="813"/>
    </row>
    <row r="121" spans="1:11" x14ac:dyDescent="0.45">
      <c r="A121" s="812"/>
      <c r="B121" s="318"/>
      <c r="C121" s="318"/>
      <c r="D121" s="318"/>
      <c r="E121" s="318"/>
      <c r="F121" s="318"/>
      <c r="K121" s="813"/>
    </row>
    <row r="122" spans="1:11" x14ac:dyDescent="0.45">
      <c r="A122" s="812"/>
      <c r="B122" s="318"/>
      <c r="C122" s="318"/>
      <c r="D122" s="318"/>
      <c r="E122" s="318"/>
      <c r="F122" s="318"/>
      <c r="K122" s="813"/>
    </row>
    <row r="123" spans="1:11" x14ac:dyDescent="0.45">
      <c r="A123" s="812"/>
      <c r="B123" s="318"/>
      <c r="C123" s="318"/>
      <c r="D123" s="318"/>
      <c r="E123" s="318"/>
      <c r="F123" s="318"/>
      <c r="G123" s="318"/>
      <c r="H123" s="318"/>
      <c r="I123" s="318"/>
      <c r="J123" s="318"/>
      <c r="K123" s="813"/>
    </row>
    <row r="124" spans="1:11" x14ac:dyDescent="0.45">
      <c r="A124" s="812"/>
      <c r="B124" s="318"/>
      <c r="C124" s="318"/>
      <c r="D124" s="318"/>
      <c r="E124" s="318"/>
      <c r="F124" s="318"/>
      <c r="G124" s="318"/>
      <c r="H124" s="318"/>
      <c r="I124" s="318"/>
      <c r="J124" s="318"/>
      <c r="K124" s="813"/>
    </row>
    <row r="125" spans="1:11" x14ac:dyDescent="0.45">
      <c r="A125" s="812"/>
      <c r="B125" s="318"/>
      <c r="C125" s="318"/>
      <c r="D125" s="318"/>
      <c r="E125" s="318"/>
      <c r="F125" s="318"/>
      <c r="G125" s="318"/>
      <c r="H125" s="318"/>
      <c r="I125" s="318"/>
      <c r="J125" s="318"/>
      <c r="K125" s="813"/>
    </row>
    <row r="126" spans="1:11" x14ac:dyDescent="0.45">
      <c r="A126" s="812"/>
      <c r="B126" s="318"/>
      <c r="C126" s="318"/>
      <c r="D126" s="318"/>
      <c r="E126" s="318"/>
      <c r="F126" s="318"/>
      <c r="G126" s="318"/>
      <c r="H126" s="318"/>
      <c r="I126" s="318"/>
      <c r="J126" s="318"/>
      <c r="K126" s="813"/>
    </row>
    <row r="127" spans="1:11" x14ac:dyDescent="0.45">
      <c r="A127" s="812"/>
      <c r="B127" s="318"/>
      <c r="C127" s="318"/>
      <c r="D127" s="318"/>
      <c r="E127" s="318"/>
      <c r="F127" s="318"/>
      <c r="G127" s="318"/>
      <c r="H127" s="318"/>
      <c r="I127" s="318"/>
      <c r="J127" s="318"/>
      <c r="K127" s="813"/>
    </row>
    <row r="128" spans="1:11" x14ac:dyDescent="0.45">
      <c r="A128" s="812"/>
      <c r="B128" s="829" t="s">
        <v>693</v>
      </c>
      <c r="C128" s="829"/>
      <c r="D128" s="829"/>
      <c r="E128" s="318"/>
      <c r="F128" s="318"/>
      <c r="G128" s="318"/>
      <c r="H128" s="318"/>
      <c r="I128" s="318"/>
      <c r="J128" s="318"/>
      <c r="K128" s="813"/>
    </row>
    <row r="129" spans="1:11" x14ac:dyDescent="0.45">
      <c r="A129" s="812"/>
      <c r="B129" s="318"/>
      <c r="C129" s="318"/>
      <c r="D129" s="318"/>
      <c r="E129" s="318"/>
      <c r="F129" s="318"/>
      <c r="G129" s="318"/>
      <c r="H129" s="318"/>
      <c r="I129" s="318"/>
      <c r="J129" s="318"/>
      <c r="K129" s="813"/>
    </row>
    <row r="130" spans="1:11" x14ac:dyDescent="0.45">
      <c r="A130" s="821"/>
      <c r="B130" s="2109" t="s">
        <v>694</v>
      </c>
      <c r="C130" s="2110"/>
      <c r="D130" s="827" t="s">
        <v>459</v>
      </c>
      <c r="E130" s="828" t="s">
        <v>695</v>
      </c>
      <c r="F130" s="828" t="s">
        <v>696</v>
      </c>
      <c r="G130" s="828" t="s">
        <v>123</v>
      </c>
      <c r="H130" s="828" t="s">
        <v>697</v>
      </c>
      <c r="I130" s="828" t="s">
        <v>698</v>
      </c>
      <c r="J130" s="828" t="s">
        <v>699</v>
      </c>
      <c r="K130" s="813"/>
    </row>
    <row r="131" spans="1:11" x14ac:dyDescent="0.45">
      <c r="A131" s="812"/>
      <c r="B131" s="318"/>
      <c r="C131" s="318"/>
      <c r="D131" s="818"/>
      <c r="E131" s="318"/>
      <c r="F131" s="318"/>
      <c r="G131" s="318"/>
      <c r="H131" s="318"/>
      <c r="I131" s="318"/>
      <c r="J131" s="318"/>
      <c r="K131" s="813"/>
    </row>
    <row r="132" spans="1:11" x14ac:dyDescent="0.45">
      <c r="A132" s="812"/>
      <c r="B132" s="318"/>
      <c r="C132" s="318"/>
      <c r="D132" s="318"/>
      <c r="E132" s="318"/>
      <c r="F132" s="318"/>
      <c r="G132" s="318"/>
      <c r="H132" s="318"/>
      <c r="I132" s="318"/>
      <c r="J132" s="318"/>
      <c r="K132" s="813"/>
    </row>
    <row r="133" spans="1:11" x14ac:dyDescent="0.45">
      <c r="A133" s="812"/>
      <c r="B133" s="318"/>
      <c r="C133" s="318"/>
      <c r="D133" s="318"/>
      <c r="E133" s="318"/>
      <c r="F133" s="318"/>
      <c r="G133" s="318"/>
      <c r="H133" s="318"/>
      <c r="I133" s="318"/>
      <c r="J133" s="318"/>
      <c r="K133" s="813"/>
    </row>
    <row r="134" spans="1:11" x14ac:dyDescent="0.45">
      <c r="A134" s="812"/>
      <c r="B134" s="318"/>
      <c r="C134" s="318"/>
      <c r="D134" s="318"/>
      <c r="E134" s="318"/>
      <c r="F134" s="318"/>
      <c r="G134" s="318"/>
      <c r="H134" s="318"/>
      <c r="I134" s="318"/>
      <c r="J134" s="318"/>
      <c r="K134" s="813"/>
    </row>
    <row r="135" spans="1:11" x14ac:dyDescent="0.45">
      <c r="A135" s="812"/>
      <c r="B135" s="318"/>
      <c r="C135" s="318"/>
      <c r="D135" s="318"/>
      <c r="E135" s="318"/>
      <c r="F135" s="318"/>
      <c r="G135" s="318"/>
      <c r="H135" s="318"/>
      <c r="I135" s="318"/>
      <c r="J135" s="318"/>
      <c r="K135" s="813"/>
    </row>
    <row r="136" spans="1:11" x14ac:dyDescent="0.45">
      <c r="A136" s="812"/>
      <c r="B136" s="318"/>
      <c r="C136" s="318"/>
      <c r="D136" s="318"/>
      <c r="E136" s="318"/>
      <c r="F136" s="318"/>
      <c r="G136" s="318"/>
      <c r="H136" s="318"/>
      <c r="I136" s="318"/>
      <c r="J136" s="318"/>
      <c r="K136" s="813"/>
    </row>
    <row r="137" spans="1:11" x14ac:dyDescent="0.45">
      <c r="A137" s="812"/>
      <c r="B137" s="318"/>
      <c r="C137" s="318"/>
      <c r="D137" s="318"/>
      <c r="E137" s="318"/>
      <c r="F137" s="318"/>
      <c r="G137" s="318"/>
      <c r="H137" s="318"/>
      <c r="I137" s="318"/>
      <c r="J137" s="318"/>
      <c r="K137" s="813"/>
    </row>
    <row r="138" spans="1:11" x14ac:dyDescent="0.45">
      <c r="A138" s="812"/>
      <c r="B138" s="318"/>
      <c r="C138" s="318"/>
      <c r="D138" s="318"/>
      <c r="E138" s="318"/>
      <c r="F138" s="318"/>
      <c r="G138" s="318"/>
      <c r="H138" s="318"/>
      <c r="I138" s="318"/>
      <c r="J138" s="318"/>
      <c r="K138" s="813"/>
    </row>
    <row r="139" spans="1:11" x14ac:dyDescent="0.45">
      <c r="A139" s="812"/>
      <c r="B139" s="318"/>
      <c r="C139" s="318"/>
      <c r="D139" s="318"/>
      <c r="E139" s="318"/>
      <c r="F139" s="318"/>
      <c r="G139" s="318"/>
      <c r="H139" s="318"/>
      <c r="I139" s="318"/>
      <c r="J139" s="318"/>
      <c r="K139" s="813"/>
    </row>
    <row r="140" spans="1:11" x14ac:dyDescent="0.45">
      <c r="A140" s="812"/>
      <c r="B140" s="318"/>
      <c r="C140" s="318"/>
      <c r="D140" s="318"/>
      <c r="E140" s="318"/>
      <c r="F140" s="318"/>
      <c r="G140" s="318"/>
      <c r="H140" s="318"/>
      <c r="I140" s="318"/>
      <c r="J140" s="318"/>
      <c r="K140" s="813"/>
    </row>
    <row r="141" spans="1:11" x14ac:dyDescent="0.45">
      <c r="A141" s="814"/>
      <c r="B141" s="815"/>
      <c r="C141" s="815"/>
      <c r="D141" s="815"/>
      <c r="E141" s="815"/>
      <c r="F141" s="815"/>
      <c r="G141" s="815"/>
      <c r="H141" s="815"/>
      <c r="I141" s="815"/>
      <c r="J141" s="815"/>
      <c r="K141" s="816"/>
    </row>
    <row r="142" spans="1:11" x14ac:dyDescent="0.45">
      <c r="A142" s="818"/>
      <c r="B142" s="810"/>
      <c r="C142" s="810"/>
      <c r="D142" s="810"/>
      <c r="E142" s="810"/>
      <c r="F142" s="810"/>
      <c r="G142" s="810"/>
      <c r="H142" s="810"/>
      <c r="I142" s="810"/>
      <c r="J142" s="810"/>
      <c r="K142" s="811"/>
    </row>
    <row r="143" spans="1:11" x14ac:dyDescent="0.45">
      <c r="A143" s="812"/>
      <c r="B143" s="318"/>
      <c r="C143" s="318"/>
      <c r="D143" s="318"/>
      <c r="E143" s="318"/>
      <c r="F143" s="318"/>
      <c r="G143" s="318"/>
      <c r="H143" s="318"/>
      <c r="I143" s="318"/>
      <c r="J143" s="318"/>
      <c r="K143" s="813"/>
    </row>
    <row r="144" spans="1:11" x14ac:dyDescent="0.45">
      <c r="A144" s="2104" t="s">
        <v>700</v>
      </c>
      <c r="B144" s="2097"/>
      <c r="C144" s="2097"/>
      <c r="D144" s="2097"/>
      <c r="E144" s="2097"/>
      <c r="F144" s="2097"/>
      <c r="G144" s="2097"/>
      <c r="H144" s="2097"/>
      <c r="I144" s="2097"/>
      <c r="J144" s="2105"/>
      <c r="K144" s="2106"/>
    </row>
    <row r="145" spans="1:11" x14ac:dyDescent="0.45">
      <c r="A145" s="2102"/>
      <c r="B145" s="2049"/>
      <c r="C145" s="2049"/>
      <c r="D145" s="2049"/>
      <c r="E145" s="2049"/>
      <c r="F145" s="2049"/>
      <c r="G145" s="2049"/>
      <c r="H145" s="2049"/>
      <c r="I145" s="2049"/>
      <c r="J145" s="2049"/>
      <c r="K145" s="2074"/>
    </row>
    <row r="146" spans="1:11" x14ac:dyDescent="0.45">
      <c r="A146" s="812"/>
      <c r="B146" s="318"/>
      <c r="C146" s="318"/>
      <c r="D146" s="318"/>
      <c r="E146" s="318"/>
      <c r="F146" s="318"/>
      <c r="G146" s="318"/>
      <c r="H146" s="318"/>
      <c r="I146" s="318"/>
      <c r="J146" s="318"/>
      <c r="K146" s="813"/>
    </row>
    <row r="147" spans="1:11" x14ac:dyDescent="0.45">
      <c r="A147" s="814" t="s">
        <v>701</v>
      </c>
      <c r="B147" s="815"/>
      <c r="C147" s="815"/>
      <c r="D147" s="815"/>
      <c r="E147" s="815"/>
      <c r="F147" s="815"/>
      <c r="G147" s="815"/>
      <c r="H147" s="815"/>
      <c r="I147" s="815"/>
      <c r="J147" s="815"/>
      <c r="K147" s="816"/>
    </row>
    <row r="148" spans="1:11" x14ac:dyDescent="0.45">
      <c r="A148" s="814" t="s">
        <v>702</v>
      </c>
      <c r="B148" s="815"/>
      <c r="C148" s="815"/>
      <c r="D148" s="815"/>
      <c r="E148" s="815"/>
      <c r="F148" s="815"/>
      <c r="G148" s="815"/>
      <c r="H148" s="815"/>
      <c r="I148" s="815"/>
      <c r="J148" s="815"/>
      <c r="K148" s="816"/>
    </row>
    <row r="149" spans="1:11" x14ac:dyDescent="0.45">
      <c r="A149" s="812"/>
      <c r="B149" s="318"/>
      <c r="C149" s="318"/>
      <c r="D149" s="318"/>
      <c r="E149" s="318"/>
      <c r="F149" s="318"/>
      <c r="G149" s="318"/>
      <c r="H149" s="318"/>
      <c r="I149" s="318"/>
      <c r="J149" s="318"/>
      <c r="K149" s="813"/>
    </row>
    <row r="150" spans="1:11" x14ac:dyDescent="0.45">
      <c r="A150" s="812"/>
      <c r="B150" s="815" t="s">
        <v>703</v>
      </c>
      <c r="C150" s="815"/>
      <c r="D150" s="815"/>
      <c r="E150" s="815"/>
      <c r="F150" s="318"/>
      <c r="G150" s="815" t="s">
        <v>704</v>
      </c>
      <c r="H150" s="815"/>
      <c r="I150" s="815"/>
      <c r="J150" s="815"/>
      <c r="K150" s="813"/>
    </row>
    <row r="151" spans="1:11" x14ac:dyDescent="0.45">
      <c r="A151" s="812"/>
      <c r="B151" s="318"/>
      <c r="C151" s="318"/>
      <c r="D151" s="318"/>
      <c r="E151" s="318"/>
      <c r="F151" s="318"/>
      <c r="G151" s="318"/>
      <c r="H151" s="318"/>
      <c r="I151" s="318"/>
      <c r="J151" s="318"/>
      <c r="K151" s="813"/>
    </row>
    <row r="152" spans="1:11" x14ac:dyDescent="0.45">
      <c r="A152" s="812"/>
      <c r="B152" s="2049" t="s">
        <v>705</v>
      </c>
      <c r="C152" s="2049"/>
      <c r="D152" s="2049"/>
      <c r="E152" s="815"/>
      <c r="F152" s="815"/>
      <c r="G152" s="815"/>
      <c r="H152" s="815"/>
      <c r="I152" s="815"/>
      <c r="J152" s="815"/>
      <c r="K152" s="813"/>
    </row>
    <row r="153" spans="1:11" x14ac:dyDescent="0.45">
      <c r="A153" s="812"/>
      <c r="B153" s="826"/>
      <c r="C153" s="826"/>
      <c r="D153" s="826"/>
      <c r="E153" s="826"/>
      <c r="F153" s="826"/>
      <c r="G153" s="826"/>
      <c r="H153" s="826"/>
      <c r="I153" s="826"/>
      <c r="J153" s="826"/>
      <c r="K153" s="813"/>
    </row>
    <row r="154" spans="1:11" x14ac:dyDescent="0.45">
      <c r="A154" s="812"/>
      <c r="B154" s="318"/>
      <c r="C154" s="318"/>
      <c r="D154" s="318"/>
      <c r="E154" s="318"/>
      <c r="F154" s="318"/>
      <c r="G154" s="318"/>
      <c r="H154" s="318"/>
      <c r="I154" s="318"/>
      <c r="J154" s="318"/>
      <c r="K154" s="813"/>
    </row>
    <row r="155" spans="1:11" x14ac:dyDescent="0.45">
      <c r="A155" s="812"/>
      <c r="B155" s="2062" t="s">
        <v>706</v>
      </c>
      <c r="C155" s="2063"/>
      <c r="D155" s="2053"/>
      <c r="E155" s="2053"/>
      <c r="F155" s="318"/>
      <c r="G155" s="2052" t="s">
        <v>707</v>
      </c>
      <c r="H155" s="2053"/>
      <c r="I155" s="2053"/>
      <c r="J155" s="2053"/>
      <c r="K155" s="813"/>
    </row>
    <row r="156" spans="1:11" x14ac:dyDescent="0.45">
      <c r="A156" s="812"/>
      <c r="B156" s="2055" t="s">
        <v>712</v>
      </c>
      <c r="C156" s="2055"/>
      <c r="D156" s="815"/>
      <c r="E156" s="815"/>
      <c r="F156" s="318"/>
      <c r="G156" s="2054" t="s">
        <v>715</v>
      </c>
      <c r="H156" s="2055"/>
      <c r="I156" s="815"/>
      <c r="J156" s="815"/>
      <c r="K156" s="813"/>
    </row>
    <row r="157" spans="1:11" x14ac:dyDescent="0.45">
      <c r="A157" s="812"/>
      <c r="B157" s="2055" t="s">
        <v>713</v>
      </c>
      <c r="C157" s="2055"/>
      <c r="D157" s="826"/>
      <c r="E157" s="826"/>
      <c r="F157" s="318"/>
      <c r="G157" s="2056" t="s">
        <v>716</v>
      </c>
      <c r="H157" s="2051"/>
      <c r="I157" s="826"/>
      <c r="J157" s="826"/>
      <c r="K157" s="813"/>
    </row>
    <row r="158" spans="1:11" x14ac:dyDescent="0.45">
      <c r="A158" s="812"/>
      <c r="B158" s="2055" t="s">
        <v>714</v>
      </c>
      <c r="C158" s="2055"/>
      <c r="D158" s="826"/>
      <c r="E158" s="826"/>
      <c r="F158" s="318"/>
      <c r="G158" s="2056" t="s">
        <v>717</v>
      </c>
      <c r="H158" s="2051"/>
      <c r="I158" s="826"/>
      <c r="J158" s="826"/>
      <c r="K158" s="813"/>
    </row>
    <row r="159" spans="1:11" x14ac:dyDescent="0.45">
      <c r="A159" s="812"/>
      <c r="B159" s="318"/>
      <c r="C159" s="318"/>
      <c r="D159" s="318"/>
      <c r="E159" s="318"/>
      <c r="F159" s="318"/>
      <c r="G159" s="2056" t="s">
        <v>718</v>
      </c>
      <c r="H159" s="2051"/>
      <c r="I159" s="826"/>
      <c r="J159" s="826"/>
      <c r="K159" s="813"/>
    </row>
    <row r="160" spans="1:11" x14ac:dyDescent="0.45">
      <c r="A160" s="812"/>
      <c r="B160" s="318"/>
      <c r="C160" s="318"/>
      <c r="D160" s="318"/>
      <c r="E160" s="318"/>
      <c r="F160" s="318"/>
      <c r="G160" s="318"/>
      <c r="H160" s="318"/>
      <c r="I160" s="318"/>
      <c r="J160" s="318"/>
      <c r="K160" s="813"/>
    </row>
    <row r="161" spans="1:11" x14ac:dyDescent="0.45">
      <c r="A161" s="812"/>
      <c r="B161" s="2052" t="s">
        <v>708</v>
      </c>
      <c r="C161" s="2053"/>
      <c r="D161" s="2053"/>
      <c r="E161" s="2053"/>
      <c r="F161" s="318"/>
      <c r="G161" s="2052" t="s">
        <v>709</v>
      </c>
      <c r="H161" s="2053"/>
      <c r="I161" s="2053"/>
      <c r="J161" s="2053"/>
      <c r="K161" s="813"/>
    </row>
    <row r="162" spans="1:11" x14ac:dyDescent="0.45">
      <c r="A162" s="812"/>
      <c r="B162" s="2055" t="s">
        <v>721</v>
      </c>
      <c r="C162" s="2055"/>
      <c r="D162" s="815"/>
      <c r="E162" s="815"/>
      <c r="F162" s="318"/>
      <c r="G162" s="2054" t="s">
        <v>710</v>
      </c>
      <c r="H162" s="2055"/>
      <c r="I162" s="815"/>
      <c r="J162" s="815"/>
      <c r="K162" s="813"/>
    </row>
    <row r="163" spans="1:11" x14ac:dyDescent="0.45">
      <c r="A163" s="812"/>
      <c r="B163" s="2051" t="s">
        <v>722</v>
      </c>
      <c r="C163" s="2051"/>
      <c r="D163" s="826"/>
      <c r="E163" s="826"/>
      <c r="F163" s="318"/>
      <c r="G163" s="2056" t="s">
        <v>719</v>
      </c>
      <c r="H163" s="2051"/>
      <c r="I163" s="826"/>
      <c r="J163" s="826"/>
      <c r="K163" s="813"/>
    </row>
    <row r="164" spans="1:11" x14ac:dyDescent="0.45">
      <c r="A164" s="812"/>
      <c r="B164" s="2051" t="s">
        <v>723</v>
      </c>
      <c r="C164" s="2051"/>
      <c r="D164" s="826"/>
      <c r="E164" s="826"/>
      <c r="F164" s="318"/>
      <c r="G164" s="2056" t="s">
        <v>711</v>
      </c>
      <c r="H164" s="2051"/>
      <c r="I164" s="826"/>
      <c r="J164" s="826"/>
      <c r="K164" s="813"/>
    </row>
    <row r="165" spans="1:11" x14ac:dyDescent="0.45">
      <c r="A165" s="812"/>
      <c r="B165" s="2051" t="s">
        <v>724</v>
      </c>
      <c r="C165" s="2051"/>
      <c r="D165" s="826"/>
      <c r="E165" s="826"/>
      <c r="F165" s="318"/>
      <c r="G165" s="2056"/>
      <c r="H165" s="2051"/>
      <c r="I165" s="826"/>
      <c r="J165" s="826"/>
      <c r="K165" s="813"/>
    </row>
    <row r="166" spans="1:11" x14ac:dyDescent="0.45">
      <c r="A166" s="812"/>
      <c r="B166" s="2051" t="s">
        <v>725</v>
      </c>
      <c r="C166" s="2051"/>
      <c r="D166" s="826"/>
      <c r="E166" s="826"/>
      <c r="F166" s="318"/>
      <c r="G166" s="2054" t="s">
        <v>720</v>
      </c>
      <c r="H166" s="2055"/>
      <c r="I166" s="815"/>
      <c r="J166" s="815"/>
      <c r="K166" s="813"/>
    </row>
    <row r="167" spans="1:11" x14ac:dyDescent="0.45">
      <c r="A167" s="812"/>
      <c r="B167" s="2051" t="s">
        <v>726</v>
      </c>
      <c r="C167" s="2051"/>
      <c r="D167" s="826"/>
      <c r="E167" s="826"/>
      <c r="F167" s="318"/>
      <c r="G167" s="2056" t="s">
        <v>719</v>
      </c>
      <c r="H167" s="2051"/>
      <c r="I167" s="826"/>
      <c r="J167" s="826"/>
      <c r="K167" s="813"/>
    </row>
    <row r="168" spans="1:11" x14ac:dyDescent="0.45">
      <c r="A168" s="812"/>
      <c r="B168" s="2051" t="s">
        <v>727</v>
      </c>
      <c r="C168" s="2051"/>
      <c r="D168" s="826"/>
      <c r="E168" s="826"/>
      <c r="F168" s="318"/>
      <c r="G168" s="2056" t="s">
        <v>711</v>
      </c>
      <c r="H168" s="2051"/>
      <c r="I168" s="826"/>
      <c r="J168" s="826"/>
      <c r="K168" s="813"/>
    </row>
    <row r="169" spans="1:11" x14ac:dyDescent="0.45">
      <c r="A169" s="812"/>
      <c r="B169" s="2051" t="s">
        <v>728</v>
      </c>
      <c r="C169" s="2051"/>
      <c r="D169" s="826"/>
      <c r="E169" s="826"/>
      <c r="F169" s="318"/>
      <c r="G169" s="318"/>
      <c r="H169" s="318"/>
      <c r="I169" s="318"/>
      <c r="J169" s="318"/>
      <c r="K169" s="813"/>
    </row>
    <row r="170" spans="1:11" x14ac:dyDescent="0.45">
      <c r="A170" s="812"/>
      <c r="B170" s="2051" t="s">
        <v>729</v>
      </c>
      <c r="C170" s="2051"/>
      <c r="D170" s="826"/>
      <c r="E170" s="826"/>
      <c r="F170" s="318"/>
      <c r="G170" s="318"/>
      <c r="H170" s="318"/>
      <c r="I170" s="318"/>
      <c r="J170" s="318"/>
      <c r="K170" s="813"/>
    </row>
    <row r="171" spans="1:11" x14ac:dyDescent="0.45">
      <c r="A171" s="812"/>
      <c r="B171" s="2051" t="s">
        <v>730</v>
      </c>
      <c r="C171" s="2051"/>
      <c r="D171" s="826"/>
      <c r="E171" s="826"/>
      <c r="F171" s="318"/>
      <c r="G171" s="2052" t="s">
        <v>744</v>
      </c>
      <c r="H171" s="2053"/>
      <c r="I171" s="2053"/>
      <c r="J171" s="2053"/>
      <c r="K171" s="813"/>
    </row>
    <row r="172" spans="1:11" x14ac:dyDescent="0.45">
      <c r="A172" s="812"/>
      <c r="B172" s="2051" t="s">
        <v>731</v>
      </c>
      <c r="C172" s="2051"/>
      <c r="D172" s="826"/>
      <c r="E172" s="826"/>
      <c r="F172" s="318"/>
      <c r="G172" s="818"/>
      <c r="H172" s="810"/>
      <c r="I172" s="810"/>
      <c r="J172" s="811"/>
      <c r="K172" s="813"/>
    </row>
    <row r="173" spans="1:11" x14ac:dyDescent="0.45">
      <c r="A173" s="812"/>
      <c r="B173" s="2051" t="s">
        <v>732</v>
      </c>
      <c r="C173" s="2051"/>
      <c r="D173" s="826"/>
      <c r="E173" s="826"/>
      <c r="F173" s="318"/>
      <c r="G173" s="812"/>
      <c r="H173" s="318"/>
      <c r="I173" s="318"/>
      <c r="J173" s="813"/>
      <c r="K173" s="813"/>
    </row>
    <row r="174" spans="1:11" x14ac:dyDescent="0.45">
      <c r="A174" s="812"/>
      <c r="B174" s="2051" t="s">
        <v>733</v>
      </c>
      <c r="C174" s="2051"/>
      <c r="D174" s="826"/>
      <c r="E174" s="826"/>
      <c r="F174" s="318"/>
      <c r="G174" s="812"/>
      <c r="H174" s="318"/>
      <c r="I174" s="318"/>
      <c r="J174" s="813"/>
      <c r="K174" s="813"/>
    </row>
    <row r="175" spans="1:11" x14ac:dyDescent="0.45">
      <c r="A175" s="812"/>
      <c r="B175" s="2051" t="s">
        <v>734</v>
      </c>
      <c r="C175" s="2051"/>
      <c r="D175" s="826"/>
      <c r="E175" s="826"/>
      <c r="F175" s="318"/>
      <c r="G175" s="812"/>
      <c r="H175" s="318"/>
      <c r="I175" s="318"/>
      <c r="J175" s="813"/>
      <c r="K175" s="813"/>
    </row>
    <row r="176" spans="1:11" x14ac:dyDescent="0.45">
      <c r="A176" s="812"/>
      <c r="B176" s="2051" t="s">
        <v>735</v>
      </c>
      <c r="C176" s="2051"/>
      <c r="D176" s="826"/>
      <c r="E176" s="826"/>
      <c r="F176" s="318"/>
      <c r="G176" s="812"/>
      <c r="H176" s="318"/>
      <c r="I176" s="318"/>
      <c r="J176" s="813"/>
      <c r="K176" s="813"/>
    </row>
    <row r="177" spans="1:11" x14ac:dyDescent="0.45">
      <c r="A177" s="812"/>
      <c r="B177" s="2051" t="s">
        <v>735</v>
      </c>
      <c r="C177" s="2051"/>
      <c r="D177" s="826"/>
      <c r="E177" s="826"/>
      <c r="F177" s="318"/>
      <c r="G177" s="812"/>
      <c r="H177" s="318"/>
      <c r="I177" s="318"/>
      <c r="J177" s="813"/>
      <c r="K177" s="813"/>
    </row>
    <row r="178" spans="1:11" x14ac:dyDescent="0.45">
      <c r="A178" s="812"/>
      <c r="B178" s="2051" t="s">
        <v>736</v>
      </c>
      <c r="C178" s="2051"/>
      <c r="D178" s="826"/>
      <c r="E178" s="826"/>
      <c r="F178" s="318"/>
      <c r="G178" s="812"/>
      <c r="H178" s="318"/>
      <c r="I178" s="318"/>
      <c r="J178" s="813"/>
      <c r="K178" s="813"/>
    </row>
    <row r="179" spans="1:11" x14ac:dyDescent="0.45">
      <c r="A179" s="812"/>
      <c r="B179" s="2051" t="s">
        <v>737</v>
      </c>
      <c r="C179" s="2051"/>
      <c r="D179" s="826"/>
      <c r="E179" s="826"/>
      <c r="F179" s="318"/>
      <c r="G179" s="812"/>
      <c r="H179" s="318"/>
      <c r="I179" s="318"/>
      <c r="J179" s="813"/>
      <c r="K179" s="813"/>
    </row>
    <row r="180" spans="1:11" x14ac:dyDescent="0.45">
      <c r="A180" s="812"/>
      <c r="B180" s="2051" t="s">
        <v>738</v>
      </c>
      <c r="C180" s="2051"/>
      <c r="D180" s="826"/>
      <c r="E180" s="826"/>
      <c r="F180" s="318"/>
      <c r="G180" s="812"/>
      <c r="H180" s="318"/>
      <c r="I180" s="318"/>
      <c r="J180" s="813"/>
      <c r="K180" s="813"/>
    </row>
    <row r="181" spans="1:11" x14ac:dyDescent="0.45">
      <c r="A181" s="812"/>
      <c r="B181" s="2051" t="s">
        <v>739</v>
      </c>
      <c r="C181" s="2051"/>
      <c r="D181" s="826"/>
      <c r="E181" s="826"/>
      <c r="F181" s="318"/>
      <c r="G181" s="812"/>
      <c r="H181" s="318"/>
      <c r="I181" s="318"/>
      <c r="J181" s="813"/>
      <c r="K181" s="813"/>
    </row>
    <row r="182" spans="1:11" x14ac:dyDescent="0.45">
      <c r="A182" s="812"/>
      <c r="B182" s="2051" t="s">
        <v>740</v>
      </c>
      <c r="C182" s="2051"/>
      <c r="D182" s="826"/>
      <c r="E182" s="826"/>
      <c r="F182" s="318"/>
      <c r="G182" s="812"/>
      <c r="H182" s="318"/>
      <c r="I182" s="318"/>
      <c r="J182" s="813"/>
      <c r="K182" s="813"/>
    </row>
    <row r="183" spans="1:11" x14ac:dyDescent="0.45">
      <c r="A183" s="812"/>
      <c r="B183" s="2051" t="s">
        <v>740</v>
      </c>
      <c r="C183" s="2051"/>
      <c r="D183" s="826"/>
      <c r="E183" s="826"/>
      <c r="F183" s="318"/>
      <c r="G183" s="812"/>
      <c r="H183" s="318"/>
      <c r="I183" s="318"/>
      <c r="J183" s="813"/>
      <c r="K183" s="813"/>
    </row>
    <row r="184" spans="1:11" x14ac:dyDescent="0.45">
      <c r="A184" s="812"/>
      <c r="B184" s="2051" t="s">
        <v>741</v>
      </c>
      <c r="C184" s="2051"/>
      <c r="D184" s="826"/>
      <c r="E184" s="826"/>
      <c r="F184" s="318"/>
      <c r="G184" s="812"/>
      <c r="H184" s="318"/>
      <c r="I184" s="318"/>
      <c r="J184" s="813"/>
      <c r="K184" s="813"/>
    </row>
    <row r="185" spans="1:11" x14ac:dyDescent="0.45">
      <c r="A185" s="812"/>
      <c r="B185" s="2051" t="s">
        <v>742</v>
      </c>
      <c r="C185" s="2051"/>
      <c r="D185" s="826"/>
      <c r="E185" s="826"/>
      <c r="F185" s="318"/>
      <c r="G185" s="812"/>
      <c r="H185" s="318"/>
      <c r="I185" s="318"/>
      <c r="J185" s="813"/>
      <c r="K185" s="813"/>
    </row>
    <row r="186" spans="1:11" x14ac:dyDescent="0.45">
      <c r="A186" s="812"/>
      <c r="B186" s="2051" t="s">
        <v>743</v>
      </c>
      <c r="C186" s="2051"/>
      <c r="D186" s="826"/>
      <c r="E186" s="826"/>
      <c r="F186" s="318"/>
      <c r="G186" s="814"/>
      <c r="H186" s="815"/>
      <c r="I186" s="815"/>
      <c r="J186" s="816"/>
      <c r="K186" s="813"/>
    </row>
    <row r="187" spans="1:11" x14ac:dyDescent="0.45">
      <c r="A187" s="812"/>
      <c r="B187" s="318"/>
      <c r="C187" s="318"/>
      <c r="D187" s="318"/>
      <c r="E187" s="318"/>
      <c r="F187" s="318"/>
      <c r="G187" s="318"/>
      <c r="H187" s="318"/>
      <c r="I187" s="318"/>
      <c r="J187" s="318"/>
      <c r="K187" s="813"/>
    </row>
    <row r="188" spans="1:11" x14ac:dyDescent="0.45">
      <c r="A188" s="814"/>
      <c r="B188" s="815"/>
      <c r="C188" s="815"/>
      <c r="D188" s="815"/>
      <c r="E188" s="815"/>
      <c r="F188" s="815"/>
      <c r="G188" s="815"/>
      <c r="H188" s="815"/>
      <c r="I188" s="815"/>
      <c r="J188" s="815"/>
      <c r="K188" s="816"/>
    </row>
  </sheetData>
  <sheetProtection algorithmName="SHA-512" hashValue="l/tSEBcdZyLuz85hpNVWN+qUFZtXn6ptuwY8wQeUDvlVNJQTAVxrDQEC+N6fncRh+RuImhGtDXYxpHHqiav1rg==" saltValue="hCEfSv0HKF9Yc64hEQa4Eg==" spinCount="100000" sheet="1" objects="1" scenarios="1"/>
  <mergeCells count="108">
    <mergeCell ref="A102:B102"/>
    <mergeCell ref="A144:K145"/>
    <mergeCell ref="A117:B118"/>
    <mergeCell ref="H117:I118"/>
    <mergeCell ref="J117:K118"/>
    <mergeCell ref="C117:D118"/>
    <mergeCell ref="B130:C130"/>
    <mergeCell ref="C102:E102"/>
    <mergeCell ref="F102:H102"/>
    <mergeCell ref="I102:K102"/>
    <mergeCell ref="A103:B103"/>
    <mergeCell ref="C103:E103"/>
    <mergeCell ref="F103:H103"/>
    <mergeCell ref="A50:K51"/>
    <mergeCell ref="A97:K98"/>
    <mergeCell ref="A113:K113"/>
    <mergeCell ref="I103:K103"/>
    <mergeCell ref="I10:K10"/>
    <mergeCell ref="I37:K37"/>
    <mergeCell ref="F37:G37"/>
    <mergeCell ref="A37:E37"/>
    <mergeCell ref="A16:D17"/>
    <mergeCell ref="E16:F17"/>
    <mergeCell ref="A18:D19"/>
    <mergeCell ref="A20:D21"/>
    <mergeCell ref="A22:D23"/>
    <mergeCell ref="E18:F19"/>
    <mergeCell ref="E20:F21"/>
    <mergeCell ref="E22:F23"/>
    <mergeCell ref="A33:G33"/>
    <mergeCell ref="I33:K33"/>
    <mergeCell ref="A107:C107"/>
    <mergeCell ref="D107:E107"/>
    <mergeCell ref="A101:B101"/>
    <mergeCell ref="C101:E101"/>
    <mergeCell ref="F101:H101"/>
    <mergeCell ref="I101:K101"/>
    <mergeCell ref="A29:G29"/>
    <mergeCell ref="I29:K29"/>
    <mergeCell ref="A12:C12"/>
    <mergeCell ref="D12:E12"/>
    <mergeCell ref="A9:B9"/>
    <mergeCell ref="C9:E9"/>
    <mergeCell ref="F9:H9"/>
    <mergeCell ref="I9:K9"/>
    <mergeCell ref="A10:B10"/>
    <mergeCell ref="C10:E10"/>
    <mergeCell ref="F10:H10"/>
    <mergeCell ref="A2:K2"/>
    <mergeCell ref="A3:K3"/>
    <mergeCell ref="A8:B8"/>
    <mergeCell ref="C8:E8"/>
    <mergeCell ref="F8:H8"/>
    <mergeCell ref="I8:K8"/>
    <mergeCell ref="A4:K4"/>
    <mergeCell ref="E15:F15"/>
    <mergeCell ref="A15:D15"/>
    <mergeCell ref="B156:C156"/>
    <mergeCell ref="B157:C157"/>
    <mergeCell ref="B158:C158"/>
    <mergeCell ref="G156:H156"/>
    <mergeCell ref="G157:H157"/>
    <mergeCell ref="G158:H158"/>
    <mergeCell ref="B152:D152"/>
    <mergeCell ref="E116:G116"/>
    <mergeCell ref="E117:G118"/>
    <mergeCell ref="A116:B116"/>
    <mergeCell ref="C116:D116"/>
    <mergeCell ref="H116:I116"/>
    <mergeCell ref="B155:E155"/>
    <mergeCell ref="G155:J155"/>
    <mergeCell ref="J116:K116"/>
    <mergeCell ref="B174:C174"/>
    <mergeCell ref="B175:C175"/>
    <mergeCell ref="B166:C166"/>
    <mergeCell ref="B167:C167"/>
    <mergeCell ref="B168:C168"/>
    <mergeCell ref="B169:C169"/>
    <mergeCell ref="B170:C170"/>
    <mergeCell ref="G159:H159"/>
    <mergeCell ref="B162:C162"/>
    <mergeCell ref="B163:C163"/>
    <mergeCell ref="B164:C164"/>
    <mergeCell ref="B165:C165"/>
    <mergeCell ref="B186:C186"/>
    <mergeCell ref="B161:E161"/>
    <mergeCell ref="G161:J161"/>
    <mergeCell ref="G162:H162"/>
    <mergeCell ref="G163:H163"/>
    <mergeCell ref="G164:H164"/>
    <mergeCell ref="G165:H165"/>
    <mergeCell ref="G166:H166"/>
    <mergeCell ref="G167:H167"/>
    <mergeCell ref="G168:H168"/>
    <mergeCell ref="G171:J171"/>
    <mergeCell ref="B181:C181"/>
    <mergeCell ref="B182:C182"/>
    <mergeCell ref="B183:C183"/>
    <mergeCell ref="B184:C184"/>
    <mergeCell ref="B185:C185"/>
    <mergeCell ref="B176:C176"/>
    <mergeCell ref="B177:C177"/>
    <mergeCell ref="B178:C178"/>
    <mergeCell ref="B179:C179"/>
    <mergeCell ref="B180:C180"/>
    <mergeCell ref="B171:C171"/>
    <mergeCell ref="B172:C172"/>
    <mergeCell ref="B173:C173"/>
  </mergeCells>
  <printOptions horizontalCentered="1"/>
  <pageMargins left="0.7" right="0.7" top="0.75" bottom="0.75" header="0.3" footer="0.3"/>
  <pageSetup scale="50"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K43"/>
  <sheetViews>
    <sheetView windowProtection="1" showGridLines="0" showRowColHeaders="0" showRuler="0" zoomScaleNormal="100" workbookViewId="0">
      <selection activeCell="A13" sqref="A13"/>
    </sheetView>
  </sheetViews>
  <sheetFormatPr defaultColWidth="9.1328125" defaultRowHeight="14.25" x14ac:dyDescent="0.45"/>
  <cols>
    <col min="1" max="1" width="9.3984375" style="43" customWidth="1"/>
    <col min="2" max="7" width="9.1328125" style="43"/>
    <col min="8" max="8" width="12.86328125" style="43" customWidth="1"/>
    <col min="9" max="10" width="9.1328125" style="43"/>
    <col min="11" max="11" width="8.59765625" style="43" customWidth="1"/>
    <col min="12" max="16384" width="9.1328125" style="43"/>
  </cols>
  <sheetData>
    <row r="1" spans="1:11" ht="14.65" thickBot="1" x14ac:dyDescent="0.5">
      <c r="A1" s="1815" t="s">
        <v>558</v>
      </c>
      <c r="B1" s="1815"/>
      <c r="C1" s="1815"/>
      <c r="D1" s="1815"/>
      <c r="E1" s="1815"/>
      <c r="F1" s="1815"/>
      <c r="G1" s="1815"/>
      <c r="H1" s="1815"/>
      <c r="I1" s="1815"/>
      <c r="J1" s="1815"/>
      <c r="K1" s="1815"/>
    </row>
    <row r="2" spans="1:11" x14ac:dyDescent="0.45">
      <c r="A2" s="2142" t="s">
        <v>620</v>
      </c>
      <c r="B2" s="2143"/>
      <c r="C2" s="2150" t="str">
        <f>IF(ISBLANK(Information!D2),"",Information!D2)</f>
        <v/>
      </c>
      <c r="D2" s="2150"/>
      <c r="E2" s="2150"/>
      <c r="F2" s="2150"/>
      <c r="G2" s="2151"/>
      <c r="H2" s="528" t="s">
        <v>164</v>
      </c>
      <c r="I2" s="2150" t="str">
        <f>IF(ISBLANK(Information!D19),"",Information!D19)</f>
        <v/>
      </c>
      <c r="J2" s="2150"/>
      <c r="K2" s="2151"/>
    </row>
    <row r="3" spans="1:11" ht="14.65" thickBot="1" x14ac:dyDescent="0.5">
      <c r="A3" s="2140" t="s">
        <v>623</v>
      </c>
      <c r="B3" s="2141"/>
      <c r="C3" s="2152" t="str">
        <f>IF(ISBLANK(Information!D3),"",Information!D3)</f>
        <v/>
      </c>
      <c r="D3" s="2152"/>
      <c r="E3" s="2152"/>
      <c r="F3" s="2152"/>
      <c r="G3" s="2153"/>
      <c r="H3" s="529" t="s">
        <v>165</v>
      </c>
      <c r="I3" s="2152" t="str">
        <f>IF(ISBLANK(Information!D18),"",Information!D18)</f>
        <v/>
      </c>
      <c r="J3" s="2152"/>
      <c r="K3" s="2153"/>
    </row>
    <row r="4" spans="1:11" ht="14.65" thickBot="1" x14ac:dyDescent="0.5">
      <c r="A4" s="301"/>
      <c r="B4" s="302"/>
      <c r="C4" s="295"/>
      <c r="D4" s="295"/>
      <c r="E4" s="295"/>
      <c r="F4" s="295"/>
      <c r="G4" s="295"/>
      <c r="H4" s="303"/>
      <c r="I4" s="304"/>
      <c r="J4" s="304"/>
      <c r="K4" s="305"/>
    </row>
    <row r="5" spans="1:11" x14ac:dyDescent="0.45">
      <c r="A5" s="2154" t="s">
        <v>166</v>
      </c>
      <c r="B5" s="2155"/>
      <c r="C5" s="2155"/>
      <c r="D5" s="2156"/>
      <c r="E5" s="2156"/>
      <c r="F5" s="2156"/>
      <c r="G5" s="2157"/>
      <c r="H5" s="2155" t="s">
        <v>467</v>
      </c>
      <c r="I5" s="2155"/>
      <c r="J5" s="2155"/>
      <c r="K5" s="548" t="str">
        <f>IF(ISBLANK(Information!D20),"",Information!D20)</f>
        <v/>
      </c>
    </row>
    <row r="6" spans="1:11" ht="17.45" customHeight="1" thickBot="1" x14ac:dyDescent="0.5">
      <c r="A6" s="530" t="s">
        <v>167</v>
      </c>
      <c r="B6" s="2158"/>
      <c r="C6" s="2158"/>
      <c r="D6" s="2159"/>
      <c r="E6" s="2160"/>
      <c r="F6" s="2160"/>
      <c r="G6" s="2160"/>
      <c r="H6" s="2160"/>
      <c r="I6" s="2160"/>
      <c r="J6" s="2160"/>
      <c r="K6" s="2161"/>
    </row>
    <row r="7" spans="1:11" ht="14.65" thickBot="1" x14ac:dyDescent="0.5">
      <c r="A7" s="221" t="s">
        <v>468</v>
      </c>
      <c r="B7" s="306"/>
      <c r="C7" s="306"/>
      <c r="D7" s="306"/>
      <c r="E7" s="306"/>
      <c r="F7" s="306"/>
      <c r="G7" s="306"/>
      <c r="H7" s="307"/>
      <c r="I7" s="307"/>
      <c r="J7" s="307"/>
      <c r="K7" s="308"/>
    </row>
    <row r="8" spans="1:11" ht="16.149999999999999" customHeight="1" thickBot="1" x14ac:dyDescent="0.5">
      <c r="A8" s="2134" t="s">
        <v>550</v>
      </c>
      <c r="B8" s="2135"/>
      <c r="C8" s="2135"/>
      <c r="D8" s="2135"/>
      <c r="E8" s="2135"/>
      <c r="F8" s="2135"/>
      <c r="G8" s="2135"/>
      <c r="H8" s="2135"/>
      <c r="I8" s="2135"/>
      <c r="J8" s="2135"/>
      <c r="K8" s="2136"/>
    </row>
    <row r="9" spans="1:11" ht="14.65" thickBot="1" x14ac:dyDescent="0.5">
      <c r="A9" s="2137" t="s">
        <v>551</v>
      </c>
      <c r="B9" s="2138"/>
      <c r="C9" s="2138"/>
      <c r="D9" s="2138"/>
      <c r="E9" s="2138"/>
      <c r="F9" s="2138"/>
      <c r="G9" s="2138"/>
      <c r="H9" s="2138"/>
      <c r="I9" s="2138"/>
      <c r="J9" s="2138"/>
      <c r="K9" s="2139"/>
    </row>
    <row r="10" spans="1:11" ht="13.15" customHeight="1" thickBot="1" x14ac:dyDescent="0.5">
      <c r="A10" s="2144" t="s">
        <v>552</v>
      </c>
      <c r="B10" s="2145"/>
      <c r="C10" s="2145"/>
      <c r="D10" s="2145"/>
      <c r="E10" s="2145"/>
      <c r="F10" s="2145"/>
      <c r="G10" s="2145"/>
      <c r="H10" s="2145"/>
      <c r="I10" s="2145"/>
      <c r="J10" s="2145"/>
      <c r="K10" s="2146"/>
    </row>
    <row r="11" spans="1:11" ht="14.65" thickBot="1" x14ac:dyDescent="0.5">
      <c r="A11" s="309" t="s">
        <v>553</v>
      </c>
      <c r="B11" s="310"/>
      <c r="C11" s="310"/>
      <c r="D11" s="310"/>
      <c r="E11" s="310"/>
      <c r="F11" s="310"/>
      <c r="G11" s="310"/>
      <c r="H11" s="310"/>
      <c r="I11" s="310"/>
      <c r="J11" s="310"/>
      <c r="K11" s="311"/>
    </row>
    <row r="12" spans="1:11" x14ac:dyDescent="0.45">
      <c r="A12" s="2147" t="s">
        <v>554</v>
      </c>
      <c r="B12" s="2148"/>
      <c r="C12" s="2148"/>
      <c r="D12" s="2148"/>
      <c r="E12" s="2148"/>
      <c r="F12" s="2148"/>
      <c r="G12" s="2148"/>
      <c r="H12" s="2148"/>
      <c r="I12" s="2148"/>
      <c r="J12" s="2148"/>
      <c r="K12" s="2149"/>
    </row>
    <row r="13" spans="1:11" x14ac:dyDescent="0.45">
      <c r="A13" s="312"/>
      <c r="B13" s="313"/>
      <c r="C13" s="313"/>
      <c r="D13" s="313"/>
      <c r="E13" s="313"/>
      <c r="F13" s="313"/>
      <c r="G13" s="313"/>
      <c r="H13" s="313"/>
      <c r="I13" s="313"/>
      <c r="J13" s="313"/>
      <c r="K13" s="314"/>
    </row>
    <row r="14" spans="1:11" x14ac:dyDescent="0.45">
      <c r="A14" s="312"/>
      <c r="B14" s="313"/>
      <c r="C14" s="313"/>
      <c r="D14" s="313"/>
      <c r="E14" s="313"/>
      <c r="F14" s="313"/>
      <c r="G14" s="313"/>
      <c r="H14" s="313"/>
      <c r="I14" s="313"/>
      <c r="J14" s="313"/>
      <c r="K14" s="314"/>
    </row>
    <row r="15" spans="1:11" x14ac:dyDescent="0.45">
      <c r="A15" s="312"/>
      <c r="B15" s="313"/>
      <c r="C15" s="313"/>
      <c r="D15" s="313"/>
      <c r="E15" s="313"/>
      <c r="F15" s="313"/>
      <c r="G15" s="313"/>
      <c r="H15" s="313"/>
      <c r="I15" s="313"/>
      <c r="J15" s="313"/>
      <c r="K15" s="314"/>
    </row>
    <row r="16" spans="1:11" x14ac:dyDescent="0.45">
      <c r="A16" s="312"/>
      <c r="B16" s="313"/>
      <c r="C16" s="313"/>
      <c r="D16" s="313"/>
      <c r="E16" s="313"/>
      <c r="F16" s="313"/>
      <c r="G16" s="313"/>
      <c r="H16" s="313"/>
      <c r="I16" s="313"/>
      <c r="J16" s="313"/>
      <c r="K16" s="314"/>
    </row>
    <row r="17" spans="1:11" x14ac:dyDescent="0.45">
      <c r="A17" s="312"/>
      <c r="B17" s="313"/>
      <c r="C17" s="313"/>
      <c r="D17" s="313"/>
      <c r="E17" s="313"/>
      <c r="F17" s="313"/>
      <c r="G17" s="313"/>
      <c r="H17" s="313"/>
      <c r="I17" s="313"/>
      <c r="J17" s="313"/>
      <c r="K17" s="314"/>
    </row>
    <row r="18" spans="1:11" x14ac:dyDescent="0.45">
      <c r="A18" s="312"/>
      <c r="B18" s="313"/>
      <c r="C18" s="313"/>
      <c r="D18" s="313"/>
      <c r="E18" s="313"/>
      <c r="F18" s="313"/>
      <c r="G18" s="313"/>
      <c r="H18" s="313"/>
      <c r="I18" s="313"/>
      <c r="J18" s="313"/>
      <c r="K18" s="314"/>
    </row>
    <row r="19" spans="1:11" x14ac:dyDescent="0.45">
      <c r="A19" s="312"/>
      <c r="B19" s="313"/>
      <c r="C19" s="313"/>
      <c r="D19" s="313"/>
      <c r="E19" s="313"/>
      <c r="F19" s="313"/>
      <c r="G19" s="313"/>
      <c r="H19" s="313"/>
      <c r="I19" s="313"/>
      <c r="J19" s="313"/>
      <c r="K19" s="314"/>
    </row>
    <row r="20" spans="1:11" x14ac:dyDescent="0.45">
      <c r="A20" s="312"/>
      <c r="B20" s="313"/>
      <c r="C20" s="313"/>
      <c r="D20" s="313"/>
      <c r="E20" s="313"/>
      <c r="F20" s="313"/>
      <c r="G20" s="313"/>
      <c r="H20" s="313"/>
      <c r="I20" s="313"/>
      <c r="J20" s="313"/>
      <c r="K20" s="314"/>
    </row>
    <row r="21" spans="1:11" x14ac:dyDescent="0.45">
      <c r="A21" s="312"/>
      <c r="B21" s="313"/>
      <c r="C21" s="313"/>
      <c r="D21" s="313"/>
      <c r="E21" s="313"/>
      <c r="F21" s="313"/>
      <c r="G21" s="313"/>
      <c r="H21" s="313"/>
      <c r="I21" s="313"/>
      <c r="J21" s="313"/>
      <c r="K21" s="314"/>
    </row>
    <row r="22" spans="1:11" x14ac:dyDescent="0.45">
      <c r="A22" s="312"/>
      <c r="B22" s="313"/>
      <c r="C22" s="313"/>
      <c r="D22" s="313"/>
      <c r="E22" s="313"/>
      <c r="F22" s="313"/>
      <c r="G22" s="313"/>
      <c r="H22" s="313"/>
      <c r="I22" s="313"/>
      <c r="J22" s="313"/>
      <c r="K22" s="314"/>
    </row>
    <row r="23" spans="1:11" x14ac:dyDescent="0.45">
      <c r="A23" s="312"/>
      <c r="B23" s="313"/>
      <c r="C23" s="313"/>
      <c r="D23" s="313"/>
      <c r="E23" s="313"/>
      <c r="F23" s="313"/>
      <c r="G23" s="313"/>
      <c r="H23" s="313"/>
      <c r="I23" s="313"/>
      <c r="J23" s="313"/>
      <c r="K23" s="314"/>
    </row>
    <row r="24" spans="1:11" x14ac:dyDescent="0.45">
      <c r="A24" s="312"/>
      <c r="B24" s="313"/>
      <c r="C24" s="313"/>
      <c r="D24" s="313"/>
      <c r="E24" s="313"/>
      <c r="F24" s="313"/>
      <c r="G24" s="313"/>
      <c r="H24" s="313"/>
      <c r="I24" s="313"/>
      <c r="J24" s="313"/>
      <c r="K24" s="314"/>
    </row>
    <row r="25" spans="1:11" x14ac:dyDescent="0.45">
      <c r="A25" s="312"/>
      <c r="B25" s="313"/>
      <c r="C25" s="313"/>
      <c r="D25" s="313"/>
      <c r="E25" s="313"/>
      <c r="F25" s="313"/>
      <c r="G25" s="313"/>
      <c r="H25" s="313"/>
      <c r="I25" s="313"/>
      <c r="J25" s="313"/>
      <c r="K25" s="314"/>
    </row>
    <row r="26" spans="1:11" x14ac:dyDescent="0.45">
      <c r="A26" s="312"/>
      <c r="B26" s="313"/>
      <c r="C26" s="313"/>
      <c r="D26" s="313"/>
      <c r="E26" s="313"/>
      <c r="F26" s="313"/>
      <c r="G26" s="313"/>
      <c r="H26" s="313"/>
      <c r="I26" s="313"/>
      <c r="J26" s="313"/>
      <c r="K26" s="314"/>
    </row>
    <row r="27" spans="1:11" x14ac:dyDescent="0.45">
      <c r="A27" s="312"/>
      <c r="B27" s="313"/>
      <c r="C27" s="313"/>
      <c r="D27" s="313"/>
      <c r="E27" s="313"/>
      <c r="F27" s="313"/>
      <c r="G27" s="313"/>
      <c r="H27" s="313"/>
      <c r="I27" s="313"/>
      <c r="J27" s="313"/>
      <c r="K27" s="314"/>
    </row>
    <row r="28" spans="1:11" x14ac:dyDescent="0.45">
      <c r="A28" s="312"/>
      <c r="B28" s="313"/>
      <c r="C28" s="313"/>
      <c r="D28" s="313"/>
      <c r="E28" s="313"/>
      <c r="F28" s="313"/>
      <c r="G28" s="313"/>
      <c r="H28" s="313"/>
      <c r="I28" s="313"/>
      <c r="J28" s="313"/>
      <c r="K28" s="314"/>
    </row>
    <row r="29" spans="1:11" x14ac:dyDescent="0.45">
      <c r="A29" s="312"/>
      <c r="B29" s="313"/>
      <c r="C29" s="313"/>
      <c r="D29" s="313"/>
      <c r="E29" s="313"/>
      <c r="F29" s="313"/>
      <c r="G29" s="313"/>
      <c r="H29" s="313"/>
      <c r="I29" s="313"/>
      <c r="J29" s="313"/>
      <c r="K29" s="314"/>
    </row>
    <row r="30" spans="1:11" x14ac:dyDescent="0.45">
      <c r="A30" s="312"/>
      <c r="B30" s="313"/>
      <c r="C30" s="313"/>
      <c r="D30" s="313"/>
      <c r="E30" s="313"/>
      <c r="F30" s="313"/>
      <c r="G30" s="313"/>
      <c r="H30" s="313"/>
      <c r="I30" s="313"/>
      <c r="J30" s="313"/>
      <c r="K30" s="314"/>
    </row>
    <row r="31" spans="1:11" x14ac:dyDescent="0.45">
      <c r="A31" s="312"/>
      <c r="B31" s="313"/>
      <c r="C31" s="313"/>
      <c r="D31" s="313"/>
      <c r="E31" s="313"/>
      <c r="F31" s="313"/>
      <c r="G31" s="313"/>
      <c r="H31" s="313"/>
      <c r="I31" s="313"/>
      <c r="J31" s="313"/>
      <c r="K31" s="314"/>
    </row>
    <row r="32" spans="1:11" x14ac:dyDescent="0.45">
      <c r="A32" s="312"/>
      <c r="B32" s="313"/>
      <c r="C32" s="313"/>
      <c r="D32" s="313"/>
      <c r="E32" s="313"/>
      <c r="F32" s="313"/>
      <c r="G32" s="313"/>
      <c r="H32" s="313"/>
      <c r="I32" s="313"/>
      <c r="J32" s="313"/>
      <c r="K32" s="314"/>
    </row>
    <row r="33" spans="1:11" x14ac:dyDescent="0.45">
      <c r="A33" s="312"/>
      <c r="B33" s="313"/>
      <c r="C33" s="313"/>
      <c r="D33" s="313"/>
      <c r="E33" s="313"/>
      <c r="F33" s="313"/>
      <c r="G33" s="313"/>
      <c r="H33" s="313"/>
      <c r="I33" s="313"/>
      <c r="J33" s="313"/>
      <c r="K33" s="314"/>
    </row>
    <row r="34" spans="1:11" x14ac:dyDescent="0.45">
      <c r="A34" s="312"/>
      <c r="B34" s="313"/>
      <c r="C34" s="313"/>
      <c r="D34" s="313"/>
      <c r="E34" s="313"/>
      <c r="F34" s="313"/>
      <c r="G34" s="313"/>
      <c r="H34" s="313"/>
      <c r="I34" s="313"/>
      <c r="J34" s="313"/>
      <c r="K34" s="314"/>
    </row>
    <row r="35" spans="1:11" x14ac:dyDescent="0.45">
      <c r="A35" s="312"/>
      <c r="B35" s="313"/>
      <c r="C35" s="313"/>
      <c r="D35" s="313"/>
      <c r="E35" s="313"/>
      <c r="F35" s="313"/>
      <c r="G35" s="313"/>
      <c r="H35" s="313"/>
      <c r="I35" s="313"/>
      <c r="J35" s="313"/>
      <c r="K35" s="314"/>
    </row>
    <row r="36" spans="1:11" x14ac:dyDescent="0.45">
      <c r="A36" s="312"/>
      <c r="B36" s="313"/>
      <c r="C36" s="313"/>
      <c r="D36" s="313"/>
      <c r="E36" s="313"/>
      <c r="F36" s="313"/>
      <c r="G36" s="313"/>
      <c r="H36" s="313"/>
      <c r="I36" s="313"/>
      <c r="J36" s="313"/>
      <c r="K36" s="314"/>
    </row>
    <row r="37" spans="1:11" ht="14.65" thickBot="1" x14ac:dyDescent="0.5">
      <c r="A37" s="312"/>
      <c r="B37" s="313"/>
      <c r="C37" s="313"/>
      <c r="D37" s="313"/>
      <c r="E37" s="313"/>
      <c r="F37" s="313"/>
      <c r="G37" s="313"/>
      <c r="H37" s="313"/>
      <c r="I37" s="313"/>
      <c r="J37" s="313"/>
      <c r="K37" s="314"/>
    </row>
    <row r="38" spans="1:11" ht="18" customHeight="1" x14ac:dyDescent="0.45">
      <c r="A38" s="2111" t="s">
        <v>555</v>
      </c>
      <c r="B38" s="2112"/>
      <c r="C38" s="2112"/>
      <c r="D38" s="2112"/>
      <c r="E38" s="2112"/>
      <c r="F38" s="2113"/>
      <c r="G38" s="2117" t="s">
        <v>556</v>
      </c>
      <c r="H38" s="2118"/>
      <c r="I38" s="2121" t="s">
        <v>557</v>
      </c>
      <c r="J38" s="2122"/>
      <c r="K38" s="2123"/>
    </row>
    <row r="39" spans="1:11" ht="18" customHeight="1" thickBot="1" x14ac:dyDescent="0.5">
      <c r="A39" s="2114"/>
      <c r="B39" s="2115"/>
      <c r="C39" s="2115"/>
      <c r="D39" s="2115"/>
      <c r="E39" s="2115"/>
      <c r="F39" s="2116"/>
      <c r="G39" s="2119"/>
      <c r="H39" s="2120"/>
      <c r="I39" s="2124"/>
      <c r="J39" s="2125"/>
      <c r="K39" s="2126"/>
    </row>
    <row r="40" spans="1:11" ht="14.65" thickBot="1" x14ac:dyDescent="0.5">
      <c r="A40" s="2127" t="s">
        <v>183</v>
      </c>
      <c r="B40" s="2128"/>
      <c r="C40" s="2128"/>
      <c r="D40" s="2128"/>
      <c r="E40" s="2128"/>
      <c r="F40" s="2128"/>
      <c r="G40" s="2128"/>
      <c r="H40" s="2128"/>
      <c r="I40" s="2128"/>
      <c r="J40" s="2128"/>
      <c r="K40" s="2129"/>
    </row>
    <row r="41" spans="1:11" ht="14.65" thickBot="1" x14ac:dyDescent="0.5">
      <c r="A41" s="2130" t="s">
        <v>531</v>
      </c>
      <c r="B41" s="2131"/>
      <c r="C41" s="2131"/>
      <c r="D41" s="2131"/>
      <c r="E41" s="2131"/>
      <c r="F41" s="2132"/>
      <c r="G41" s="2132"/>
      <c r="H41" s="2132"/>
      <c r="I41" s="2132"/>
      <c r="J41" s="2132"/>
      <c r="K41" s="2133"/>
    </row>
    <row r="42" spans="1:11" ht="14.65" thickBot="1" x14ac:dyDescent="0.5">
      <c r="A42" s="247" t="s">
        <v>491</v>
      </c>
      <c r="B42" s="235"/>
      <c r="C42" s="315" t="s">
        <v>532</v>
      </c>
      <c r="D42" s="316" t="str">
        <f>IF(ISBLANK(Information!D13),"",Information!D13)</f>
        <v/>
      </c>
      <c r="E42" s="315" t="s">
        <v>187</v>
      </c>
      <c r="F42" s="217" t="s">
        <v>533</v>
      </c>
      <c r="G42" s="218"/>
      <c r="H42" s="219"/>
      <c r="I42" s="536"/>
      <c r="J42" s="532"/>
      <c r="K42" s="534" t="s">
        <v>187</v>
      </c>
    </row>
    <row r="43" spans="1:11" ht="14.65" thickBot="1" x14ac:dyDescent="0.5">
      <c r="A43" s="290" t="s">
        <v>185</v>
      </c>
      <c r="B43" s="229"/>
      <c r="C43" s="293"/>
      <c r="D43" s="294"/>
      <c r="E43" s="531"/>
      <c r="F43" s="290" t="s">
        <v>534</v>
      </c>
      <c r="G43" s="229"/>
      <c r="H43" s="228"/>
      <c r="I43" s="537"/>
      <c r="J43" s="533"/>
      <c r="K43" s="535"/>
    </row>
  </sheetData>
  <sheetProtection algorithmName="SHA-512" hashValue="MFYKTKleDNfv6KG15K2CT1whS5+tFTmMy775T8QzcDl1Kloj/iculfDlS4AmXM2cKjYzAnnElbPqANaBmd9MYQ==" saltValue="ZTZkiazdcziRIPri9uPBGA==" spinCount="100000" sheet="1" selectLockedCells="1"/>
  <mergeCells count="21">
    <mergeCell ref="A10:K10"/>
    <mergeCell ref="A12:K12"/>
    <mergeCell ref="C2:G2"/>
    <mergeCell ref="I2:K2"/>
    <mergeCell ref="C3:G3"/>
    <mergeCell ref="I3:K3"/>
    <mergeCell ref="A5:C5"/>
    <mergeCell ref="D5:G5"/>
    <mergeCell ref="H5:J5"/>
    <mergeCell ref="B6:C6"/>
    <mergeCell ref="D6:K6"/>
    <mergeCell ref="A1:K1"/>
    <mergeCell ref="A8:K8"/>
    <mergeCell ref="A9:K9"/>
    <mergeCell ref="A3:B3"/>
    <mergeCell ref="A2:B2"/>
    <mergeCell ref="A38:F39"/>
    <mergeCell ref="G38:H39"/>
    <mergeCell ref="I38:K39"/>
    <mergeCell ref="A40:K40"/>
    <mergeCell ref="A41:K41"/>
  </mergeCells>
  <printOptions horizontalCentered="1"/>
  <pageMargins left="0.7" right="0.7" top="0.75" bottom="0.75" header="0.3" footer="0.3"/>
  <pageSetup scale="86"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N41"/>
  <sheetViews>
    <sheetView windowProtection="1" showGridLines="0" showRowColHeaders="0" tabSelected="1" showRuler="0" zoomScaleNormal="100" workbookViewId="0">
      <selection activeCell="D2" sqref="D2"/>
    </sheetView>
  </sheetViews>
  <sheetFormatPr defaultRowHeight="14.25" x14ac:dyDescent="0.45"/>
  <cols>
    <col min="1" max="1" width="9.1328125" style="2"/>
    <col min="3" max="3" width="21.86328125" customWidth="1"/>
    <col min="4" max="4" width="36.73046875" customWidth="1"/>
  </cols>
  <sheetData>
    <row r="1" spans="1:40" ht="18.600000000000001" customHeight="1" x14ac:dyDescent="0.45">
      <c r="A1" s="10"/>
      <c r="B1" s="1028" t="s">
        <v>72</v>
      </c>
      <c r="C1" s="1028"/>
      <c r="D1" s="1028"/>
      <c r="E1" s="3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row>
    <row r="2" spans="1:40" ht="18.600000000000001" customHeight="1" x14ac:dyDescent="0.45">
      <c r="A2" s="10"/>
      <c r="B2" s="1027" t="s">
        <v>73</v>
      </c>
      <c r="C2" s="1027"/>
      <c r="D2" s="521"/>
      <c r="E2" s="10"/>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row>
    <row r="3" spans="1:40" ht="18.600000000000001" customHeight="1" x14ac:dyDescent="0.45">
      <c r="A3" s="10"/>
      <c r="B3" s="1027" t="s">
        <v>40</v>
      </c>
      <c r="C3" s="1027"/>
      <c r="D3" s="521"/>
      <c r="E3" s="10"/>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row>
    <row r="4" spans="1:40" ht="18.600000000000001" customHeight="1" x14ac:dyDescent="0.45">
      <c r="A4" s="10"/>
      <c r="B4" s="1027" t="s">
        <v>41</v>
      </c>
      <c r="C4" s="1027"/>
      <c r="D4" s="521"/>
      <c r="E4" s="10"/>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row>
    <row r="5" spans="1:40" ht="18.600000000000001" customHeight="1" x14ac:dyDescent="0.45">
      <c r="A5" s="10"/>
      <c r="B5" s="1027" t="s">
        <v>42</v>
      </c>
      <c r="C5" s="1027"/>
      <c r="D5" s="521"/>
      <c r="E5" s="10"/>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row>
    <row r="6" spans="1:40" ht="18.600000000000001" customHeight="1" x14ac:dyDescent="0.45">
      <c r="A6" s="10"/>
      <c r="B6" s="1027" t="s">
        <v>44</v>
      </c>
      <c r="C6" s="1027"/>
      <c r="D6" s="521"/>
      <c r="E6" s="10"/>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row>
    <row r="7" spans="1:40" ht="18.600000000000001" customHeight="1" x14ac:dyDescent="0.45">
      <c r="A7" s="10"/>
      <c r="B7" s="1027" t="s">
        <v>43</v>
      </c>
      <c r="C7" s="1027"/>
      <c r="D7" s="521"/>
      <c r="E7" s="10"/>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row>
    <row r="8" spans="1:40" s="43" customFormat="1" ht="18.600000000000001" customHeight="1" x14ac:dyDescent="0.45">
      <c r="A8" s="10"/>
      <c r="B8" s="1027" t="s">
        <v>653</v>
      </c>
      <c r="C8" s="1027"/>
      <c r="D8" s="521"/>
      <c r="E8" s="10"/>
    </row>
    <row r="9" spans="1:40" s="2" customFormat="1" ht="18.600000000000001" customHeight="1" x14ac:dyDescent="0.45">
      <c r="A9" s="10"/>
      <c r="B9" s="36"/>
      <c r="C9" s="36"/>
      <c r="D9" s="10"/>
      <c r="E9" s="10"/>
    </row>
    <row r="10" spans="1:40" ht="18.600000000000001" customHeight="1" x14ac:dyDescent="0.45">
      <c r="A10" s="10"/>
      <c r="B10" s="1028" t="s">
        <v>74</v>
      </c>
      <c r="C10" s="1028"/>
      <c r="D10" s="1028"/>
      <c r="E10" s="10"/>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row>
    <row r="11" spans="1:40" ht="18.600000000000001" customHeight="1" x14ac:dyDescent="0.45">
      <c r="A11" s="10"/>
      <c r="B11" s="10"/>
      <c r="C11" s="612" t="s">
        <v>75</v>
      </c>
      <c r="D11" s="521"/>
      <c r="E11" s="10"/>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row>
    <row r="12" spans="1:40" ht="18.600000000000001" customHeight="1" x14ac:dyDescent="0.45">
      <c r="A12" s="10"/>
      <c r="B12" s="10"/>
      <c r="C12" s="612" t="s">
        <v>53</v>
      </c>
      <c r="D12" s="521"/>
      <c r="E12" s="10"/>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row>
    <row r="13" spans="1:40" ht="18.600000000000001" customHeight="1" x14ac:dyDescent="0.45">
      <c r="A13" s="10"/>
      <c r="B13" s="10"/>
      <c r="C13" s="612" t="s">
        <v>76</v>
      </c>
      <c r="D13" s="601"/>
      <c r="E13" s="10"/>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row>
    <row r="14" spans="1:40" ht="18.600000000000001" customHeight="1" x14ac:dyDescent="0.45">
      <c r="A14" s="10"/>
      <c r="B14" s="10"/>
      <c r="C14" s="612" t="s">
        <v>77</v>
      </c>
      <c r="D14" s="601"/>
      <c r="E14" s="10"/>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row>
    <row r="15" spans="1:40" ht="18.600000000000001" customHeight="1" x14ac:dyDescent="0.45">
      <c r="A15" s="10"/>
      <c r="B15" s="10"/>
      <c r="C15" s="612" t="s">
        <v>56</v>
      </c>
      <c r="D15" s="540"/>
      <c r="E15" s="10"/>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row>
    <row r="16" spans="1:40" ht="18.600000000000001" customHeight="1" x14ac:dyDescent="0.45">
      <c r="A16" s="10"/>
      <c r="B16" s="10"/>
      <c r="C16" s="10"/>
      <c r="D16" s="10"/>
      <c r="E16" s="10"/>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row>
    <row r="17" spans="1:40" ht="18.600000000000001" customHeight="1" x14ac:dyDescent="0.45">
      <c r="A17" s="10"/>
      <c r="B17" s="1028" t="s">
        <v>78</v>
      </c>
      <c r="C17" s="1028"/>
      <c r="D17" s="1028"/>
      <c r="E17" s="10"/>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row>
    <row r="18" spans="1:40" ht="18.600000000000001" customHeight="1" x14ac:dyDescent="0.45">
      <c r="A18" s="10"/>
      <c r="B18" s="1027" t="s">
        <v>29</v>
      </c>
      <c r="C18" s="1027"/>
      <c r="D18" s="521"/>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row>
    <row r="19" spans="1:40" ht="18.600000000000001" customHeight="1" x14ac:dyDescent="0.45">
      <c r="A19" s="10"/>
      <c r="B19" s="1027" t="s">
        <v>110</v>
      </c>
      <c r="C19" s="1027"/>
      <c r="D19" s="521"/>
      <c r="E19" s="10"/>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row>
    <row r="20" spans="1:40" ht="18.600000000000001" customHeight="1" x14ac:dyDescent="0.45">
      <c r="A20" s="10"/>
      <c r="B20" s="1027" t="s">
        <v>79</v>
      </c>
      <c r="C20" s="1027"/>
      <c r="D20" s="881"/>
      <c r="E20" s="10"/>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row>
    <row r="21" spans="1:40" ht="18.600000000000001" customHeight="1" x14ac:dyDescent="0.45">
      <c r="A21" s="10"/>
      <c r="B21" s="1027" t="s">
        <v>30</v>
      </c>
      <c r="C21" s="1027"/>
      <c r="D21" s="521"/>
      <c r="E21" s="10"/>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row>
    <row r="22" spans="1:40" ht="18.600000000000001" customHeight="1" x14ac:dyDescent="0.45">
      <c r="A22" s="10"/>
      <c r="B22" s="1027" t="s">
        <v>80</v>
      </c>
      <c r="C22" s="1027"/>
      <c r="D22" s="521"/>
      <c r="E22" s="10"/>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row>
    <row r="23" spans="1:40" ht="18.600000000000001" customHeight="1" x14ac:dyDescent="0.45">
      <c r="A23" s="10"/>
      <c r="B23" s="1027" t="s">
        <v>641</v>
      </c>
      <c r="C23" s="1027"/>
      <c r="D23" s="589"/>
      <c r="E23" s="10"/>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row>
    <row r="24" spans="1:40" ht="18.600000000000001" customHeight="1" x14ac:dyDescent="0.45">
      <c r="A24" s="10"/>
      <c r="B24" s="1027" t="s">
        <v>33</v>
      </c>
      <c r="C24" s="1027"/>
      <c r="D24" s="521"/>
      <c r="E24" s="10"/>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row>
    <row r="25" spans="1:40" ht="18.600000000000001" customHeight="1" x14ac:dyDescent="0.45">
      <c r="A25" s="10"/>
      <c r="B25" s="1027" t="s">
        <v>36</v>
      </c>
      <c r="C25" s="1027"/>
      <c r="D25" s="521"/>
      <c r="E25" s="10"/>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row>
    <row r="26" spans="1:40" ht="18.600000000000001" customHeight="1" x14ac:dyDescent="0.45">
      <c r="A26" s="10"/>
      <c r="B26" s="1027" t="s">
        <v>31</v>
      </c>
      <c r="C26" s="1027"/>
      <c r="D26" s="521"/>
      <c r="E26" s="10"/>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row>
    <row r="27" spans="1:40" ht="18.600000000000001" customHeight="1" x14ac:dyDescent="0.45">
      <c r="A27" s="10"/>
      <c r="B27" s="1027" t="s">
        <v>81</v>
      </c>
      <c r="C27" s="1027"/>
      <c r="D27" s="521"/>
      <c r="E27" s="10"/>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row>
    <row r="28" spans="1:40" ht="18.600000000000001" customHeight="1" x14ac:dyDescent="0.45">
      <c r="A28" s="10"/>
      <c r="B28" s="1027" t="s">
        <v>642</v>
      </c>
      <c r="C28" s="1027"/>
      <c r="D28" s="589"/>
      <c r="E28" s="10"/>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row>
    <row r="29" spans="1:40" ht="18.600000000000001" customHeight="1" x14ac:dyDescent="0.45">
      <c r="A29" s="10"/>
      <c r="B29" s="1027" t="s">
        <v>39</v>
      </c>
      <c r="C29" s="1027"/>
      <c r="D29" s="590"/>
      <c r="E29" s="10"/>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row>
    <row r="30" spans="1:40" ht="18.600000000000001" customHeight="1" x14ac:dyDescent="0.45">
      <c r="A30" s="10"/>
      <c r="B30" s="1027" t="s">
        <v>34</v>
      </c>
      <c r="C30" s="1027"/>
      <c r="D30" s="521"/>
      <c r="E30" s="10"/>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ht="18.600000000000001" customHeight="1" x14ac:dyDescent="0.45">
      <c r="A31" s="10"/>
      <c r="B31" s="1027" t="s">
        <v>641</v>
      </c>
      <c r="C31" s="1027"/>
      <c r="D31" s="589"/>
      <c r="E31" s="10"/>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row>
    <row r="32" spans="1:40" ht="18.600000000000001" customHeight="1" x14ac:dyDescent="0.45">
      <c r="A32" s="10"/>
      <c r="B32" s="1024" t="s">
        <v>756</v>
      </c>
      <c r="C32" s="1024"/>
      <c r="D32" s="1025"/>
      <c r="E32" s="10"/>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18.600000000000001" customHeight="1" x14ac:dyDescent="0.45">
      <c r="A33" s="10"/>
      <c r="B33" s="1026" t="s">
        <v>757</v>
      </c>
      <c r="C33" s="1026"/>
      <c r="D33" s="882"/>
      <c r="E33" s="10"/>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row>
    <row r="34" spans="1:40" ht="18.600000000000001" customHeight="1" x14ac:dyDescent="0.45">
      <c r="A34" s="10"/>
      <c r="B34" s="896" t="s">
        <v>760</v>
      </c>
      <c r="C34" s="896"/>
      <c r="D34" s="896"/>
      <c r="E34" s="10"/>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ht="18.600000000000001" customHeight="1" x14ac:dyDescent="0.45">
      <c r="A35" s="10"/>
      <c r="B35" s="1028" t="s">
        <v>82</v>
      </c>
      <c r="C35" s="1028"/>
      <c r="D35" s="1028"/>
      <c r="E35" s="10"/>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8.600000000000001" customHeight="1" x14ac:dyDescent="0.45">
      <c r="A36" s="10"/>
      <c r="B36" s="1027" t="s">
        <v>45</v>
      </c>
      <c r="C36" s="1027"/>
      <c r="D36" s="521"/>
      <c r="E36" s="10"/>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ht="18.600000000000001" customHeight="1" x14ac:dyDescent="0.45">
      <c r="A37" s="10"/>
      <c r="B37" s="1027" t="s">
        <v>634</v>
      </c>
      <c r="C37" s="1027"/>
      <c r="D37" s="521"/>
      <c r="E37" s="10"/>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18.600000000000001" customHeight="1" x14ac:dyDescent="0.45">
      <c r="A38" s="10"/>
      <c r="B38" s="1027" t="s">
        <v>47</v>
      </c>
      <c r="C38" s="1027"/>
      <c r="D38" s="521"/>
      <c r="E38" s="10"/>
    </row>
    <row r="39" spans="1:40" x14ac:dyDescent="0.45">
      <c r="A39" s="10"/>
      <c r="B39" s="1027" t="s">
        <v>83</v>
      </c>
      <c r="C39" s="1027"/>
      <c r="D39" s="521"/>
      <c r="E39" s="10"/>
    </row>
    <row r="40" spans="1:40" x14ac:dyDescent="0.45">
      <c r="B40" s="10"/>
      <c r="C40" s="10"/>
      <c r="D40" s="10"/>
    </row>
    <row r="41" spans="1:40" x14ac:dyDescent="0.45">
      <c r="B41" s="10"/>
      <c r="C41" s="10"/>
      <c r="D41" s="10"/>
    </row>
  </sheetData>
  <sheetProtection algorithmName="SHA-512" hashValue="ICwWcRcHNlkNW1KIuyPxng8RX/g9keQIr8rZQJRMGEtO2onDjfqYZcsvhfKuHIqlQB72Ga3VpjVVEq7PQB09uw==" saltValue="9v1gqpjBhc9YTqQaIuQpDQ==" spinCount="100000" sheet="1" selectLockedCells="1"/>
  <mergeCells count="31">
    <mergeCell ref="B37:C37"/>
    <mergeCell ref="B38:C38"/>
    <mergeCell ref="B39:C39"/>
    <mergeCell ref="B6:C6"/>
    <mergeCell ref="B7:C7"/>
    <mergeCell ref="B17:D17"/>
    <mergeCell ref="B35:D35"/>
    <mergeCell ref="B18:C18"/>
    <mergeCell ref="B19:C19"/>
    <mergeCell ref="B20:C20"/>
    <mergeCell ref="B36:C36"/>
    <mergeCell ref="B21:C21"/>
    <mergeCell ref="B22:C22"/>
    <mergeCell ref="B23:C23"/>
    <mergeCell ref="B24:C24"/>
    <mergeCell ref="B30:C30"/>
    <mergeCell ref="B1:D1"/>
    <mergeCell ref="B2:C2"/>
    <mergeCell ref="B3:C3"/>
    <mergeCell ref="B4:C4"/>
    <mergeCell ref="B5:C5"/>
    <mergeCell ref="B32:D32"/>
    <mergeCell ref="B33:C33"/>
    <mergeCell ref="B8:C8"/>
    <mergeCell ref="B31:C31"/>
    <mergeCell ref="B10:D10"/>
    <mergeCell ref="B25:C25"/>
    <mergeCell ref="B26:C26"/>
    <mergeCell ref="B27:C27"/>
    <mergeCell ref="B28:C28"/>
    <mergeCell ref="B29:C29"/>
  </mergeCells>
  <dataValidations count="1">
    <dataValidation type="date" allowBlank="1" showInputMessage="1" showErrorMessage="1" sqref="D23 D28 D31" xr:uid="{00000000-0002-0000-0100-000000000000}">
      <formula1>1</formula1>
      <formula2>80354</formula2>
    </dataValidation>
  </dataValidations>
  <printOptions horizontalCentered="1"/>
  <pageMargins left="0.7" right="0.7" top="0.75" bottom="0.75" header="0.3" footer="0.3"/>
  <pageSetup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L113"/>
  <sheetViews>
    <sheetView windowProtection="1" showGridLines="0" showRowColHeaders="0" showRuler="0" zoomScaleNormal="100" workbookViewId="0">
      <selection activeCell="A13" sqref="A13"/>
    </sheetView>
  </sheetViews>
  <sheetFormatPr defaultColWidth="9.1328125" defaultRowHeight="14.25" x14ac:dyDescent="0.45"/>
  <cols>
    <col min="1" max="1" width="9.3984375" style="43" customWidth="1"/>
    <col min="2" max="10" width="9.1328125" style="43"/>
    <col min="11" max="11" width="8.59765625" style="43" customWidth="1"/>
    <col min="12" max="16384" width="9.1328125" style="43"/>
  </cols>
  <sheetData>
    <row r="1" spans="1:12" x14ac:dyDescent="0.45">
      <c r="A1" s="2162" t="s">
        <v>295</v>
      </c>
      <c r="B1" s="2162"/>
      <c r="C1" s="2162"/>
      <c r="D1" s="2162"/>
      <c r="E1" s="2162"/>
      <c r="F1" s="2162"/>
      <c r="G1" s="2162"/>
      <c r="H1" s="2162"/>
      <c r="I1" s="2162"/>
      <c r="J1" s="2162"/>
      <c r="K1" s="2162"/>
      <c r="L1" s="2162"/>
    </row>
    <row r="2" spans="1:12" ht="20.45" customHeight="1" thickBot="1" x14ac:dyDescent="0.5">
      <c r="A2" s="321"/>
      <c r="B2" s="495"/>
      <c r="C2" s="495"/>
      <c r="D2" s="495"/>
      <c r="E2" s="495"/>
      <c r="F2" s="322"/>
      <c r="G2" s="323"/>
      <c r="H2" s="322"/>
      <c r="I2" s="322"/>
      <c r="J2" s="322"/>
      <c r="K2" s="322"/>
      <c r="L2" s="322"/>
    </row>
    <row r="3" spans="1:12" x14ac:dyDescent="0.45">
      <c r="A3" s="2169" t="s">
        <v>629</v>
      </c>
      <c r="B3" s="2170"/>
      <c r="C3" s="2189" t="str">
        <f>IF(ISBLANK(Information!D2),"",Information!D2)</f>
        <v/>
      </c>
      <c r="D3" s="2190"/>
      <c r="E3" s="2191"/>
      <c r="F3" s="2197" t="s">
        <v>559</v>
      </c>
      <c r="G3" s="2169"/>
      <c r="H3" s="2192" t="s">
        <v>539</v>
      </c>
      <c r="I3" s="2193"/>
      <c r="J3" s="2193"/>
      <c r="K3" s="2194"/>
      <c r="L3" s="322"/>
    </row>
    <row r="4" spans="1:12" x14ac:dyDescent="0.45">
      <c r="A4" s="2169" t="s">
        <v>630</v>
      </c>
      <c r="B4" s="2170"/>
      <c r="C4" s="2183" t="str">
        <f>IF(ISBLANK(Information!D3),"",Information!D3)</f>
        <v/>
      </c>
      <c r="D4" s="2184"/>
      <c r="E4" s="2185"/>
      <c r="F4" s="2197" t="s">
        <v>560</v>
      </c>
      <c r="G4" s="2169"/>
      <c r="H4" s="2186"/>
      <c r="I4" s="2187"/>
      <c r="J4" s="2187"/>
      <c r="K4" s="2188"/>
      <c r="L4" s="322"/>
    </row>
    <row r="5" spans="1:12" x14ac:dyDescent="0.45">
      <c r="A5" s="2169" t="s">
        <v>575</v>
      </c>
      <c r="B5" s="2170"/>
      <c r="C5" s="2183" t="str">
        <f>IF(ISBLANK(Information!D19),"",Information!D19)</f>
        <v/>
      </c>
      <c r="D5" s="2184"/>
      <c r="E5" s="2185"/>
      <c r="F5" s="2197" t="s">
        <v>561</v>
      </c>
      <c r="G5" s="2169"/>
      <c r="H5" s="2186"/>
      <c r="I5" s="2187"/>
      <c r="J5" s="2187"/>
      <c r="K5" s="2188"/>
      <c r="L5" s="322"/>
    </row>
    <row r="6" spans="1:12" ht="17.45" customHeight="1" x14ac:dyDescent="0.45">
      <c r="A6" s="2169" t="s">
        <v>562</v>
      </c>
      <c r="B6" s="2170"/>
      <c r="C6" s="2172"/>
      <c r="D6" s="2173"/>
      <c r="E6" s="2174"/>
      <c r="F6" s="2197" t="s">
        <v>563</v>
      </c>
      <c r="G6" s="2169"/>
      <c r="H6" s="2186"/>
      <c r="I6" s="2187"/>
      <c r="J6" s="2187"/>
      <c r="K6" s="2188"/>
      <c r="L6" s="322"/>
    </row>
    <row r="7" spans="1:12" ht="14.65" thickBot="1" x14ac:dyDescent="0.5">
      <c r="A7" s="2195" t="s">
        <v>564</v>
      </c>
      <c r="B7" s="2196"/>
      <c r="C7" s="2172"/>
      <c r="D7" s="2173"/>
      <c r="E7" s="2174"/>
      <c r="F7" s="2197" t="s">
        <v>565</v>
      </c>
      <c r="G7" s="2169"/>
      <c r="H7" s="2175" t="s">
        <v>539</v>
      </c>
      <c r="I7" s="2176"/>
      <c r="J7" s="2176"/>
      <c r="K7" s="2177"/>
      <c r="L7" s="322"/>
    </row>
    <row r="8" spans="1:12" ht="16.149999999999999" customHeight="1" thickBot="1" x14ac:dyDescent="0.5">
      <c r="A8" s="2195" t="s">
        <v>566</v>
      </c>
      <c r="B8" s="2196"/>
      <c r="C8" s="2178"/>
      <c r="D8" s="2179"/>
      <c r="E8" s="2180"/>
      <c r="F8" s="324"/>
      <c r="G8" s="325"/>
      <c r="H8" s="322"/>
      <c r="I8" s="322"/>
      <c r="J8" s="322"/>
      <c r="K8" s="322"/>
      <c r="L8" s="322"/>
    </row>
    <row r="9" spans="1:12" x14ac:dyDescent="0.45">
      <c r="A9" s="321"/>
      <c r="B9" s="322"/>
      <c r="C9" s="322"/>
      <c r="D9" s="326"/>
      <c r="E9" s="324"/>
      <c r="F9" s="324"/>
      <c r="G9" s="325"/>
      <c r="H9" s="322"/>
      <c r="I9" s="322"/>
      <c r="J9" s="322"/>
      <c r="K9" s="322"/>
      <c r="L9" s="322"/>
    </row>
    <row r="10" spans="1:12" ht="13.15" customHeight="1" thickBot="1" x14ac:dyDescent="0.5">
      <c r="A10" s="2171" t="s">
        <v>567</v>
      </c>
      <c r="B10" s="2171"/>
      <c r="C10" s="327" t="s">
        <v>568</v>
      </c>
      <c r="D10" s="327" t="s">
        <v>569</v>
      </c>
      <c r="E10" s="327" t="s">
        <v>570</v>
      </c>
      <c r="F10" s="327" t="s">
        <v>571</v>
      </c>
      <c r="G10" s="327" t="s">
        <v>572</v>
      </c>
      <c r="H10" s="322"/>
      <c r="I10" s="322"/>
      <c r="J10" s="322"/>
      <c r="K10" s="322"/>
      <c r="L10" s="322"/>
    </row>
    <row r="11" spans="1:12" ht="14.65" thickBot="1" x14ac:dyDescent="0.5">
      <c r="A11" s="320"/>
      <c r="B11" s="328">
        <v>1</v>
      </c>
      <c r="C11" s="329"/>
      <c r="D11" s="329"/>
      <c r="E11" s="329"/>
      <c r="F11" s="329"/>
      <c r="G11" s="329"/>
      <c r="H11" s="330" t="s">
        <v>573</v>
      </c>
      <c r="I11" s="320"/>
      <c r="J11" s="331"/>
      <c r="K11" s="322"/>
      <c r="L11" s="322"/>
    </row>
    <row r="12" spans="1:12" ht="14.65" thickBot="1" x14ac:dyDescent="0.5">
      <c r="A12" s="320"/>
      <c r="B12" s="328">
        <v>2</v>
      </c>
      <c r="C12" s="329"/>
      <c r="D12" s="329"/>
      <c r="E12" s="329"/>
      <c r="F12" s="329"/>
      <c r="G12" s="329"/>
      <c r="H12" s="330"/>
      <c r="I12" s="320"/>
      <c r="J12" s="331"/>
      <c r="K12" s="322"/>
      <c r="L12" s="322"/>
    </row>
    <row r="13" spans="1:12" ht="14.65" thickBot="1" x14ac:dyDescent="0.5">
      <c r="A13" s="320"/>
      <c r="B13" s="328">
        <v>3</v>
      </c>
      <c r="C13" s="329"/>
      <c r="D13" s="329"/>
      <c r="E13" s="329"/>
      <c r="F13" s="329"/>
      <c r="G13" s="329"/>
      <c r="H13" s="2181" t="s">
        <v>574</v>
      </c>
      <c r="I13" s="2182"/>
      <c r="J13" s="2182"/>
      <c r="K13" s="2182"/>
      <c r="L13" s="2182"/>
    </row>
    <row r="14" spans="1:12" ht="14.65" thickBot="1" x14ac:dyDescent="0.5">
      <c r="A14" s="320"/>
      <c r="B14" s="328">
        <v>4</v>
      </c>
      <c r="C14" s="329"/>
      <c r="D14" s="329"/>
      <c r="E14" s="329"/>
      <c r="F14" s="329"/>
      <c r="G14" s="329"/>
      <c r="H14" s="322"/>
      <c r="I14" s="320"/>
      <c r="J14" s="331"/>
      <c r="K14" s="322"/>
      <c r="L14" s="322"/>
    </row>
    <row r="15" spans="1:12" ht="14.65" thickBot="1" x14ac:dyDescent="0.5">
      <c r="A15" s="320"/>
      <c r="B15" s="328">
        <v>5</v>
      </c>
      <c r="C15" s="329"/>
      <c r="D15" s="329"/>
      <c r="E15" s="329"/>
      <c r="F15" s="329"/>
      <c r="G15" s="329"/>
      <c r="H15" s="320"/>
      <c r="I15" s="320"/>
      <c r="J15" s="331"/>
      <c r="K15" s="322"/>
      <c r="L15" s="322"/>
    </row>
    <row r="16" spans="1:12" x14ac:dyDescent="0.45">
      <c r="A16" s="320"/>
      <c r="B16" s="328">
        <v>6</v>
      </c>
      <c r="C16" s="329"/>
      <c r="D16" s="329"/>
      <c r="E16" s="329"/>
      <c r="F16" s="329"/>
      <c r="G16" s="329"/>
      <c r="H16" s="320"/>
      <c r="I16" s="320"/>
      <c r="J16" s="331"/>
      <c r="K16" s="322"/>
      <c r="L16" s="322"/>
    </row>
    <row r="17" spans="1:12" x14ac:dyDescent="0.45">
      <c r="A17" s="320"/>
      <c r="B17" s="322"/>
      <c r="C17" s="322"/>
      <c r="D17" s="322"/>
      <c r="E17" s="322"/>
      <c r="F17" s="322"/>
      <c r="G17" s="322"/>
      <c r="H17" s="320"/>
      <c r="I17" s="320"/>
      <c r="J17" s="331"/>
      <c r="K17" s="322"/>
      <c r="L17" s="322"/>
    </row>
    <row r="18" spans="1:12" x14ac:dyDescent="0.45">
      <c r="A18" s="332"/>
      <c r="B18" s="333"/>
      <c r="C18" s="333"/>
      <c r="D18" s="333"/>
      <c r="E18" s="333"/>
      <c r="F18" s="333"/>
      <c r="G18" s="333"/>
      <c r="H18" s="334"/>
      <c r="I18" s="334"/>
      <c r="J18" s="335"/>
      <c r="K18" s="333"/>
      <c r="L18" s="333"/>
    </row>
    <row r="19" spans="1:12" x14ac:dyDescent="0.45">
      <c r="A19" s="336"/>
      <c r="B19" s="337"/>
      <c r="C19" s="337"/>
      <c r="D19" s="338"/>
      <c r="E19" s="339"/>
      <c r="F19" s="340"/>
      <c r="G19" s="340"/>
      <c r="H19" s="340"/>
      <c r="I19" s="340"/>
      <c r="J19" s="341"/>
      <c r="K19" s="340"/>
      <c r="L19" s="340"/>
    </row>
    <row r="20" spans="1:12" ht="14.65" thickBot="1" x14ac:dyDescent="0.5">
      <c r="A20" s="336"/>
      <c r="B20" s="342" t="str">
        <f>A3</f>
        <v>Supplier Name:</v>
      </c>
      <c r="C20" s="343" t="str">
        <f t="shared" ref="C20:C25" si="0">C3</f>
        <v/>
      </c>
      <c r="D20" s="338"/>
      <c r="E20" s="339"/>
      <c r="F20" s="340"/>
      <c r="G20" s="340"/>
      <c r="H20" s="340"/>
      <c r="I20" s="340"/>
      <c r="J20" s="341"/>
      <c r="K20" s="340"/>
      <c r="L20" s="340"/>
    </row>
    <row r="21" spans="1:12" x14ac:dyDescent="0.45">
      <c r="A21" s="334"/>
      <c r="B21" s="344" t="s">
        <v>575</v>
      </c>
      <c r="C21" s="345" t="str">
        <f t="shared" si="0"/>
        <v/>
      </c>
      <c r="D21" s="340"/>
      <c r="E21" s="346" t="s">
        <v>559</v>
      </c>
      <c r="F21" s="347"/>
      <c r="G21" s="341" t="str">
        <f>H3</f>
        <v xml:space="preserve"> </v>
      </c>
      <c r="H21" s="340"/>
      <c r="I21" s="340"/>
      <c r="J21" s="348"/>
      <c r="K21" s="349"/>
      <c r="L21" s="340"/>
    </row>
    <row r="22" spans="1:12" x14ac:dyDescent="0.45">
      <c r="A22" s="334"/>
      <c r="B22" s="344" t="s">
        <v>576</v>
      </c>
      <c r="C22" s="345" t="str">
        <f t="shared" si="0"/>
        <v/>
      </c>
      <c r="D22" s="340"/>
      <c r="E22" s="346" t="s">
        <v>577</v>
      </c>
      <c r="F22" s="334"/>
      <c r="G22" s="341">
        <f>H4</f>
        <v>0</v>
      </c>
      <c r="H22" s="340"/>
      <c r="I22" s="340"/>
      <c r="J22" s="350" t="s">
        <v>578</v>
      </c>
      <c r="K22" s="351" t="e">
        <f>MIN($J$75,$J$78)</f>
        <v>#DIV/0!</v>
      </c>
      <c r="L22" s="340"/>
    </row>
    <row r="23" spans="1:12" ht="14.65" thickBot="1" x14ac:dyDescent="0.5">
      <c r="A23" s="334"/>
      <c r="B23" s="344" t="s">
        <v>562</v>
      </c>
      <c r="C23" s="352">
        <f t="shared" si="0"/>
        <v>0</v>
      </c>
      <c r="D23" s="340"/>
      <c r="E23" s="346" t="s">
        <v>579</v>
      </c>
      <c r="F23" s="347"/>
      <c r="G23" s="353">
        <f>H5</f>
        <v>0</v>
      </c>
      <c r="H23" s="341"/>
      <c r="I23" s="340"/>
      <c r="J23" s="354"/>
      <c r="K23" s="355"/>
      <c r="L23" s="340"/>
    </row>
    <row r="24" spans="1:12" x14ac:dyDescent="0.45">
      <c r="A24" s="334"/>
      <c r="B24" s="344" t="s">
        <v>580</v>
      </c>
      <c r="C24" s="356">
        <f t="shared" si="0"/>
        <v>0</v>
      </c>
      <c r="D24" s="340"/>
      <c r="E24" s="346" t="s">
        <v>563</v>
      </c>
      <c r="F24" s="347"/>
      <c r="G24" s="356">
        <f>H6</f>
        <v>0</v>
      </c>
      <c r="H24" s="341"/>
      <c r="I24" s="340"/>
      <c r="J24" s="348"/>
      <c r="K24" s="349"/>
      <c r="L24" s="340"/>
    </row>
    <row r="25" spans="1:12" x14ac:dyDescent="0.45">
      <c r="A25" s="334"/>
      <c r="B25" s="344" t="s">
        <v>581</v>
      </c>
      <c r="C25" s="356">
        <f t="shared" si="0"/>
        <v>0</v>
      </c>
      <c r="D25" s="340"/>
      <c r="E25" s="346" t="s">
        <v>565</v>
      </c>
      <c r="F25" s="334"/>
      <c r="G25" s="353" t="str">
        <f>H7</f>
        <v xml:space="preserve"> </v>
      </c>
      <c r="H25" s="340"/>
      <c r="I25" s="340"/>
      <c r="J25" s="350" t="s">
        <v>582</v>
      </c>
      <c r="K25" s="351" t="e">
        <f>MIN($K$75,$K$78)</f>
        <v>#DIV/0!</v>
      </c>
      <c r="L25" s="340"/>
    </row>
    <row r="26" spans="1:12" ht="14.65" thickBot="1" x14ac:dyDescent="0.5">
      <c r="A26" s="334"/>
      <c r="B26" s="344"/>
      <c r="C26" s="357"/>
      <c r="D26" s="341"/>
      <c r="E26" s="346"/>
      <c r="F26" s="334"/>
      <c r="G26" s="353"/>
      <c r="H26" s="340"/>
      <c r="I26" s="340"/>
      <c r="J26" s="354"/>
      <c r="K26" s="355"/>
      <c r="L26" s="340"/>
    </row>
    <row r="27" spans="1:12" x14ac:dyDescent="0.45">
      <c r="A27" s="334"/>
      <c r="B27" s="358"/>
      <c r="C27" s="358"/>
      <c r="D27" s="359"/>
      <c r="E27" s="334"/>
      <c r="F27" s="334"/>
      <c r="G27" s="340"/>
      <c r="H27" s="340"/>
      <c r="I27" s="334"/>
      <c r="J27" s="334"/>
      <c r="K27" s="334"/>
      <c r="L27" s="334"/>
    </row>
    <row r="28" spans="1:12" x14ac:dyDescent="0.45">
      <c r="A28" s="360"/>
      <c r="B28" s="361" t="s">
        <v>583</v>
      </c>
      <c r="C28" s="362">
        <v>1</v>
      </c>
      <c r="D28" s="362">
        <v>2</v>
      </c>
      <c r="E28" s="362">
        <v>3</v>
      </c>
      <c r="F28" s="362">
        <v>4</v>
      </c>
      <c r="G28" s="362">
        <v>5</v>
      </c>
      <c r="H28" s="362" t="s">
        <v>584</v>
      </c>
      <c r="I28" s="362" t="s">
        <v>585</v>
      </c>
      <c r="J28" s="340"/>
      <c r="K28" s="340"/>
      <c r="L28" s="340"/>
    </row>
    <row r="29" spans="1:12" x14ac:dyDescent="0.45">
      <c r="A29" s="360"/>
      <c r="B29" s="363">
        <v>1</v>
      </c>
      <c r="C29" s="364">
        <f t="shared" ref="C29:G34" si="1">C11</f>
        <v>0</v>
      </c>
      <c r="D29" s="364">
        <f t="shared" si="1"/>
        <v>0</v>
      </c>
      <c r="E29" s="364">
        <f t="shared" si="1"/>
        <v>0</v>
      </c>
      <c r="F29" s="364">
        <f t="shared" si="1"/>
        <v>0</v>
      </c>
      <c r="G29" s="364">
        <f t="shared" si="1"/>
        <v>0</v>
      </c>
      <c r="H29" s="364">
        <f t="shared" ref="H29:H34" si="2">AVERAGE(C29:G29)</f>
        <v>0</v>
      </c>
      <c r="I29" s="364">
        <f t="shared" ref="I29:I34" si="3">MAX(C29:G29)-MIN(C29:G29)</f>
        <v>0</v>
      </c>
      <c r="J29" s="340"/>
      <c r="K29" s="340"/>
      <c r="L29" s="340"/>
    </row>
    <row r="30" spans="1:12" x14ac:dyDescent="0.45">
      <c r="A30" s="360"/>
      <c r="B30" s="363">
        <v>2</v>
      </c>
      <c r="C30" s="364">
        <f t="shared" si="1"/>
        <v>0</v>
      </c>
      <c r="D30" s="364">
        <f t="shared" si="1"/>
        <v>0</v>
      </c>
      <c r="E30" s="364">
        <f t="shared" si="1"/>
        <v>0</v>
      </c>
      <c r="F30" s="364">
        <f t="shared" si="1"/>
        <v>0</v>
      </c>
      <c r="G30" s="364">
        <f t="shared" si="1"/>
        <v>0</v>
      </c>
      <c r="H30" s="364">
        <f t="shared" si="2"/>
        <v>0</v>
      </c>
      <c r="I30" s="364">
        <f t="shared" si="3"/>
        <v>0</v>
      </c>
      <c r="J30" s="340"/>
      <c r="K30" s="340"/>
      <c r="L30" s="340"/>
    </row>
    <row r="31" spans="1:12" x14ac:dyDescent="0.45">
      <c r="A31" s="360"/>
      <c r="B31" s="363">
        <v>3</v>
      </c>
      <c r="C31" s="364">
        <f t="shared" si="1"/>
        <v>0</v>
      </c>
      <c r="D31" s="364">
        <f t="shared" si="1"/>
        <v>0</v>
      </c>
      <c r="E31" s="364">
        <f t="shared" si="1"/>
        <v>0</v>
      </c>
      <c r="F31" s="364">
        <f t="shared" si="1"/>
        <v>0</v>
      </c>
      <c r="G31" s="364">
        <f t="shared" si="1"/>
        <v>0</v>
      </c>
      <c r="H31" s="364">
        <f t="shared" si="2"/>
        <v>0</v>
      </c>
      <c r="I31" s="364">
        <f t="shared" si="3"/>
        <v>0</v>
      </c>
      <c r="J31" s="340"/>
      <c r="K31" s="340"/>
      <c r="L31" s="340"/>
    </row>
    <row r="32" spans="1:12" x14ac:dyDescent="0.45">
      <c r="A32" s="360"/>
      <c r="B32" s="363">
        <v>4</v>
      </c>
      <c r="C32" s="364">
        <f t="shared" si="1"/>
        <v>0</v>
      </c>
      <c r="D32" s="364">
        <f t="shared" si="1"/>
        <v>0</v>
      </c>
      <c r="E32" s="364">
        <f t="shared" si="1"/>
        <v>0</v>
      </c>
      <c r="F32" s="364">
        <f t="shared" si="1"/>
        <v>0</v>
      </c>
      <c r="G32" s="364">
        <f t="shared" si="1"/>
        <v>0</v>
      </c>
      <c r="H32" s="364">
        <f t="shared" si="2"/>
        <v>0</v>
      </c>
      <c r="I32" s="364">
        <f t="shared" si="3"/>
        <v>0</v>
      </c>
      <c r="J32" s="340"/>
      <c r="K32" s="340"/>
      <c r="L32" s="340"/>
    </row>
    <row r="33" spans="1:12" x14ac:dyDescent="0.45">
      <c r="A33" s="360"/>
      <c r="B33" s="363">
        <v>5</v>
      </c>
      <c r="C33" s="364">
        <f t="shared" si="1"/>
        <v>0</v>
      </c>
      <c r="D33" s="364">
        <f t="shared" si="1"/>
        <v>0</v>
      </c>
      <c r="E33" s="364">
        <f t="shared" si="1"/>
        <v>0</v>
      </c>
      <c r="F33" s="364">
        <f t="shared" si="1"/>
        <v>0</v>
      </c>
      <c r="G33" s="364">
        <f t="shared" si="1"/>
        <v>0</v>
      </c>
      <c r="H33" s="364">
        <f t="shared" si="2"/>
        <v>0</v>
      </c>
      <c r="I33" s="364">
        <f t="shared" si="3"/>
        <v>0</v>
      </c>
      <c r="J33" s="340"/>
      <c r="K33" s="340"/>
      <c r="L33" s="340"/>
    </row>
    <row r="34" spans="1:12" x14ac:dyDescent="0.45">
      <c r="A34" s="360"/>
      <c r="B34" s="365">
        <v>6</v>
      </c>
      <c r="C34" s="366">
        <f t="shared" si="1"/>
        <v>0</v>
      </c>
      <c r="D34" s="366">
        <f t="shared" si="1"/>
        <v>0</v>
      </c>
      <c r="E34" s="366">
        <f t="shared" si="1"/>
        <v>0</v>
      </c>
      <c r="F34" s="366">
        <f t="shared" si="1"/>
        <v>0</v>
      </c>
      <c r="G34" s="366">
        <f t="shared" si="1"/>
        <v>0</v>
      </c>
      <c r="H34" s="364">
        <f t="shared" si="2"/>
        <v>0</v>
      </c>
      <c r="I34" s="364">
        <f t="shared" si="3"/>
        <v>0</v>
      </c>
      <c r="J34" s="334"/>
      <c r="K34" s="340"/>
      <c r="L34" s="364"/>
    </row>
    <row r="35" spans="1:12" x14ac:dyDescent="0.45">
      <c r="A35" s="360"/>
      <c r="B35" s="367"/>
      <c r="C35" s="368"/>
      <c r="D35" s="364"/>
      <c r="E35" s="364"/>
      <c r="F35" s="364"/>
      <c r="G35" s="364"/>
      <c r="H35" s="369"/>
      <c r="I35" s="370"/>
      <c r="J35" s="340"/>
      <c r="K35" s="340"/>
      <c r="L35" s="364"/>
    </row>
    <row r="36" spans="1:12" ht="3.6" customHeight="1" x14ac:dyDescent="0.45">
      <c r="A36" s="360"/>
      <c r="B36" s="371"/>
      <c r="C36" s="372"/>
      <c r="D36" s="340"/>
      <c r="E36" s="340"/>
      <c r="F36" s="364"/>
      <c r="G36" s="340"/>
      <c r="H36" s="340"/>
      <c r="I36" s="373"/>
      <c r="J36" s="374"/>
      <c r="K36" s="340"/>
      <c r="L36" s="340"/>
    </row>
    <row r="37" spans="1:12" x14ac:dyDescent="0.45">
      <c r="A37" s="360"/>
      <c r="B37" s="375" t="s">
        <v>586</v>
      </c>
      <c r="C37" s="376"/>
      <c r="D37" s="340"/>
      <c r="E37" s="340"/>
      <c r="F37" s="334"/>
      <c r="G37" s="340"/>
      <c r="H37" s="340"/>
      <c r="I37" s="377" t="s">
        <v>587</v>
      </c>
      <c r="J37" s="378">
        <f>AVERAGE($C$29:$G$34)</f>
        <v>0</v>
      </c>
      <c r="K37" s="340"/>
      <c r="L37" s="340"/>
    </row>
    <row r="38" spans="1:12" x14ac:dyDescent="0.45">
      <c r="A38" s="360"/>
      <c r="B38" s="379" t="s">
        <v>588</v>
      </c>
      <c r="C38" s="380">
        <f>J$37+(0.73*J$39)</f>
        <v>0</v>
      </c>
      <c r="D38" s="340"/>
      <c r="E38" s="381" t="s">
        <v>589</v>
      </c>
      <c r="F38" s="382"/>
      <c r="G38" s="382"/>
      <c r="H38" s="340"/>
      <c r="I38" s="377" t="s">
        <v>590</v>
      </c>
      <c r="J38" s="378">
        <f>J39/I87</f>
        <v>0</v>
      </c>
      <c r="K38" s="340"/>
      <c r="L38" s="340"/>
    </row>
    <row r="39" spans="1:12" x14ac:dyDescent="0.45">
      <c r="A39" s="360"/>
      <c r="B39" s="379" t="s">
        <v>591</v>
      </c>
      <c r="C39" s="380">
        <f>J$37-(0.73*J$39)</f>
        <v>0</v>
      </c>
      <c r="D39" s="340"/>
      <c r="E39" s="340"/>
      <c r="F39" s="383" t="e">
        <f>IF(K22&lt;=1.33,"CPK Value is Unacceptable:","")</f>
        <v>#DIV/0!</v>
      </c>
      <c r="G39" s="384"/>
      <c r="H39" s="340"/>
      <c r="I39" s="377" t="s">
        <v>592</v>
      </c>
      <c r="J39" s="378">
        <f>SUM($I$29:$I$34)/6</f>
        <v>0</v>
      </c>
      <c r="K39" s="340"/>
      <c r="L39" s="340"/>
    </row>
    <row r="40" spans="1:12" x14ac:dyDescent="0.45">
      <c r="A40" s="360"/>
      <c r="B40" s="385"/>
      <c r="C40" s="386"/>
      <c r="D40" s="340"/>
      <c r="E40" s="383"/>
      <c r="F40" s="339" t="e">
        <f>IF(K25&lt;=1.33,"PPK Value is Unacceptable:","")</f>
        <v>#DIV/0!</v>
      </c>
      <c r="G40" s="364"/>
      <c r="H40" s="340"/>
      <c r="I40" s="387"/>
      <c r="J40" s="388"/>
      <c r="K40" s="340"/>
      <c r="L40" s="340"/>
    </row>
    <row r="41" spans="1:12" x14ac:dyDescent="0.45">
      <c r="A41" s="360"/>
      <c r="B41" s="389"/>
      <c r="C41" s="390"/>
      <c r="D41" s="340"/>
      <c r="E41" s="340"/>
      <c r="F41" s="383" t="str">
        <f>IF(I92&gt;=1.33,"R-Bar Subgroups Out of Control:","")</f>
        <v/>
      </c>
      <c r="G41" s="339"/>
      <c r="H41" s="340"/>
      <c r="I41" s="379"/>
      <c r="J41" s="391"/>
      <c r="K41" s="340"/>
      <c r="L41" s="340"/>
    </row>
    <row r="42" spans="1:12" x14ac:dyDescent="0.45">
      <c r="A42" s="360"/>
      <c r="B42" s="375" t="s">
        <v>593</v>
      </c>
      <c r="C42" s="392"/>
      <c r="D42" s="340"/>
      <c r="F42" s="43" t="str">
        <f>IF(E92&gt;=1,"X-Bar Subgroups Out of Control:","")</f>
        <v/>
      </c>
      <c r="H42" s="340"/>
      <c r="I42" s="377" t="s">
        <v>594</v>
      </c>
      <c r="J42" s="393">
        <f>C6+C7</f>
        <v>0</v>
      </c>
      <c r="K42" s="340"/>
      <c r="L42" s="340"/>
    </row>
    <row r="43" spans="1:12" x14ac:dyDescent="0.45">
      <c r="A43" s="360"/>
      <c r="B43" s="379" t="s">
        <v>588</v>
      </c>
      <c r="C43" s="380">
        <f>J39*2.28</f>
        <v>0</v>
      </c>
      <c r="D43" s="340"/>
      <c r="E43" s="381" t="s">
        <v>589</v>
      </c>
      <c r="F43" s="382"/>
      <c r="G43" s="382"/>
      <c r="H43" s="340"/>
      <c r="I43" s="377" t="s">
        <v>595</v>
      </c>
      <c r="J43" s="393">
        <f>C6-C8</f>
        <v>0</v>
      </c>
      <c r="K43" s="340"/>
      <c r="L43" s="340"/>
    </row>
    <row r="44" spans="1:12" x14ac:dyDescent="0.45">
      <c r="A44" s="360"/>
      <c r="B44" s="379" t="s">
        <v>591</v>
      </c>
      <c r="C44" s="380">
        <v>0</v>
      </c>
      <c r="D44" s="340"/>
      <c r="E44" s="340"/>
      <c r="F44" s="364"/>
      <c r="G44" s="364"/>
      <c r="H44" s="340"/>
      <c r="I44" s="379"/>
      <c r="J44" s="376"/>
      <c r="K44" s="340"/>
      <c r="L44" s="340"/>
    </row>
    <row r="45" spans="1:12" ht="3" customHeight="1" x14ac:dyDescent="0.45">
      <c r="A45" s="360"/>
      <c r="B45" s="394"/>
      <c r="C45" s="395"/>
      <c r="D45" s="340"/>
      <c r="E45" s="340"/>
      <c r="F45" s="340"/>
      <c r="G45" s="364"/>
      <c r="H45" s="340"/>
      <c r="I45" s="396"/>
      <c r="J45" s="397"/>
      <c r="K45" s="340"/>
      <c r="L45" s="340"/>
    </row>
    <row r="46" spans="1:12" x14ac:dyDescent="0.45">
      <c r="A46" s="360"/>
      <c r="B46" s="339"/>
      <c r="C46" s="398"/>
      <c r="D46" s="340"/>
      <c r="E46" s="340"/>
      <c r="F46" s="340"/>
      <c r="G46" s="364"/>
      <c r="H46" s="340"/>
      <c r="I46" s="359"/>
      <c r="J46" s="399"/>
      <c r="K46" s="340"/>
      <c r="L46" s="340"/>
    </row>
    <row r="47" spans="1:12" x14ac:dyDescent="0.45">
      <c r="A47" s="360"/>
      <c r="B47" s="339"/>
      <c r="C47" s="398"/>
      <c r="D47" s="340"/>
      <c r="E47" s="340"/>
      <c r="F47" s="340"/>
      <c r="G47" s="364"/>
      <c r="H47" s="340"/>
      <c r="I47" s="359"/>
      <c r="J47" s="399"/>
      <c r="K47" s="340"/>
      <c r="L47" s="340"/>
    </row>
    <row r="48" spans="1:12" x14ac:dyDescent="0.45">
      <c r="A48" s="360"/>
      <c r="B48" s="339"/>
      <c r="C48" s="398"/>
      <c r="D48" s="340"/>
      <c r="E48" s="340"/>
      <c r="F48" s="340"/>
      <c r="G48" s="364"/>
      <c r="H48" s="340"/>
      <c r="I48" s="359"/>
      <c r="J48" s="399"/>
      <c r="K48" s="340"/>
      <c r="L48" s="340"/>
    </row>
    <row r="49" spans="1:12" x14ac:dyDescent="0.45">
      <c r="A49" s="360"/>
      <c r="B49" s="339"/>
      <c r="C49" s="398"/>
      <c r="D49" s="340"/>
      <c r="E49" s="340"/>
      <c r="F49" s="340"/>
      <c r="G49" s="364"/>
      <c r="H49" s="340"/>
      <c r="I49" s="359"/>
      <c r="J49" s="399"/>
      <c r="K49" s="340"/>
      <c r="L49" s="340"/>
    </row>
    <row r="50" spans="1:12" x14ac:dyDescent="0.45">
      <c r="A50" s="360"/>
      <c r="B50" s="339"/>
      <c r="C50" s="398"/>
      <c r="D50" s="340"/>
      <c r="E50" s="340"/>
      <c r="F50" s="340"/>
      <c r="G50" s="364"/>
      <c r="H50" s="340"/>
      <c r="I50" s="359"/>
      <c r="J50" s="399"/>
      <c r="K50" s="340"/>
      <c r="L50" s="340"/>
    </row>
    <row r="51" spans="1:12" x14ac:dyDescent="0.45">
      <c r="A51" s="360"/>
      <c r="B51" s="339"/>
      <c r="C51" s="398"/>
      <c r="D51" s="340"/>
      <c r="E51" s="340"/>
      <c r="F51" s="340"/>
      <c r="G51" s="364"/>
      <c r="H51" s="340"/>
      <c r="I51" s="359"/>
      <c r="J51" s="399"/>
      <c r="K51" s="340"/>
      <c r="L51" s="340"/>
    </row>
    <row r="52" spans="1:12" x14ac:dyDescent="0.45">
      <c r="A52" s="360"/>
      <c r="B52" s="339"/>
      <c r="C52" s="398"/>
      <c r="D52" s="340"/>
      <c r="E52" s="340"/>
      <c r="F52" s="340"/>
      <c r="G52" s="364"/>
      <c r="H52" s="340"/>
      <c r="I52" s="359"/>
      <c r="J52" s="399"/>
      <c r="K52" s="340"/>
      <c r="L52" s="340"/>
    </row>
    <row r="53" spans="1:12" x14ac:dyDescent="0.45">
      <c r="A53" s="360"/>
      <c r="B53" s="339"/>
      <c r="C53" s="398"/>
      <c r="D53" s="340"/>
      <c r="E53" s="340"/>
      <c r="F53" s="340"/>
      <c r="G53" s="364"/>
      <c r="H53" s="340"/>
      <c r="I53" s="359"/>
      <c r="J53" s="399"/>
      <c r="K53" s="340"/>
      <c r="L53" s="340"/>
    </row>
    <row r="54" spans="1:12" x14ac:dyDescent="0.45">
      <c r="A54" s="360"/>
      <c r="B54" s="339"/>
      <c r="C54" s="398"/>
      <c r="D54" s="340"/>
      <c r="E54" s="340"/>
      <c r="F54" s="340"/>
      <c r="G54" s="364"/>
      <c r="H54" s="340"/>
      <c r="I54" s="359"/>
      <c r="J54" s="399"/>
      <c r="K54" s="340"/>
      <c r="L54" s="340"/>
    </row>
    <row r="55" spans="1:12" x14ac:dyDescent="0.45">
      <c r="A55" s="360"/>
      <c r="B55" s="339"/>
      <c r="C55" s="398"/>
      <c r="D55" s="340"/>
      <c r="E55" s="340"/>
      <c r="F55" s="340"/>
      <c r="G55" s="364"/>
      <c r="H55" s="340"/>
      <c r="I55" s="359"/>
      <c r="J55" s="399"/>
      <c r="K55" s="340"/>
      <c r="L55" s="340"/>
    </row>
    <row r="56" spans="1:12" x14ac:dyDescent="0.45">
      <c r="A56" s="360"/>
      <c r="B56" s="400"/>
      <c r="C56" s="401"/>
      <c r="D56" s="401"/>
      <c r="E56" s="401"/>
      <c r="F56" s="401"/>
      <c r="G56" s="401"/>
      <c r="H56" s="401"/>
      <c r="I56" s="402"/>
      <c r="J56" s="399"/>
      <c r="K56" s="340"/>
      <c r="L56" s="340"/>
    </row>
    <row r="57" spans="1:12" x14ac:dyDescent="0.45">
      <c r="A57" s="360"/>
      <c r="B57" s="403"/>
      <c r="C57" s="404"/>
      <c r="D57" s="401"/>
      <c r="E57" s="405"/>
      <c r="F57" s="405"/>
      <c r="G57" s="401"/>
      <c r="H57" s="406"/>
      <c r="I57" s="407"/>
      <c r="J57" s="399"/>
      <c r="K57" s="340"/>
      <c r="L57" s="340"/>
    </row>
    <row r="58" spans="1:12" x14ac:dyDescent="0.45">
      <c r="A58" s="360"/>
      <c r="B58" s="408"/>
      <c r="C58" s="409"/>
      <c r="D58" s="401"/>
      <c r="E58" s="403"/>
      <c r="F58" s="410"/>
      <c r="G58" s="401"/>
      <c r="H58" s="406"/>
      <c r="I58" s="411"/>
      <c r="J58" s="399"/>
      <c r="K58" s="340"/>
      <c r="L58" s="340"/>
    </row>
    <row r="59" spans="1:12" x14ac:dyDescent="0.45">
      <c r="A59" s="360"/>
      <c r="B59" s="408"/>
      <c r="C59" s="409"/>
      <c r="D59" s="401"/>
      <c r="E59" s="412"/>
      <c r="F59" s="410"/>
      <c r="G59" s="401"/>
      <c r="H59" s="406"/>
      <c r="I59" s="407"/>
      <c r="J59" s="399"/>
      <c r="K59" s="340"/>
      <c r="L59" s="340"/>
    </row>
    <row r="60" spans="1:12" x14ac:dyDescent="0.45">
      <c r="A60" s="360"/>
      <c r="B60" s="413"/>
      <c r="C60" s="414"/>
      <c r="D60" s="401"/>
      <c r="E60" s="412"/>
      <c r="F60" s="415"/>
      <c r="G60" s="401"/>
      <c r="H60" s="416"/>
      <c r="I60" s="417"/>
      <c r="J60" s="399"/>
      <c r="K60" s="340"/>
      <c r="L60" s="340"/>
    </row>
    <row r="61" spans="1:12" x14ac:dyDescent="0.45">
      <c r="A61" s="360"/>
      <c r="B61" s="413"/>
      <c r="C61" s="414"/>
      <c r="D61" s="401"/>
      <c r="E61" s="412"/>
      <c r="F61" s="415"/>
      <c r="G61" s="401"/>
      <c r="H61" s="416"/>
      <c r="I61" s="417"/>
      <c r="J61" s="399"/>
      <c r="K61" s="340"/>
      <c r="L61" s="340"/>
    </row>
    <row r="62" spans="1:12" x14ac:dyDescent="0.45">
      <c r="A62" s="360"/>
      <c r="B62" s="418"/>
      <c r="C62" s="419"/>
      <c r="D62" s="364"/>
      <c r="E62" s="334"/>
      <c r="F62" s="334"/>
      <c r="G62" s="364"/>
      <c r="H62" s="405"/>
      <c r="I62" s="420"/>
      <c r="J62" s="421"/>
      <c r="K62" s="340"/>
      <c r="L62" s="340"/>
    </row>
    <row r="63" spans="1:12" x14ac:dyDescent="0.45">
      <c r="A63" s="360"/>
      <c r="B63" s="422" t="s">
        <v>586</v>
      </c>
      <c r="C63" s="423"/>
      <c r="D63" s="364"/>
      <c r="E63" s="340"/>
      <c r="F63" s="340"/>
      <c r="G63" s="340"/>
      <c r="H63" s="424"/>
      <c r="I63" s="425" t="s">
        <v>587</v>
      </c>
      <c r="J63" s="378">
        <f>AVERAGE($C$29:$G$34)</f>
        <v>0</v>
      </c>
      <c r="K63" s="340"/>
      <c r="L63" s="340"/>
    </row>
    <row r="64" spans="1:12" x14ac:dyDescent="0.45">
      <c r="A64" s="360"/>
      <c r="B64" s="426" t="s">
        <v>588</v>
      </c>
      <c r="C64" s="380">
        <f>J$63+(0.73*J$65)</f>
        <v>0</v>
      </c>
      <c r="D64" s="364"/>
      <c r="E64" s="334"/>
      <c r="F64" s="334"/>
      <c r="G64" s="364"/>
      <c r="H64" s="424"/>
      <c r="I64" s="425" t="s">
        <v>590</v>
      </c>
      <c r="J64" s="378">
        <f>_xlfn.STDEV.P($C$29:$G$34)</f>
        <v>0</v>
      </c>
      <c r="K64" s="340"/>
      <c r="L64" s="340"/>
    </row>
    <row r="65" spans="1:12" x14ac:dyDescent="0.45">
      <c r="A65" s="360"/>
      <c r="B65" s="426" t="s">
        <v>591</v>
      </c>
      <c r="C65" s="380">
        <f>J$63-(0.73*J$65)</f>
        <v>0</v>
      </c>
      <c r="D65" s="364"/>
      <c r="E65" s="340"/>
      <c r="F65" s="340"/>
      <c r="G65" s="340"/>
      <c r="H65" s="424"/>
      <c r="I65" s="425" t="s">
        <v>592</v>
      </c>
      <c r="J65" s="378">
        <f>SUM($I$29:$I$34)/6</f>
        <v>0</v>
      </c>
      <c r="K65" s="340"/>
      <c r="L65" s="340"/>
    </row>
    <row r="66" spans="1:12" x14ac:dyDescent="0.45">
      <c r="A66" s="360"/>
      <c r="B66" s="385"/>
      <c r="C66" s="386"/>
      <c r="D66" s="364"/>
      <c r="E66" s="334"/>
      <c r="F66" s="334"/>
      <c r="G66" s="364"/>
      <c r="H66" s="424"/>
      <c r="I66" s="427"/>
      <c r="J66" s="380"/>
      <c r="K66" s="340"/>
      <c r="L66" s="340"/>
    </row>
    <row r="67" spans="1:12" x14ac:dyDescent="0.45">
      <c r="A67" s="360"/>
      <c r="B67" s="428"/>
      <c r="C67" s="429"/>
      <c r="D67" s="364"/>
      <c r="E67" s="340"/>
      <c r="F67" s="340"/>
      <c r="G67" s="340"/>
      <c r="H67" s="424"/>
      <c r="I67" s="430"/>
      <c r="J67" s="372"/>
      <c r="K67" s="340"/>
      <c r="L67" s="340"/>
    </row>
    <row r="68" spans="1:12" x14ac:dyDescent="0.45">
      <c r="A68" s="360"/>
      <c r="B68" s="422" t="s">
        <v>593</v>
      </c>
      <c r="C68" s="431"/>
      <c r="D68" s="364"/>
      <c r="E68" s="334"/>
      <c r="F68" s="334"/>
      <c r="G68" s="364"/>
      <c r="H68" s="424"/>
      <c r="I68" s="425" t="s">
        <v>594</v>
      </c>
      <c r="J68" s="393">
        <f>C6+C7</f>
        <v>0</v>
      </c>
      <c r="K68" s="340"/>
      <c r="L68" s="340"/>
    </row>
    <row r="69" spans="1:12" x14ac:dyDescent="0.45">
      <c r="A69" s="360"/>
      <c r="B69" s="426" t="s">
        <v>588</v>
      </c>
      <c r="C69" s="380">
        <f>J65*2.28</f>
        <v>0</v>
      </c>
      <c r="D69" s="364"/>
      <c r="E69" s="340"/>
      <c r="F69" s="340"/>
      <c r="G69" s="340"/>
      <c r="H69" s="424"/>
      <c r="I69" s="425" t="s">
        <v>595</v>
      </c>
      <c r="J69" s="393">
        <f>C6-C8</f>
        <v>0</v>
      </c>
      <c r="K69" s="340"/>
      <c r="L69" s="340"/>
    </row>
    <row r="70" spans="1:12" x14ac:dyDescent="0.45">
      <c r="A70" s="360"/>
      <c r="B70" s="426" t="s">
        <v>591</v>
      </c>
      <c r="C70" s="380">
        <v>0</v>
      </c>
      <c r="D70" s="364"/>
      <c r="E70" s="405"/>
      <c r="F70" s="405"/>
      <c r="G70" s="405"/>
      <c r="H70" s="424"/>
      <c r="I70" s="427"/>
      <c r="J70" s="376"/>
      <c r="K70" s="340"/>
      <c r="L70" s="340"/>
    </row>
    <row r="71" spans="1:12" x14ac:dyDescent="0.45">
      <c r="A71" s="360"/>
      <c r="B71" s="394"/>
      <c r="C71" s="395"/>
      <c r="D71" s="364"/>
      <c r="E71" s="340"/>
      <c r="F71" s="340"/>
      <c r="G71" s="364"/>
      <c r="H71" s="424"/>
      <c r="I71" s="432"/>
      <c r="J71" s="397"/>
      <c r="K71" s="340"/>
      <c r="L71" s="340"/>
    </row>
    <row r="72" spans="1:12" ht="14.65" thickBot="1" x14ac:dyDescent="0.5">
      <c r="A72" s="433"/>
      <c r="B72" s="2163" t="s">
        <v>607</v>
      </c>
      <c r="C72" s="2164"/>
      <c r="D72" s="2164"/>
      <c r="E72" s="2164"/>
      <c r="F72" s="2164"/>
      <c r="G72" s="2164"/>
      <c r="H72" s="2164"/>
      <c r="I72" s="2164"/>
      <c r="J72" s="2164"/>
      <c r="K72" s="2164"/>
      <c r="L72" s="2165"/>
    </row>
    <row r="73" spans="1:12" ht="14.65" thickBot="1" x14ac:dyDescent="0.5">
      <c r="A73" s="434"/>
      <c r="B73" s="435" t="s">
        <v>586</v>
      </c>
      <c r="C73" s="436"/>
      <c r="D73" s="437"/>
      <c r="E73" s="438"/>
      <c r="F73" s="437"/>
      <c r="G73" s="439" t="s">
        <v>593</v>
      </c>
      <c r="H73" s="439"/>
      <c r="I73" s="440"/>
      <c r="J73" s="334"/>
      <c r="K73" s="334"/>
      <c r="L73" s="340"/>
    </row>
    <row r="74" spans="1:12" x14ac:dyDescent="0.45">
      <c r="A74" s="360"/>
      <c r="B74" s="441" t="s">
        <v>596</v>
      </c>
      <c r="C74" s="442" t="s">
        <v>597</v>
      </c>
      <c r="D74" s="442" t="s">
        <v>598</v>
      </c>
      <c r="E74" s="443" t="s">
        <v>599</v>
      </c>
      <c r="F74" s="442"/>
      <c r="G74" s="444" t="s">
        <v>596</v>
      </c>
      <c r="H74" s="445" t="s">
        <v>598</v>
      </c>
      <c r="I74" s="446" t="s">
        <v>599</v>
      </c>
      <c r="J74" s="447" t="s">
        <v>600</v>
      </c>
      <c r="K74" s="447" t="s">
        <v>600</v>
      </c>
      <c r="L74" s="334"/>
    </row>
    <row r="75" spans="1:12" x14ac:dyDescent="0.45">
      <c r="A75" s="360"/>
      <c r="B75" s="448">
        <f t="shared" ref="B75:B80" si="4">J$37+(0.73*J$39)</f>
        <v>0</v>
      </c>
      <c r="C75" s="364">
        <f t="shared" ref="C75:C80" si="5">J$37-(0.73*J$39)</f>
        <v>0</v>
      </c>
      <c r="D75" s="364">
        <f t="shared" ref="D75:D80" si="6">AVERAGE($C$29:$G$34)</f>
        <v>0</v>
      </c>
      <c r="E75" s="449">
        <f>IF(H29&gt;B75,1,IF(H29&lt;C75,1,0))</f>
        <v>0</v>
      </c>
      <c r="F75" s="450"/>
      <c r="G75" s="364">
        <f>J39*2.28</f>
        <v>0</v>
      </c>
      <c r="H75" s="364">
        <f t="shared" ref="H75:H80" si="7">SUM($I$29:$I$34)/30</f>
        <v>0</v>
      </c>
      <c r="I75" s="451">
        <v>0</v>
      </c>
      <c r="J75" s="452" t="e">
        <f>(J42-J37)/(3*J38)</f>
        <v>#DIV/0!</v>
      </c>
      <c r="K75" s="452" t="e">
        <f>(J68-J63)/(3*J64)</f>
        <v>#DIV/0!</v>
      </c>
      <c r="L75" s="334"/>
    </row>
    <row r="76" spans="1:12" x14ac:dyDescent="0.45">
      <c r="A76" s="360"/>
      <c r="B76" s="448">
        <f t="shared" si="4"/>
        <v>0</v>
      </c>
      <c r="C76" s="364">
        <f t="shared" si="5"/>
        <v>0</v>
      </c>
      <c r="D76" s="364">
        <f t="shared" si="6"/>
        <v>0</v>
      </c>
      <c r="E76" s="449">
        <f>IF(H30&gt;B76,1,IF(H30&lt;C76,1,0))</f>
        <v>0</v>
      </c>
      <c r="F76" s="450"/>
      <c r="G76" s="364">
        <f>J39*2.28</f>
        <v>0</v>
      </c>
      <c r="H76" s="364">
        <f t="shared" si="7"/>
        <v>0</v>
      </c>
      <c r="I76" s="451">
        <v>0</v>
      </c>
      <c r="J76" s="453"/>
      <c r="K76" s="453"/>
      <c r="L76" s="334"/>
    </row>
    <row r="77" spans="1:12" x14ac:dyDescent="0.45">
      <c r="A77" s="360"/>
      <c r="B77" s="448">
        <f t="shared" si="4"/>
        <v>0</v>
      </c>
      <c r="C77" s="364">
        <f t="shared" si="5"/>
        <v>0</v>
      </c>
      <c r="D77" s="364">
        <f t="shared" si="6"/>
        <v>0</v>
      </c>
      <c r="E77" s="449">
        <f>IF(H31&gt;B77,1,IF(H31&lt;C77,1,0))</f>
        <v>0</v>
      </c>
      <c r="F77" s="450"/>
      <c r="G77" s="364">
        <f>J39*2.28</f>
        <v>0</v>
      </c>
      <c r="H77" s="364">
        <f t="shared" si="7"/>
        <v>0</v>
      </c>
      <c r="I77" s="451">
        <v>0</v>
      </c>
      <c r="J77" s="454" t="s">
        <v>601</v>
      </c>
      <c r="K77" s="454" t="s">
        <v>601</v>
      </c>
      <c r="L77" s="455"/>
    </row>
    <row r="78" spans="1:12" ht="14.65" thickBot="1" x14ac:dyDescent="0.5">
      <c r="A78" s="360"/>
      <c r="B78" s="448">
        <f t="shared" si="4"/>
        <v>0</v>
      </c>
      <c r="C78" s="364">
        <f t="shared" si="5"/>
        <v>0</v>
      </c>
      <c r="D78" s="364">
        <f t="shared" si="6"/>
        <v>0</v>
      </c>
      <c r="E78" s="449">
        <f>IF(H32&gt;B78,1,IF(H32&lt;C78,1,0))</f>
        <v>0</v>
      </c>
      <c r="F78" s="450"/>
      <c r="G78" s="364">
        <f>J39*2.28</f>
        <v>0</v>
      </c>
      <c r="H78" s="364">
        <f t="shared" si="7"/>
        <v>0</v>
      </c>
      <c r="I78" s="451">
        <v>0</v>
      </c>
      <c r="J78" s="456" t="e">
        <f>(J37-J43)/(3*J38)</f>
        <v>#DIV/0!</v>
      </c>
      <c r="K78" s="456" t="e">
        <f>(J63-J69)/(3*J64)</f>
        <v>#DIV/0!</v>
      </c>
      <c r="L78" s="345"/>
    </row>
    <row r="79" spans="1:12" x14ac:dyDescent="0.45">
      <c r="A79" s="360"/>
      <c r="B79" s="448">
        <f t="shared" si="4"/>
        <v>0</v>
      </c>
      <c r="C79" s="364">
        <f t="shared" si="5"/>
        <v>0</v>
      </c>
      <c r="D79" s="364">
        <f t="shared" si="6"/>
        <v>0</v>
      </c>
      <c r="E79" s="449">
        <f t="shared" ref="E79:E80" si="8">IF(H33&gt;B79,1,IF(H33&lt;C79,1,0))</f>
        <v>0</v>
      </c>
      <c r="F79" s="450"/>
      <c r="G79" s="364">
        <f>J39*2.28</f>
        <v>0</v>
      </c>
      <c r="H79" s="364">
        <f t="shared" si="7"/>
        <v>0</v>
      </c>
      <c r="I79" s="451">
        <v>0</v>
      </c>
      <c r="J79" s="364"/>
      <c r="K79" s="364"/>
      <c r="L79" s="345"/>
    </row>
    <row r="80" spans="1:12" ht="14.65" thickBot="1" x14ac:dyDescent="0.5">
      <c r="A80" s="360"/>
      <c r="B80" s="448">
        <f t="shared" si="4"/>
        <v>0</v>
      </c>
      <c r="C80" s="364">
        <f t="shared" si="5"/>
        <v>0</v>
      </c>
      <c r="D80" s="364">
        <f t="shared" si="6"/>
        <v>0</v>
      </c>
      <c r="E80" s="449">
        <f t="shared" si="8"/>
        <v>0</v>
      </c>
      <c r="F80" s="450"/>
      <c r="G80" s="364">
        <f>J39*2.28</f>
        <v>0</v>
      </c>
      <c r="H80" s="364">
        <f t="shared" si="7"/>
        <v>0</v>
      </c>
      <c r="I80" s="451">
        <v>0</v>
      </c>
      <c r="J80" s="360"/>
      <c r="K80" s="360"/>
      <c r="L80" s="455"/>
    </row>
    <row r="81" spans="1:12" ht="14.65" thickBot="1" x14ac:dyDescent="0.5">
      <c r="A81" s="360"/>
      <c r="B81" s="457"/>
      <c r="C81" s="458"/>
      <c r="D81" s="459"/>
      <c r="E81" s="460"/>
      <c r="F81" s="461"/>
      <c r="G81" s="458"/>
      <c r="H81" s="459"/>
      <c r="I81" s="462"/>
      <c r="J81" s="463" t="s">
        <v>602</v>
      </c>
      <c r="K81" s="464"/>
      <c r="L81" s="465"/>
    </row>
    <row r="82" spans="1:12" x14ac:dyDescent="0.45">
      <c r="A82" s="360"/>
      <c r="B82" s="448"/>
      <c r="C82" s="364"/>
      <c r="D82" s="466"/>
      <c r="E82" s="449"/>
      <c r="F82" s="450"/>
      <c r="G82" s="364"/>
      <c r="H82" s="467" t="s">
        <v>603</v>
      </c>
      <c r="I82" s="468" t="s">
        <v>394</v>
      </c>
      <c r="J82" s="469" t="s">
        <v>604</v>
      </c>
      <c r="K82" s="470" t="s">
        <v>605</v>
      </c>
      <c r="L82" s="471" t="s">
        <v>606</v>
      </c>
    </row>
    <row r="83" spans="1:12" x14ac:dyDescent="0.45">
      <c r="A83" s="360"/>
      <c r="B83" s="448"/>
      <c r="C83" s="364"/>
      <c r="D83" s="466"/>
      <c r="E83" s="449"/>
      <c r="F83" s="450"/>
      <c r="G83" s="364"/>
      <c r="H83" s="450">
        <v>2</v>
      </c>
      <c r="I83" s="472">
        <v>1.1279999999999999</v>
      </c>
      <c r="J83" s="473">
        <v>23.6</v>
      </c>
      <c r="K83" s="364">
        <v>23.6</v>
      </c>
      <c r="L83" s="474">
        <v>0</v>
      </c>
    </row>
    <row r="84" spans="1:12" x14ac:dyDescent="0.45">
      <c r="A84" s="360"/>
      <c r="B84" s="448"/>
      <c r="C84" s="364"/>
      <c r="D84" s="466"/>
      <c r="E84" s="449"/>
      <c r="F84" s="450"/>
      <c r="G84" s="364"/>
      <c r="H84" s="450">
        <v>3</v>
      </c>
      <c r="I84" s="472">
        <v>1.6930000000000001</v>
      </c>
      <c r="J84" s="473">
        <v>23.702999999999999</v>
      </c>
      <c r="K84" s="364">
        <v>23.702999999999999</v>
      </c>
      <c r="L84" s="474">
        <v>1</v>
      </c>
    </row>
    <row r="85" spans="1:12" x14ac:dyDescent="0.45">
      <c r="A85" s="360"/>
      <c r="B85" s="448"/>
      <c r="C85" s="364"/>
      <c r="D85" s="466"/>
      <c r="E85" s="449"/>
      <c r="F85" s="450"/>
      <c r="G85" s="364"/>
      <c r="H85" s="450">
        <v>4</v>
      </c>
      <c r="I85" s="472">
        <v>2.0590000000000002</v>
      </c>
      <c r="J85" s="473">
        <v>23.7149</v>
      </c>
      <c r="K85" s="364">
        <v>23.7149</v>
      </c>
      <c r="L85" s="474">
        <v>7</v>
      </c>
    </row>
    <row r="86" spans="1:12" x14ac:dyDescent="0.45">
      <c r="A86" s="360"/>
      <c r="B86" s="448"/>
      <c r="C86" s="364"/>
      <c r="D86" s="466"/>
      <c r="E86" s="449"/>
      <c r="F86" s="450"/>
      <c r="G86" s="364"/>
      <c r="H86" s="450">
        <v>5</v>
      </c>
      <c r="I86" s="472">
        <v>2.3260000000000001</v>
      </c>
      <c r="J86" s="473">
        <v>23.727699999999999</v>
      </c>
      <c r="K86" s="364">
        <v>23.727699999999999</v>
      </c>
      <c r="L86" s="474">
        <v>23</v>
      </c>
    </row>
    <row r="87" spans="1:12" x14ac:dyDescent="0.45">
      <c r="A87" s="360"/>
      <c r="B87" s="448"/>
      <c r="C87" s="364"/>
      <c r="D87" s="466"/>
      <c r="E87" s="449"/>
      <c r="F87" s="450"/>
      <c r="G87" s="364"/>
      <c r="H87" s="450">
        <v>6</v>
      </c>
      <c r="I87" s="472">
        <v>2.5339999999999998</v>
      </c>
      <c r="J87" s="473">
        <v>23.740500000000001</v>
      </c>
      <c r="K87" s="364">
        <v>23.740500000000001</v>
      </c>
      <c r="L87" s="474">
        <v>25</v>
      </c>
    </row>
    <row r="88" spans="1:12" x14ac:dyDescent="0.45">
      <c r="A88" s="360"/>
      <c r="B88" s="448"/>
      <c r="C88" s="364"/>
      <c r="D88" s="466"/>
      <c r="E88" s="449"/>
      <c r="F88" s="450"/>
      <c r="G88" s="364"/>
      <c r="H88" s="450">
        <v>7</v>
      </c>
      <c r="I88" s="472">
        <v>2.7040000000000002</v>
      </c>
      <c r="J88" s="473">
        <v>23.753299999999999</v>
      </c>
      <c r="K88" s="364">
        <v>23.753299999999999</v>
      </c>
      <c r="L88" s="474">
        <v>21</v>
      </c>
    </row>
    <row r="89" spans="1:12" x14ac:dyDescent="0.45">
      <c r="A89" s="360"/>
      <c r="B89" s="448"/>
      <c r="C89" s="364"/>
      <c r="D89" s="466"/>
      <c r="E89" s="449"/>
      <c r="F89" s="450"/>
      <c r="G89" s="364"/>
      <c r="H89" s="450">
        <v>8</v>
      </c>
      <c r="I89" s="472">
        <v>2.847</v>
      </c>
      <c r="J89" s="473">
        <v>23.76</v>
      </c>
      <c r="K89" s="364">
        <v>23.76</v>
      </c>
      <c r="L89" s="474">
        <v>17</v>
      </c>
    </row>
    <row r="90" spans="1:12" x14ac:dyDescent="0.45">
      <c r="A90" s="360"/>
      <c r="B90" s="448"/>
      <c r="C90" s="364"/>
      <c r="D90" s="466"/>
      <c r="E90" s="449"/>
      <c r="F90" s="450"/>
      <c r="G90" s="364"/>
      <c r="H90" s="450">
        <v>9</v>
      </c>
      <c r="I90" s="472">
        <v>2.97</v>
      </c>
      <c r="J90" s="473">
        <v>23.77</v>
      </c>
      <c r="K90" s="364">
        <v>23.77</v>
      </c>
      <c r="L90" s="474">
        <v>6</v>
      </c>
    </row>
    <row r="91" spans="1:12" ht="14.65" thickBot="1" x14ac:dyDescent="0.5">
      <c r="A91" s="360"/>
      <c r="B91" s="448"/>
      <c r="C91" s="364"/>
      <c r="D91" s="466"/>
      <c r="E91" s="449"/>
      <c r="F91" s="450"/>
      <c r="G91" s="364"/>
      <c r="H91" s="450">
        <v>10</v>
      </c>
      <c r="I91" s="472">
        <v>3.0779999999999998</v>
      </c>
      <c r="J91" s="475"/>
      <c r="K91" s="476">
        <v>23.800999999999998</v>
      </c>
      <c r="L91" s="477">
        <v>0</v>
      </c>
    </row>
    <row r="92" spans="1:12" ht="14.65" thickBot="1" x14ac:dyDescent="0.5">
      <c r="A92" s="360"/>
      <c r="B92" s="478"/>
      <c r="C92" s="479"/>
      <c r="D92" s="479"/>
      <c r="E92" s="449">
        <f>SUM(E75:E91)</f>
        <v>0</v>
      </c>
      <c r="F92" s="450"/>
      <c r="G92" s="479"/>
      <c r="H92" s="479"/>
      <c r="I92" s="451">
        <f>SUM(I75:I80)</f>
        <v>0</v>
      </c>
      <c r="J92" s="340"/>
      <c r="K92" s="340"/>
      <c r="L92" s="340"/>
    </row>
    <row r="93" spans="1:12" ht="14.65" thickBot="1" x14ac:dyDescent="0.5">
      <c r="A93" s="332"/>
      <c r="B93" s="2166" t="s">
        <v>608</v>
      </c>
      <c r="C93" s="2167"/>
      <c r="D93" s="2167"/>
      <c r="E93" s="2167"/>
      <c r="F93" s="2167"/>
      <c r="G93" s="2167"/>
      <c r="H93" s="2167"/>
      <c r="I93" s="2167"/>
      <c r="J93" s="2167"/>
      <c r="K93" s="2167"/>
      <c r="L93" s="2168"/>
    </row>
    <row r="94" spans="1:12" ht="14.65" thickBot="1" x14ac:dyDescent="0.5">
      <c r="A94" s="332"/>
      <c r="B94" s="480" t="s">
        <v>586</v>
      </c>
      <c r="C94" s="481"/>
      <c r="D94" s="482"/>
      <c r="E94" s="483"/>
      <c r="F94" s="482"/>
      <c r="G94" s="484" t="s">
        <v>593</v>
      </c>
      <c r="H94" s="484"/>
      <c r="I94" s="485"/>
      <c r="J94" s="334"/>
      <c r="K94" s="334"/>
      <c r="L94" s="340"/>
    </row>
    <row r="95" spans="1:12" x14ac:dyDescent="0.45">
      <c r="A95" s="332"/>
      <c r="B95" s="441" t="s">
        <v>596</v>
      </c>
      <c r="C95" s="442" t="s">
        <v>597</v>
      </c>
      <c r="D95" s="442" t="s">
        <v>598</v>
      </c>
      <c r="E95" s="443" t="s">
        <v>599</v>
      </c>
      <c r="F95" s="442"/>
      <c r="G95" s="444" t="s">
        <v>596</v>
      </c>
      <c r="H95" s="445" t="s">
        <v>598</v>
      </c>
      <c r="I95" s="446" t="s">
        <v>599</v>
      </c>
      <c r="J95" s="334"/>
      <c r="K95" s="332"/>
      <c r="L95" s="334"/>
    </row>
    <row r="96" spans="1:12" x14ac:dyDescent="0.45">
      <c r="A96" s="332"/>
      <c r="B96" s="448">
        <f t="shared" ref="B96:B101" si="9">J$63+(0.73*J$65)</f>
        <v>0</v>
      </c>
      <c r="C96" s="364">
        <f t="shared" ref="C96:C101" si="10">J$63-(0.73*J$65)</f>
        <v>0</v>
      </c>
      <c r="D96" s="364">
        <f t="shared" ref="D96:D101" si="11">AVERAGE($C$29:$G$34)</f>
        <v>0</v>
      </c>
      <c r="E96" s="449">
        <v>0</v>
      </c>
      <c r="F96" s="450"/>
      <c r="G96" s="364">
        <f>J65*2.28</f>
        <v>0</v>
      </c>
      <c r="H96" s="364">
        <v>2.8000000000000001E-2</v>
      </c>
      <c r="I96" s="451">
        <v>0</v>
      </c>
      <c r="J96" s="340"/>
      <c r="K96" s="332"/>
      <c r="L96" s="334"/>
    </row>
    <row r="97" spans="1:12" x14ac:dyDescent="0.45">
      <c r="A97" s="332"/>
      <c r="B97" s="448">
        <f t="shared" si="9"/>
        <v>0</v>
      </c>
      <c r="C97" s="364">
        <f t="shared" si="10"/>
        <v>0</v>
      </c>
      <c r="D97" s="364">
        <f t="shared" si="11"/>
        <v>0</v>
      </c>
      <c r="E97" s="449">
        <v>0</v>
      </c>
      <c r="F97" s="450"/>
      <c r="G97" s="364">
        <f>J65*2.28</f>
        <v>0</v>
      </c>
      <c r="H97" s="364">
        <v>2.8000000000000001E-2</v>
      </c>
      <c r="I97" s="451">
        <v>0</v>
      </c>
      <c r="J97" s="360"/>
      <c r="K97" s="332"/>
      <c r="L97" s="334"/>
    </row>
    <row r="98" spans="1:12" x14ac:dyDescent="0.45">
      <c r="A98" s="332"/>
      <c r="B98" s="448">
        <f t="shared" si="9"/>
        <v>0</v>
      </c>
      <c r="C98" s="364">
        <f t="shared" si="10"/>
        <v>0</v>
      </c>
      <c r="D98" s="364">
        <f t="shared" si="11"/>
        <v>0</v>
      </c>
      <c r="E98" s="449">
        <v>0</v>
      </c>
      <c r="F98" s="450"/>
      <c r="G98" s="364">
        <f>J65*2.28</f>
        <v>0</v>
      </c>
      <c r="H98" s="364">
        <v>2.8000000000000001E-2</v>
      </c>
      <c r="I98" s="451">
        <v>0</v>
      </c>
      <c r="J98" s="486"/>
      <c r="K98" s="332"/>
      <c r="L98" s="455"/>
    </row>
    <row r="99" spans="1:12" x14ac:dyDescent="0.45">
      <c r="A99" s="332"/>
      <c r="B99" s="448">
        <f t="shared" si="9"/>
        <v>0</v>
      </c>
      <c r="C99" s="364">
        <f t="shared" si="10"/>
        <v>0</v>
      </c>
      <c r="D99" s="364">
        <f t="shared" si="11"/>
        <v>0</v>
      </c>
      <c r="E99" s="449">
        <v>0</v>
      </c>
      <c r="F99" s="450"/>
      <c r="G99" s="364">
        <f>J65*2.28</f>
        <v>0</v>
      </c>
      <c r="H99" s="364">
        <v>2.8000000000000001E-2</v>
      </c>
      <c r="I99" s="451">
        <v>0</v>
      </c>
      <c r="J99" s="360"/>
      <c r="K99" s="332"/>
      <c r="L99" s="345"/>
    </row>
    <row r="100" spans="1:12" x14ac:dyDescent="0.45">
      <c r="A100" s="332"/>
      <c r="B100" s="448">
        <f t="shared" si="9"/>
        <v>0</v>
      </c>
      <c r="C100" s="364">
        <f t="shared" si="10"/>
        <v>0</v>
      </c>
      <c r="D100" s="364">
        <f t="shared" si="11"/>
        <v>0</v>
      </c>
      <c r="E100" s="449">
        <v>0</v>
      </c>
      <c r="F100" s="450"/>
      <c r="G100" s="364">
        <f>J65*2.28</f>
        <v>0</v>
      </c>
      <c r="H100" s="364">
        <v>2.8000000000000001E-2</v>
      </c>
      <c r="I100" s="451">
        <v>0</v>
      </c>
      <c r="J100" s="360"/>
      <c r="K100" s="334"/>
      <c r="L100" s="455"/>
    </row>
    <row r="101" spans="1:12" ht="14.65" thickBot="1" x14ac:dyDescent="0.5">
      <c r="A101" s="332"/>
      <c r="B101" s="487">
        <f t="shared" si="9"/>
        <v>0</v>
      </c>
      <c r="C101" s="476">
        <f t="shared" si="10"/>
        <v>0</v>
      </c>
      <c r="D101" s="476">
        <f t="shared" si="11"/>
        <v>0</v>
      </c>
      <c r="E101" s="488">
        <v>0</v>
      </c>
      <c r="F101" s="489"/>
      <c r="G101" s="476">
        <f>J65*2.28</f>
        <v>0</v>
      </c>
      <c r="H101" s="476">
        <v>2.8000000000000001E-2</v>
      </c>
      <c r="I101" s="490">
        <v>0</v>
      </c>
      <c r="J101" s="360"/>
      <c r="K101" s="491"/>
      <c r="L101" s="334"/>
    </row>
    <row r="102" spans="1:12" ht="14.65" thickBot="1" x14ac:dyDescent="0.5">
      <c r="A102" s="332"/>
      <c r="B102" s="448"/>
      <c r="C102" s="364"/>
      <c r="D102" s="466"/>
      <c r="E102" s="449"/>
      <c r="F102" s="450"/>
      <c r="G102" s="364"/>
      <c r="H102" s="466"/>
      <c r="I102" s="451"/>
      <c r="J102" s="463" t="s">
        <v>602</v>
      </c>
      <c r="K102" s="492"/>
      <c r="L102" s="465"/>
    </row>
    <row r="103" spans="1:12" x14ac:dyDescent="0.45">
      <c r="A103" s="332"/>
      <c r="B103" s="448"/>
      <c r="C103" s="364"/>
      <c r="D103" s="466"/>
      <c r="E103" s="449"/>
      <c r="F103" s="450"/>
      <c r="G103" s="364"/>
      <c r="H103" s="466"/>
      <c r="I103" s="451"/>
      <c r="J103" s="493" t="s">
        <v>604</v>
      </c>
      <c r="K103" s="470" t="s">
        <v>605</v>
      </c>
      <c r="L103" s="471" t="s">
        <v>606</v>
      </c>
    </row>
    <row r="104" spans="1:12" x14ac:dyDescent="0.45">
      <c r="A104" s="332"/>
      <c r="B104" s="448"/>
      <c r="C104" s="364"/>
      <c r="D104" s="466"/>
      <c r="E104" s="449"/>
      <c r="F104" s="450"/>
      <c r="G104" s="364"/>
      <c r="H104" s="466"/>
      <c r="I104" s="451"/>
      <c r="J104" s="473">
        <v>23.6</v>
      </c>
      <c r="K104" s="364">
        <v>23.6</v>
      </c>
      <c r="L104" s="474">
        <v>0</v>
      </c>
    </row>
    <row r="105" spans="1:12" x14ac:dyDescent="0.45">
      <c r="A105" s="332"/>
      <c r="B105" s="448"/>
      <c r="C105" s="364"/>
      <c r="D105" s="466"/>
      <c r="E105" s="449"/>
      <c r="F105" s="450"/>
      <c r="G105" s="364"/>
      <c r="H105" s="466"/>
      <c r="I105" s="451"/>
      <c r="J105" s="473">
        <v>23.702999999999999</v>
      </c>
      <c r="K105" s="364">
        <v>23.702999999999999</v>
      </c>
      <c r="L105" s="474">
        <v>1</v>
      </c>
    </row>
    <row r="106" spans="1:12" x14ac:dyDescent="0.45">
      <c r="A106" s="332"/>
      <c r="B106" s="448"/>
      <c r="C106" s="364"/>
      <c r="D106" s="466"/>
      <c r="E106" s="449"/>
      <c r="F106" s="450"/>
      <c r="G106" s="364"/>
      <c r="H106" s="466"/>
      <c r="I106" s="451"/>
      <c r="J106" s="473">
        <v>23.7149</v>
      </c>
      <c r="K106" s="364">
        <v>23.7149</v>
      </c>
      <c r="L106" s="474">
        <v>7</v>
      </c>
    </row>
    <row r="107" spans="1:12" x14ac:dyDescent="0.45">
      <c r="A107" s="332"/>
      <c r="B107" s="448"/>
      <c r="C107" s="364"/>
      <c r="D107" s="466"/>
      <c r="E107" s="449"/>
      <c r="F107" s="450"/>
      <c r="G107" s="364"/>
      <c r="H107" s="466"/>
      <c r="I107" s="451"/>
      <c r="J107" s="473">
        <v>23.727699999999999</v>
      </c>
      <c r="K107" s="364">
        <v>23.727699999999999</v>
      </c>
      <c r="L107" s="474">
        <v>23</v>
      </c>
    </row>
    <row r="108" spans="1:12" x14ac:dyDescent="0.45">
      <c r="A108" s="332"/>
      <c r="B108" s="448"/>
      <c r="C108" s="364"/>
      <c r="D108" s="466"/>
      <c r="E108" s="449"/>
      <c r="F108" s="450"/>
      <c r="G108" s="364"/>
      <c r="H108" s="466"/>
      <c r="I108" s="451"/>
      <c r="J108" s="473">
        <v>23.740500000000001</v>
      </c>
      <c r="K108" s="364">
        <v>23.740500000000001</v>
      </c>
      <c r="L108" s="474">
        <v>25</v>
      </c>
    </row>
    <row r="109" spans="1:12" x14ac:dyDescent="0.45">
      <c r="A109" s="332"/>
      <c r="B109" s="448"/>
      <c r="C109" s="364"/>
      <c r="D109" s="466"/>
      <c r="E109" s="449"/>
      <c r="F109" s="450"/>
      <c r="G109" s="364"/>
      <c r="H109" s="466"/>
      <c r="I109" s="451"/>
      <c r="J109" s="473">
        <v>23.753299999999999</v>
      </c>
      <c r="K109" s="364">
        <v>23.753299999999999</v>
      </c>
      <c r="L109" s="474">
        <v>21</v>
      </c>
    </row>
    <row r="110" spans="1:12" x14ac:dyDescent="0.45">
      <c r="A110" s="332"/>
      <c r="B110" s="448"/>
      <c r="C110" s="364"/>
      <c r="D110" s="466"/>
      <c r="E110" s="449"/>
      <c r="F110" s="450"/>
      <c r="G110" s="364"/>
      <c r="H110" s="466"/>
      <c r="I110" s="451"/>
      <c r="J110" s="473">
        <v>23.76</v>
      </c>
      <c r="K110" s="364">
        <v>23.76</v>
      </c>
      <c r="L110" s="474">
        <v>17</v>
      </c>
    </row>
    <row r="111" spans="1:12" x14ac:dyDescent="0.45">
      <c r="A111" s="332"/>
      <c r="B111" s="448"/>
      <c r="C111" s="364"/>
      <c r="D111" s="466"/>
      <c r="E111" s="449"/>
      <c r="F111" s="450"/>
      <c r="G111" s="364"/>
      <c r="H111" s="466"/>
      <c r="I111" s="451"/>
      <c r="J111" s="473">
        <v>23.77</v>
      </c>
      <c r="K111" s="364">
        <v>23.77</v>
      </c>
      <c r="L111" s="474">
        <v>6</v>
      </c>
    </row>
    <row r="112" spans="1:12" ht="14.65" thickBot="1" x14ac:dyDescent="0.5">
      <c r="A112" s="332"/>
      <c r="B112" s="448"/>
      <c r="C112" s="364"/>
      <c r="D112" s="466"/>
      <c r="E112" s="449"/>
      <c r="F112" s="450"/>
      <c r="G112" s="364"/>
      <c r="H112" s="466"/>
      <c r="I112" s="451"/>
      <c r="J112" s="475"/>
      <c r="K112" s="476">
        <v>23.800999999999998</v>
      </c>
      <c r="L112" s="477">
        <v>0</v>
      </c>
    </row>
    <row r="113" spans="1:12" ht="14.65" thickBot="1" x14ac:dyDescent="0.5">
      <c r="A113" s="332"/>
      <c r="B113" s="354"/>
      <c r="C113" s="494"/>
      <c r="D113" s="494"/>
      <c r="E113" s="488">
        <f>SUM(E96:E112)</f>
        <v>0</v>
      </c>
      <c r="F113" s="489"/>
      <c r="G113" s="494"/>
      <c r="H113" s="494"/>
      <c r="I113" s="490">
        <f>SUM(I96:I112)</f>
        <v>0</v>
      </c>
      <c r="J113" s="340"/>
      <c r="K113" s="340"/>
      <c r="L113" s="340"/>
    </row>
  </sheetData>
  <sheetProtection algorithmName="SHA-512" hashValue="xaY/v+REy7lhrxXjoPeL9tL9yWwqf5mJmeEr9Bkhk55zDdYomisrsjOEikTk0PfvtIQZnqwc5VHQ4jHElId2jQ==" saltValue="fGHPljMkwbZrW0OYjgCYqA==" spinCount="100000" sheet="1" selectLockedCells="1"/>
  <mergeCells count="27">
    <mergeCell ref="H6:K6"/>
    <mergeCell ref="C3:E3"/>
    <mergeCell ref="H3:K3"/>
    <mergeCell ref="A8:B8"/>
    <mergeCell ref="A7:B7"/>
    <mergeCell ref="A6:B6"/>
    <mergeCell ref="F7:G7"/>
    <mergeCell ref="F6:G6"/>
    <mergeCell ref="F5:G5"/>
    <mergeCell ref="F4:G4"/>
    <mergeCell ref="F3:G3"/>
    <mergeCell ref="A1:L1"/>
    <mergeCell ref="B72:L72"/>
    <mergeCell ref="B93:L93"/>
    <mergeCell ref="A3:B3"/>
    <mergeCell ref="A4:B4"/>
    <mergeCell ref="A5:B5"/>
    <mergeCell ref="A10:B10"/>
    <mergeCell ref="C7:E7"/>
    <mergeCell ref="H7:K7"/>
    <mergeCell ref="C8:E8"/>
    <mergeCell ref="H13:L13"/>
    <mergeCell ref="C4:E4"/>
    <mergeCell ref="H4:K4"/>
    <mergeCell ref="C5:E5"/>
    <mergeCell ref="H5:K5"/>
    <mergeCell ref="C6:E6"/>
  </mergeCells>
  <printOptions horizontalCentered="1"/>
  <pageMargins left="0.7" right="0.7" top="0.75" bottom="0.75" header="0.3" footer="0.3"/>
  <pageSetup scale="76"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C26DA-0EDB-432B-BC2A-94F82551D9BF}">
  <sheetPr>
    <pageSetUpPr fitToPage="1"/>
  </sheetPr>
  <dimension ref="A1:BO33"/>
  <sheetViews>
    <sheetView windowProtection="1" showGridLines="0" showRowColHeaders="0" showRuler="0" topLeftCell="A7" zoomScaleNormal="100" workbookViewId="0">
      <selection activeCell="A13" sqref="A13"/>
    </sheetView>
  </sheetViews>
  <sheetFormatPr defaultColWidth="2.86328125" defaultRowHeight="14.25" x14ac:dyDescent="0.45"/>
  <cols>
    <col min="1" max="68" width="1.73046875" style="43" customWidth="1"/>
    <col min="69" max="16384" width="2.86328125" style="43"/>
  </cols>
  <sheetData>
    <row r="1" spans="1:67" x14ac:dyDescent="0.4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row>
    <row r="2" spans="1:67" ht="91.9" x14ac:dyDescent="0.45">
      <c r="A2" s="10"/>
      <c r="B2" s="2209" t="s">
        <v>746</v>
      </c>
      <c r="C2" s="2209"/>
      <c r="D2" s="2209"/>
      <c r="E2" s="2209"/>
      <c r="F2" s="2209"/>
      <c r="G2" s="2209"/>
      <c r="H2" s="2209"/>
      <c r="I2" s="2209"/>
      <c r="J2" s="2209"/>
      <c r="K2" s="2209"/>
      <c r="L2" s="2209"/>
      <c r="M2" s="2209"/>
      <c r="N2" s="2209"/>
      <c r="O2" s="2209"/>
      <c r="P2" s="2209"/>
      <c r="Q2" s="2209"/>
      <c r="R2" s="2209"/>
      <c r="S2" s="2209"/>
      <c r="T2" s="2209"/>
      <c r="U2" s="2209"/>
      <c r="V2" s="2209"/>
      <c r="W2" s="2209"/>
      <c r="X2" s="2209"/>
      <c r="Y2" s="2209"/>
      <c r="Z2" s="2209"/>
      <c r="AA2" s="2209"/>
      <c r="AB2" s="2209"/>
      <c r="AC2" s="2209"/>
      <c r="AD2" s="2209"/>
      <c r="AE2" s="2209"/>
      <c r="AF2" s="2209"/>
      <c r="AG2" s="2209"/>
      <c r="AH2" s="2209"/>
      <c r="AI2" s="2209"/>
      <c r="AJ2" s="2209"/>
      <c r="AK2" s="2209"/>
      <c r="AL2" s="2209"/>
      <c r="AM2" s="2209"/>
      <c r="AN2" s="2209"/>
      <c r="AO2" s="2209"/>
      <c r="AP2" s="2209"/>
      <c r="AQ2" s="2209"/>
      <c r="AR2" s="2209"/>
      <c r="AS2" s="2209"/>
      <c r="AT2" s="2209"/>
      <c r="AU2" s="2209"/>
      <c r="AV2" s="2209"/>
      <c r="AW2" s="2209"/>
      <c r="AX2" s="2209"/>
      <c r="AY2" s="2209"/>
      <c r="AZ2" s="2209"/>
      <c r="BA2" s="2209"/>
      <c r="BB2" s="2209"/>
      <c r="BC2" s="2209"/>
      <c r="BD2" s="2209"/>
      <c r="BE2" s="2209"/>
      <c r="BF2" s="2209"/>
      <c r="BG2" s="2209"/>
      <c r="BH2" s="2209"/>
      <c r="BI2" s="2209"/>
      <c r="BJ2" s="2209"/>
      <c r="BK2" s="2209"/>
      <c r="BL2" s="2209"/>
      <c r="BM2" s="2209"/>
      <c r="BN2" s="2209"/>
      <c r="BO2" s="2209"/>
    </row>
    <row r="3" spans="1:67" ht="91.9" x14ac:dyDescent="0.45">
      <c r="A3" s="10"/>
      <c r="B3" s="843"/>
      <c r="C3" s="844"/>
      <c r="D3" s="844"/>
      <c r="E3" s="844"/>
      <c r="F3" s="844"/>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4"/>
      <c r="AG3" s="844"/>
      <c r="AH3" s="844"/>
      <c r="AI3" s="844"/>
      <c r="AJ3" s="844"/>
      <c r="AK3" s="844"/>
      <c r="AL3" s="844"/>
      <c r="AM3" s="844"/>
      <c r="AN3" s="844"/>
      <c r="AO3" s="844"/>
      <c r="AP3" s="10"/>
      <c r="AQ3" s="10"/>
      <c r="AR3" s="842"/>
      <c r="AS3" s="10"/>
      <c r="AT3" s="10"/>
      <c r="AU3" s="10"/>
      <c r="AV3" s="10"/>
      <c r="AW3" s="10"/>
      <c r="AX3" s="10"/>
      <c r="AY3" s="10"/>
      <c r="AZ3" s="10"/>
      <c r="BA3" s="10"/>
      <c r="BB3" s="10"/>
      <c r="BC3" s="10"/>
      <c r="BD3" s="10"/>
      <c r="BE3" s="10"/>
      <c r="BF3" s="10"/>
      <c r="BG3" s="10"/>
      <c r="BH3" s="10"/>
      <c r="BI3" s="10"/>
      <c r="BJ3" s="10"/>
      <c r="BK3" s="10"/>
      <c r="BL3" s="10"/>
      <c r="BM3" s="10"/>
      <c r="BN3" s="10"/>
      <c r="BO3" s="10"/>
    </row>
    <row r="4" spans="1:67" x14ac:dyDescent="0.4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row>
    <row r="5" spans="1:67" ht="99" customHeight="1" x14ac:dyDescent="0.45">
      <c r="A5" s="10"/>
      <c r="B5" s="2208" t="s">
        <v>747</v>
      </c>
      <c r="C5" s="2208"/>
      <c r="D5" s="2208"/>
      <c r="E5" s="2208"/>
      <c r="F5" s="2208"/>
      <c r="G5" s="2208"/>
      <c r="H5" s="2208"/>
      <c r="I5" s="2208"/>
      <c r="J5" s="2208"/>
      <c r="K5" s="2208"/>
      <c r="L5" s="2208"/>
      <c r="M5" s="2208"/>
      <c r="N5" s="2208"/>
      <c r="O5" s="2208"/>
      <c r="P5" s="2208"/>
      <c r="Q5" s="2208"/>
      <c r="R5" s="2208"/>
      <c r="S5" s="2208"/>
      <c r="T5" s="2208"/>
      <c r="U5" s="2208"/>
      <c r="V5" s="2208"/>
      <c r="W5" s="2208"/>
      <c r="X5" s="2208"/>
      <c r="Y5" s="2208"/>
      <c r="Z5" s="2208"/>
      <c r="AA5" s="2208"/>
      <c r="AB5" s="2208"/>
      <c r="AC5" s="2208"/>
      <c r="AD5" s="2208"/>
      <c r="AE5" s="2208"/>
      <c r="AF5" s="2208"/>
      <c r="AG5" s="2208"/>
      <c r="AH5" s="2208"/>
      <c r="AI5" s="2208"/>
      <c r="AJ5" s="2208"/>
      <c r="AK5" s="2208"/>
      <c r="AL5" s="2208"/>
      <c r="AM5" s="2208"/>
      <c r="AN5" s="2208"/>
      <c r="AO5" s="2208"/>
      <c r="AP5" s="2208"/>
      <c r="AQ5" s="2208"/>
      <c r="AR5" s="2208"/>
      <c r="AS5" s="2208"/>
      <c r="AT5" s="2208"/>
      <c r="AU5" s="2208"/>
      <c r="AV5" s="2208"/>
      <c r="AW5" s="2208"/>
      <c r="AX5" s="2208"/>
      <c r="AY5" s="2208"/>
      <c r="AZ5" s="2208"/>
      <c r="BA5" s="2208"/>
      <c r="BB5" s="2208"/>
      <c r="BC5" s="2208"/>
      <c r="BD5" s="2208"/>
      <c r="BE5" s="2208"/>
      <c r="BF5" s="2208"/>
      <c r="BG5" s="2208"/>
      <c r="BH5" s="2208"/>
      <c r="BI5" s="2208"/>
      <c r="BJ5" s="2208"/>
      <c r="BK5" s="2208"/>
      <c r="BL5" s="2208"/>
      <c r="BM5" s="2208"/>
      <c r="BN5" s="2208"/>
      <c r="BO5" s="2208"/>
    </row>
    <row r="6" spans="1:67" ht="61.15" customHeight="1" x14ac:dyDescent="0.45">
      <c r="A6" s="10"/>
      <c r="B6" s="845"/>
      <c r="C6" s="845"/>
      <c r="D6" s="845"/>
      <c r="E6" s="845"/>
      <c r="F6" s="845"/>
      <c r="G6" s="845"/>
      <c r="H6" s="845"/>
      <c r="I6" s="845"/>
      <c r="J6" s="845"/>
      <c r="K6" s="845"/>
      <c r="L6" s="845"/>
      <c r="M6" s="845"/>
      <c r="N6" s="845"/>
      <c r="O6" s="845"/>
      <c r="P6" s="845"/>
      <c r="Q6" s="845"/>
      <c r="R6" s="845"/>
      <c r="S6" s="845"/>
      <c r="T6" s="845"/>
      <c r="U6" s="845"/>
      <c r="V6" s="845"/>
      <c r="W6" s="845"/>
      <c r="X6" s="845"/>
      <c r="Y6" s="845"/>
      <c r="Z6" s="845"/>
      <c r="AA6" s="845"/>
      <c r="AB6" s="845"/>
      <c r="AC6" s="845"/>
      <c r="AD6" s="845"/>
      <c r="AE6" s="845"/>
      <c r="AF6" s="845"/>
      <c r="AG6" s="845"/>
      <c r="AH6" s="845"/>
      <c r="AI6" s="845"/>
      <c r="AJ6" s="845"/>
      <c r="AK6" s="845"/>
      <c r="AL6" s="845"/>
      <c r="AM6" s="845"/>
      <c r="AN6" s="845"/>
      <c r="AO6" s="845"/>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row>
    <row r="7" spans="1:67" x14ac:dyDescent="0.4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row>
    <row r="8" spans="1:67" x14ac:dyDescent="0.4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row>
    <row r="9" spans="1:67" x14ac:dyDescent="0.4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row>
    <row r="10" spans="1:67" x14ac:dyDescent="0.4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row>
    <row r="11" spans="1:67" x14ac:dyDescent="0.4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row>
    <row r="12" spans="1:67" ht="14.65" thickBot="1" x14ac:dyDescent="0.5">
      <c r="A12" s="10"/>
      <c r="B12" s="10"/>
      <c r="C12" s="10"/>
      <c r="D12" s="10"/>
      <c r="E12" s="10"/>
      <c r="F12" s="10"/>
      <c r="G12" s="10"/>
      <c r="H12" s="10"/>
      <c r="I12" s="846"/>
      <c r="J12" s="846"/>
      <c r="K12" s="846"/>
      <c r="L12" s="846"/>
      <c r="M12" s="846"/>
      <c r="N12" s="846"/>
      <c r="O12" s="846"/>
      <c r="P12" s="846"/>
      <c r="Q12" s="846"/>
      <c r="R12" s="846"/>
      <c r="S12" s="846"/>
      <c r="T12" s="846"/>
      <c r="U12" s="846"/>
      <c r="V12" s="846"/>
      <c r="W12" s="846"/>
      <c r="X12" s="846"/>
      <c r="Y12" s="846"/>
      <c r="Z12" s="846"/>
      <c r="AA12" s="846"/>
      <c r="AB12" s="846"/>
      <c r="AC12" s="846"/>
      <c r="AD12" s="846"/>
      <c r="AE12" s="846"/>
      <c r="AF12" s="846"/>
      <c r="AG12" s="846"/>
      <c r="AH12" s="846"/>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row>
    <row r="13" spans="1:67" ht="41.25" customHeight="1" thickBot="1" x14ac:dyDescent="0.5">
      <c r="A13" s="10"/>
      <c r="B13" s="10"/>
      <c r="C13" s="10"/>
      <c r="D13" s="10"/>
      <c r="E13" s="10"/>
      <c r="F13" s="10"/>
      <c r="G13" s="10"/>
      <c r="H13" s="10"/>
      <c r="I13" s="10"/>
      <c r="J13" s="10"/>
      <c r="K13" s="10"/>
      <c r="L13" s="10"/>
      <c r="M13" s="10"/>
      <c r="N13" s="10"/>
      <c r="O13" s="2216" t="s">
        <v>745</v>
      </c>
      <c r="P13" s="2217"/>
      <c r="Q13" s="2217"/>
      <c r="R13" s="2217"/>
      <c r="S13" s="2217"/>
      <c r="T13" s="2217"/>
      <c r="U13" s="2217"/>
      <c r="V13" s="2217"/>
      <c r="W13" s="2217"/>
      <c r="X13" s="2217"/>
      <c r="Y13" s="2217"/>
      <c r="Z13" s="2217"/>
      <c r="AA13" s="2217"/>
      <c r="AB13" s="2217"/>
      <c r="AC13" s="2217"/>
      <c r="AD13" s="2217"/>
      <c r="AE13" s="2217"/>
      <c r="AF13" s="2217"/>
      <c r="AG13" s="2217"/>
      <c r="AH13" s="2217"/>
      <c r="AI13" s="2217"/>
      <c r="AJ13" s="2217"/>
      <c r="AK13" s="2217"/>
      <c r="AL13" s="2217"/>
      <c r="AM13" s="2217"/>
      <c r="AN13" s="2217"/>
      <c r="AO13" s="2217"/>
      <c r="AP13" s="2217"/>
      <c r="AQ13" s="2217"/>
      <c r="AR13" s="2217"/>
      <c r="AS13" s="2217"/>
      <c r="AT13" s="2217"/>
      <c r="AU13" s="2217"/>
      <c r="AV13" s="2217"/>
      <c r="AW13" s="2217"/>
      <c r="AX13" s="2217"/>
      <c r="AY13" s="2217"/>
      <c r="AZ13" s="2217"/>
      <c r="BA13" s="2217"/>
      <c r="BB13" s="2218"/>
      <c r="BC13" s="10"/>
      <c r="BD13" s="10"/>
      <c r="BE13" s="10"/>
      <c r="BF13" s="10"/>
      <c r="BG13" s="10"/>
      <c r="BH13" s="10"/>
      <c r="BI13" s="10"/>
      <c r="BJ13" s="10"/>
      <c r="BK13" s="10"/>
      <c r="BL13" s="10"/>
      <c r="BM13" s="10"/>
      <c r="BN13" s="10"/>
      <c r="BO13" s="10"/>
    </row>
    <row r="14" spans="1:67" ht="21" x14ac:dyDescent="0.65">
      <c r="A14" s="10"/>
      <c r="B14" s="10"/>
      <c r="C14" s="10"/>
      <c r="D14" s="10"/>
      <c r="E14" s="10"/>
      <c r="F14" s="10"/>
      <c r="G14" s="10"/>
      <c r="H14" s="10"/>
      <c r="I14" s="10"/>
      <c r="J14" s="10"/>
      <c r="K14" s="10"/>
      <c r="L14" s="10"/>
      <c r="M14" s="10"/>
      <c r="N14" s="10"/>
      <c r="O14" s="2214" t="s">
        <v>110</v>
      </c>
      <c r="P14" s="2215"/>
      <c r="Q14" s="2215"/>
      <c r="R14" s="2215"/>
      <c r="S14" s="2215"/>
      <c r="T14" s="2215"/>
      <c r="U14" s="2215"/>
      <c r="V14" s="2215"/>
      <c r="W14" s="2215"/>
      <c r="X14" s="2215"/>
      <c r="Y14" s="2215"/>
      <c r="Z14" s="2215"/>
      <c r="AA14" s="2215"/>
      <c r="AB14" s="2215"/>
      <c r="AC14" s="2215"/>
      <c r="AD14" s="2215"/>
      <c r="AE14" s="2215"/>
      <c r="AF14" s="2215"/>
      <c r="AG14" s="2210" t="str">
        <f>IF(ISBLANK(Information!D19),"",Information!D19)</f>
        <v/>
      </c>
      <c r="AH14" s="2210"/>
      <c r="AI14" s="2210"/>
      <c r="AJ14" s="2210"/>
      <c r="AK14" s="2210"/>
      <c r="AL14" s="2210"/>
      <c r="AM14" s="2210"/>
      <c r="AN14" s="2210"/>
      <c r="AO14" s="2210"/>
      <c r="AP14" s="2210"/>
      <c r="AQ14" s="2210"/>
      <c r="AR14" s="2210"/>
      <c r="AS14" s="2210"/>
      <c r="AT14" s="2210"/>
      <c r="AU14" s="2210"/>
      <c r="AV14" s="2210"/>
      <c r="AW14" s="2210"/>
      <c r="AX14" s="2210"/>
      <c r="AY14" s="2210"/>
      <c r="AZ14" s="2210"/>
      <c r="BA14" s="2210"/>
      <c r="BB14" s="2211"/>
      <c r="BC14" s="10"/>
      <c r="BD14" s="10"/>
      <c r="BE14" s="10"/>
      <c r="BF14" s="10"/>
      <c r="BG14" s="10"/>
      <c r="BH14" s="10"/>
      <c r="BI14" s="10"/>
      <c r="BJ14" s="10"/>
      <c r="BK14" s="10"/>
      <c r="BL14" s="10"/>
      <c r="BM14" s="10"/>
      <c r="BN14" s="10"/>
      <c r="BO14" s="10"/>
    </row>
    <row r="15" spans="1:67" ht="21" x14ac:dyDescent="0.65">
      <c r="A15" s="10"/>
      <c r="B15" s="10"/>
      <c r="C15" s="10"/>
      <c r="D15" s="10"/>
      <c r="E15" s="10"/>
      <c r="F15" s="10"/>
      <c r="G15" s="10"/>
      <c r="H15" s="10"/>
      <c r="I15" s="10"/>
      <c r="J15" s="10"/>
      <c r="K15" s="10"/>
      <c r="L15" s="10"/>
      <c r="M15" s="10"/>
      <c r="N15" s="10"/>
      <c r="O15" s="2212" t="s">
        <v>79</v>
      </c>
      <c r="P15" s="2213"/>
      <c r="Q15" s="2213"/>
      <c r="R15" s="2213"/>
      <c r="S15" s="2213"/>
      <c r="T15" s="2213"/>
      <c r="U15" s="2213"/>
      <c r="V15" s="2213"/>
      <c r="W15" s="2213"/>
      <c r="X15" s="2213"/>
      <c r="Y15" s="2213"/>
      <c r="Z15" s="2213"/>
      <c r="AA15" s="2213"/>
      <c r="AB15" s="2213"/>
      <c r="AC15" s="2213"/>
      <c r="AD15" s="2213"/>
      <c r="AE15" s="2213"/>
      <c r="AF15" s="2213"/>
      <c r="AG15" s="2200" t="str">
        <f>IF(ISBLANK(Information!D20),"",Information!D20)</f>
        <v/>
      </c>
      <c r="AH15" s="2200"/>
      <c r="AI15" s="2200"/>
      <c r="AJ15" s="2200"/>
      <c r="AK15" s="2200"/>
      <c r="AL15" s="2200"/>
      <c r="AM15" s="2200"/>
      <c r="AN15" s="2200"/>
      <c r="AO15" s="2200"/>
      <c r="AP15" s="2200"/>
      <c r="AQ15" s="2200"/>
      <c r="AR15" s="2200"/>
      <c r="AS15" s="2200"/>
      <c r="AT15" s="2200"/>
      <c r="AU15" s="2200"/>
      <c r="AV15" s="2200"/>
      <c r="AW15" s="2200"/>
      <c r="AX15" s="2200"/>
      <c r="AY15" s="2200"/>
      <c r="AZ15" s="2200"/>
      <c r="BA15" s="2200"/>
      <c r="BB15" s="2201"/>
      <c r="BC15" s="10"/>
      <c r="BD15" s="10"/>
      <c r="BE15" s="10"/>
      <c r="BF15" s="10"/>
      <c r="BG15" s="10"/>
      <c r="BH15" s="10"/>
      <c r="BI15" s="10"/>
      <c r="BJ15" s="10"/>
      <c r="BK15" s="10"/>
      <c r="BL15" s="10"/>
      <c r="BM15" s="10"/>
      <c r="BN15" s="10"/>
      <c r="BO15" s="10"/>
    </row>
    <row r="16" spans="1:67" ht="21" x14ac:dyDescent="0.65">
      <c r="A16" s="10"/>
      <c r="B16" s="10"/>
      <c r="C16" s="10"/>
      <c r="D16" s="10"/>
      <c r="E16" s="10"/>
      <c r="F16" s="10"/>
      <c r="G16" s="10"/>
      <c r="H16" s="10"/>
      <c r="I16" s="10"/>
      <c r="J16" s="10"/>
      <c r="K16" s="10"/>
      <c r="L16" s="10"/>
      <c r="M16" s="10"/>
      <c r="N16" s="10"/>
      <c r="O16" s="2206" t="s">
        <v>73</v>
      </c>
      <c r="P16" s="2207"/>
      <c r="Q16" s="2207"/>
      <c r="R16" s="2207"/>
      <c r="S16" s="2207"/>
      <c r="T16" s="2207"/>
      <c r="U16" s="2207"/>
      <c r="V16" s="2207"/>
      <c r="W16" s="2207"/>
      <c r="X16" s="2207"/>
      <c r="Y16" s="2207"/>
      <c r="Z16" s="2207"/>
      <c r="AA16" s="2207"/>
      <c r="AB16" s="2207"/>
      <c r="AC16" s="2207"/>
      <c r="AD16" s="2207"/>
      <c r="AE16" s="2207"/>
      <c r="AF16" s="2207"/>
      <c r="AG16" s="2200" t="str">
        <f>IF(ISBLANK(Information!D2),"",Information!D2)</f>
        <v/>
      </c>
      <c r="AH16" s="2200"/>
      <c r="AI16" s="2200"/>
      <c r="AJ16" s="2200"/>
      <c r="AK16" s="2200"/>
      <c r="AL16" s="2200"/>
      <c r="AM16" s="2200"/>
      <c r="AN16" s="2200"/>
      <c r="AO16" s="2200"/>
      <c r="AP16" s="2200"/>
      <c r="AQ16" s="2200"/>
      <c r="AR16" s="2200"/>
      <c r="AS16" s="2200"/>
      <c r="AT16" s="2200"/>
      <c r="AU16" s="2200"/>
      <c r="AV16" s="2200"/>
      <c r="AW16" s="2200"/>
      <c r="AX16" s="2200"/>
      <c r="AY16" s="2200"/>
      <c r="AZ16" s="2200"/>
      <c r="BA16" s="2200"/>
      <c r="BB16" s="2201"/>
      <c r="BC16" s="10"/>
      <c r="BD16" s="10"/>
      <c r="BE16" s="10"/>
      <c r="BF16" s="10"/>
      <c r="BG16" s="10"/>
      <c r="BH16" s="10"/>
      <c r="BI16" s="10"/>
      <c r="BJ16" s="10"/>
      <c r="BK16" s="10"/>
      <c r="BL16" s="10"/>
      <c r="BM16" s="10"/>
      <c r="BN16" s="10"/>
      <c r="BO16" s="10"/>
    </row>
    <row r="17" spans="1:67" ht="21" x14ac:dyDescent="0.65">
      <c r="A17" s="10"/>
      <c r="B17" s="10"/>
      <c r="C17" s="10"/>
      <c r="D17" s="10"/>
      <c r="E17" s="10"/>
      <c r="F17" s="10"/>
      <c r="G17" s="10"/>
      <c r="H17" s="10"/>
      <c r="I17" s="10"/>
      <c r="J17" s="10"/>
      <c r="K17" s="10"/>
      <c r="L17" s="10"/>
      <c r="M17" s="10"/>
      <c r="N17" s="10"/>
      <c r="O17" s="2206" t="s">
        <v>40</v>
      </c>
      <c r="P17" s="2207"/>
      <c r="Q17" s="2207"/>
      <c r="R17" s="2207"/>
      <c r="S17" s="2207"/>
      <c r="T17" s="2207"/>
      <c r="U17" s="2207"/>
      <c r="V17" s="2207"/>
      <c r="W17" s="2207"/>
      <c r="X17" s="2207"/>
      <c r="Y17" s="2207"/>
      <c r="Z17" s="2207"/>
      <c r="AA17" s="2207"/>
      <c r="AB17" s="2207"/>
      <c r="AC17" s="2207"/>
      <c r="AD17" s="2207"/>
      <c r="AE17" s="2207"/>
      <c r="AF17" s="2207"/>
      <c r="AG17" s="2200" t="str">
        <f>IF(ISBLANK(Information!D3),"",Information!D3)</f>
        <v/>
      </c>
      <c r="AH17" s="2200"/>
      <c r="AI17" s="2200"/>
      <c r="AJ17" s="2200"/>
      <c r="AK17" s="2200"/>
      <c r="AL17" s="2200"/>
      <c r="AM17" s="2200"/>
      <c r="AN17" s="2200"/>
      <c r="AO17" s="2200"/>
      <c r="AP17" s="2200"/>
      <c r="AQ17" s="2200"/>
      <c r="AR17" s="2200"/>
      <c r="AS17" s="2200"/>
      <c r="AT17" s="2200"/>
      <c r="AU17" s="2200"/>
      <c r="AV17" s="2200"/>
      <c r="AW17" s="2200"/>
      <c r="AX17" s="2200"/>
      <c r="AY17" s="2200"/>
      <c r="AZ17" s="2200"/>
      <c r="BA17" s="2200"/>
      <c r="BB17" s="2201"/>
      <c r="BC17" s="10"/>
      <c r="BD17" s="10"/>
      <c r="BE17" s="10"/>
      <c r="BF17" s="10"/>
      <c r="BG17" s="10"/>
      <c r="BH17" s="10"/>
      <c r="BI17" s="10"/>
      <c r="BJ17" s="10"/>
      <c r="BK17" s="10"/>
      <c r="BL17" s="10"/>
      <c r="BM17" s="10"/>
      <c r="BN17" s="10"/>
      <c r="BO17" s="10"/>
    </row>
    <row r="18" spans="1:67" ht="21.4" thickBot="1" x14ac:dyDescent="0.7">
      <c r="A18" s="10"/>
      <c r="B18" s="10"/>
      <c r="C18" s="10"/>
      <c r="D18" s="10"/>
      <c r="E18" s="10"/>
      <c r="F18" s="10"/>
      <c r="G18" s="10"/>
      <c r="H18" s="10"/>
      <c r="I18" s="10"/>
      <c r="J18" s="10"/>
      <c r="K18" s="10"/>
      <c r="L18" s="10"/>
      <c r="M18" s="10"/>
      <c r="N18" s="10"/>
      <c r="O18" s="2204" t="s">
        <v>157</v>
      </c>
      <c r="P18" s="2205"/>
      <c r="Q18" s="2205"/>
      <c r="R18" s="2205"/>
      <c r="S18" s="2205"/>
      <c r="T18" s="2205"/>
      <c r="U18" s="2205"/>
      <c r="V18" s="2205"/>
      <c r="W18" s="2205"/>
      <c r="X18" s="2205"/>
      <c r="Y18" s="2205"/>
      <c r="Z18" s="2205"/>
      <c r="AA18" s="2205"/>
      <c r="AB18" s="2205"/>
      <c r="AC18" s="2205"/>
      <c r="AD18" s="2205"/>
      <c r="AE18" s="2205"/>
      <c r="AF18" s="2205"/>
      <c r="AG18" s="2202"/>
      <c r="AH18" s="2202"/>
      <c r="AI18" s="2202"/>
      <c r="AJ18" s="2202"/>
      <c r="AK18" s="2202"/>
      <c r="AL18" s="2202"/>
      <c r="AM18" s="2202"/>
      <c r="AN18" s="2202"/>
      <c r="AO18" s="2202"/>
      <c r="AP18" s="2202"/>
      <c r="AQ18" s="2202"/>
      <c r="AR18" s="2202"/>
      <c r="AS18" s="2202"/>
      <c r="AT18" s="2202"/>
      <c r="AU18" s="2202"/>
      <c r="AV18" s="2202"/>
      <c r="AW18" s="2202"/>
      <c r="AX18" s="2202"/>
      <c r="AY18" s="2202"/>
      <c r="AZ18" s="2202"/>
      <c r="BA18" s="2202"/>
      <c r="BB18" s="2203"/>
      <c r="BC18" s="10"/>
      <c r="BD18" s="10"/>
      <c r="BE18" s="10"/>
      <c r="BF18" s="10"/>
      <c r="BG18" s="10"/>
      <c r="BH18" s="10"/>
      <c r="BI18" s="10"/>
      <c r="BJ18" s="10"/>
      <c r="BK18" s="10"/>
      <c r="BL18" s="10"/>
      <c r="BM18" s="10"/>
      <c r="BN18" s="10"/>
      <c r="BO18" s="10"/>
    </row>
    <row r="19" spans="1:67" x14ac:dyDescent="0.4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row>
    <row r="20" spans="1:67" x14ac:dyDescent="0.4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row>
    <row r="21" spans="1:67" x14ac:dyDescent="0.4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row>
    <row r="22" spans="1:67" ht="44.45" customHeight="1" x14ac:dyDescent="0.45">
      <c r="A22" s="10"/>
      <c r="B22" s="2198" t="s">
        <v>748</v>
      </c>
      <c r="C22" s="2199"/>
      <c r="D22" s="2199"/>
      <c r="E22" s="2199"/>
      <c r="F22" s="2199"/>
      <c r="G22" s="2199"/>
      <c r="H22" s="2199"/>
      <c r="I22" s="2199"/>
      <c r="J22" s="2199"/>
      <c r="K22" s="2199"/>
      <c r="L22" s="2199"/>
      <c r="M22" s="2199"/>
      <c r="N22" s="2199"/>
      <c r="O22" s="2199"/>
      <c r="P22" s="2199"/>
      <c r="Q22" s="2199"/>
      <c r="R22" s="2199"/>
      <c r="S22" s="2199"/>
      <c r="T22" s="2199"/>
      <c r="U22" s="2199"/>
      <c r="V22" s="2199"/>
      <c r="W22" s="2199"/>
      <c r="X22" s="2199"/>
      <c r="Y22" s="2199"/>
      <c r="Z22" s="2199"/>
      <c r="AA22" s="2199"/>
      <c r="AB22" s="2199"/>
      <c r="AC22" s="2199"/>
      <c r="AD22" s="2199"/>
      <c r="AE22" s="2199"/>
      <c r="AF22" s="2199"/>
      <c r="AG22" s="2199"/>
      <c r="AH22" s="2199"/>
      <c r="AI22" s="2199"/>
      <c r="AJ22" s="2199"/>
      <c r="AK22" s="2199"/>
      <c r="AL22" s="2199"/>
      <c r="AM22" s="2199"/>
      <c r="AN22" s="2199"/>
      <c r="AO22" s="2199"/>
      <c r="AP22" s="2199"/>
      <c r="AQ22" s="2199"/>
      <c r="AR22" s="2199"/>
      <c r="AS22" s="2199"/>
      <c r="AT22" s="2199"/>
      <c r="AU22" s="2199"/>
      <c r="AV22" s="2199"/>
      <c r="AW22" s="2199"/>
      <c r="AX22" s="2199"/>
      <c r="AY22" s="2199"/>
      <c r="AZ22" s="2199"/>
      <c r="BA22" s="2199"/>
      <c r="BB22" s="2199"/>
      <c r="BC22" s="2199"/>
      <c r="BD22" s="2199"/>
      <c r="BE22" s="2199"/>
      <c r="BF22" s="2199"/>
      <c r="BG22" s="2199"/>
      <c r="BH22" s="2199"/>
      <c r="BI22" s="2199"/>
      <c r="BJ22" s="2199"/>
      <c r="BK22" s="2199"/>
      <c r="BL22" s="2199"/>
      <c r="BM22" s="2199"/>
      <c r="BN22" s="2199"/>
      <c r="BO22" s="2199"/>
    </row>
    <row r="23" spans="1:67" x14ac:dyDescent="0.4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row>
    <row r="24" spans="1:67" x14ac:dyDescent="0.4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row>
    <row r="25" spans="1:67" x14ac:dyDescent="0.4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row>
    <row r="26" spans="1:67" x14ac:dyDescent="0.4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row>
    <row r="27" spans="1:67" x14ac:dyDescent="0.4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row>
    <row r="28" spans="1:67" x14ac:dyDescent="0.4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row>
    <row r="29" spans="1:67" x14ac:dyDescent="0.4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row>
    <row r="30" spans="1:67" x14ac:dyDescent="0.4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row>
    <row r="31" spans="1:67" x14ac:dyDescent="0.4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row>
    <row r="32" spans="1:67" x14ac:dyDescent="0.4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row>
    <row r="33" spans="1:67" x14ac:dyDescent="0.4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row>
  </sheetData>
  <sheetProtection algorithmName="SHA-512" hashValue="iupXdoT4xFjhENFyfCqD+ze2/LzEYlDG6G5RYXjrCJ4GP8eBbXfaZVTaFNfqgARMuvOAsLkmDIpUX4xFu9wOYw==" saltValue="N22xIausmsJWC/ALblqsjQ==" spinCount="100000" sheet="1" objects="1" scenarios="1" selectLockedCells="1"/>
  <mergeCells count="14">
    <mergeCell ref="B5:BO5"/>
    <mergeCell ref="B2:BO2"/>
    <mergeCell ref="AG14:BB14"/>
    <mergeCell ref="AG15:BB15"/>
    <mergeCell ref="O15:AF15"/>
    <mergeCell ref="O14:AF14"/>
    <mergeCell ref="O13:BB13"/>
    <mergeCell ref="B22:BO22"/>
    <mergeCell ref="AG16:BB16"/>
    <mergeCell ref="AG17:BB17"/>
    <mergeCell ref="AG18:BB18"/>
    <mergeCell ref="O18:AF18"/>
    <mergeCell ref="O17:AF17"/>
    <mergeCell ref="O16:AF16"/>
  </mergeCells>
  <printOptions horizontalCentered="1"/>
  <pageMargins left="0.7" right="0.7" top="0.75" bottom="0.75" header="0.3" footer="0.3"/>
  <pageSetup scale="77"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AG15:AG17" unlockedFormula="1"/>
  </ignoredError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pageSetUpPr fitToPage="1"/>
  </sheetPr>
  <dimension ref="A1:AS15"/>
  <sheetViews>
    <sheetView windowProtection="1" showWhiteSpace="0" zoomScale="120" zoomScaleNormal="120" zoomScaleSheetLayoutView="100" workbookViewId="0">
      <selection activeCell="A13" sqref="A13"/>
    </sheetView>
  </sheetViews>
  <sheetFormatPr defaultColWidth="9.1328125" defaultRowHeight="14.25" x14ac:dyDescent="0.45"/>
  <cols>
    <col min="1" max="44" width="2.1328125" customWidth="1"/>
    <col min="45" max="45" width="2.73046875" customWidth="1"/>
    <col min="47" max="52" width="4.3984375" customWidth="1"/>
  </cols>
  <sheetData>
    <row r="1" spans="1:45" x14ac:dyDescent="0.45">
      <c r="A1" s="10"/>
      <c r="B1" s="2219" t="s">
        <v>156</v>
      </c>
      <c r="C1" s="2219"/>
      <c r="D1" s="2219"/>
      <c r="E1" s="2219"/>
      <c r="F1" s="2219"/>
      <c r="G1" s="2219"/>
      <c r="H1" s="2219"/>
      <c r="I1" s="2219"/>
      <c r="J1" s="2219"/>
      <c r="K1" s="2219"/>
      <c r="L1" s="2219"/>
      <c r="M1" s="2219"/>
      <c r="N1" s="2219"/>
      <c r="O1" s="2219"/>
      <c r="P1" s="2219"/>
      <c r="Q1" s="2219"/>
      <c r="R1" s="2219"/>
      <c r="S1" s="2219"/>
      <c r="T1" s="2219"/>
      <c r="U1" s="2219"/>
      <c r="V1" s="2219"/>
      <c r="W1" s="2219"/>
      <c r="X1" s="2219"/>
      <c r="Y1" s="2219"/>
      <c r="Z1" s="2219"/>
      <c r="AA1" s="2219"/>
      <c r="AB1" s="2219"/>
      <c r="AC1" s="2219"/>
      <c r="AD1" s="2219"/>
      <c r="AE1" s="2219"/>
      <c r="AF1" s="2219"/>
      <c r="AG1" s="2219"/>
      <c r="AH1" s="2219"/>
      <c r="AI1" s="2219"/>
      <c r="AJ1" s="2219"/>
      <c r="AK1" s="2219"/>
      <c r="AL1" s="2219"/>
      <c r="AM1" s="2219"/>
      <c r="AN1" s="2219"/>
      <c r="AO1" s="2219"/>
      <c r="AP1" s="2220"/>
      <c r="AQ1" s="2220"/>
      <c r="AR1" s="2220"/>
    </row>
    <row r="2" spans="1:45" x14ac:dyDescent="0.45">
      <c r="A2" s="10"/>
      <c r="B2" s="2222"/>
      <c r="C2" s="2222"/>
      <c r="D2" s="2222"/>
      <c r="E2" s="2222"/>
      <c r="F2" s="2222"/>
      <c r="G2" s="2222"/>
      <c r="H2" s="2222"/>
      <c r="I2" s="2222"/>
      <c r="J2" s="2222"/>
      <c r="K2" s="2222"/>
      <c r="L2" s="2222"/>
      <c r="M2" s="2222"/>
      <c r="N2" s="2222"/>
      <c r="O2" s="2222"/>
      <c r="P2" s="2222"/>
      <c r="Q2" s="2222"/>
      <c r="R2" s="2222"/>
      <c r="S2" s="2222"/>
      <c r="T2" s="2222"/>
      <c r="U2" s="2222"/>
      <c r="V2" s="2222"/>
      <c r="W2" s="2222"/>
      <c r="X2" s="2222"/>
      <c r="Y2" s="2222"/>
      <c r="Z2" s="2222"/>
      <c r="AA2" s="2222"/>
      <c r="AB2" s="2222"/>
      <c r="AC2" s="2222"/>
      <c r="AD2" s="2222"/>
      <c r="AE2" s="2222"/>
      <c r="AF2" s="2222"/>
      <c r="AG2" s="2222"/>
      <c r="AH2" s="2222"/>
      <c r="AI2" s="2222"/>
      <c r="AJ2" s="2222"/>
      <c r="AK2" s="2222"/>
      <c r="AL2" s="2222"/>
      <c r="AM2" s="2222"/>
      <c r="AN2" s="2222"/>
      <c r="AO2" s="2222"/>
    </row>
    <row r="3" spans="1:45" ht="95.25" customHeight="1" x14ac:dyDescent="0.45">
      <c r="A3" s="10"/>
      <c r="B3" s="2221" t="s">
        <v>761</v>
      </c>
      <c r="C3" s="2222"/>
      <c r="D3" s="2222"/>
      <c r="E3" s="2222"/>
      <c r="F3" s="2222"/>
      <c r="G3" s="2222"/>
      <c r="H3" s="2222"/>
      <c r="I3" s="2222"/>
      <c r="J3" s="2222"/>
      <c r="K3" s="2222"/>
      <c r="L3" s="2222"/>
      <c r="M3" s="2222"/>
      <c r="N3" s="2222"/>
      <c r="O3" s="2222"/>
      <c r="P3" s="2222"/>
      <c r="Q3" s="2222"/>
      <c r="R3" s="2222"/>
      <c r="S3" s="2222"/>
      <c r="T3" s="2222"/>
      <c r="U3" s="2222"/>
      <c r="V3" s="2222"/>
      <c r="W3" s="2222"/>
      <c r="X3" s="2222"/>
      <c r="Y3" s="2222"/>
      <c r="Z3" s="2222"/>
      <c r="AA3" s="2222"/>
      <c r="AB3" s="2222"/>
      <c r="AC3" s="2222"/>
      <c r="AD3" s="2222"/>
      <c r="AE3" s="2222"/>
      <c r="AF3" s="2222"/>
      <c r="AG3" s="2222"/>
      <c r="AH3" s="2222"/>
      <c r="AI3" s="2222"/>
      <c r="AJ3" s="2222"/>
      <c r="AK3" s="2222"/>
      <c r="AL3" s="2222"/>
      <c r="AM3" s="2222"/>
      <c r="AN3" s="2222"/>
      <c r="AO3" s="2222"/>
      <c r="AP3" s="2220"/>
      <c r="AQ3" s="2220"/>
      <c r="AR3" s="2220"/>
    </row>
    <row r="4" spans="1:45" ht="14.65" thickBot="1" x14ac:dyDescent="0.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row>
    <row r="5" spans="1:45" ht="15" customHeight="1" thickBot="1" x14ac:dyDescent="0.5">
      <c r="A5" s="883"/>
      <c r="B5" s="884"/>
      <c r="C5" s="885"/>
      <c r="D5" s="885"/>
      <c r="E5" s="885"/>
      <c r="F5" s="885"/>
      <c r="G5" s="885"/>
      <c r="H5" s="885"/>
      <c r="I5" s="885"/>
      <c r="J5" s="885"/>
      <c r="K5" s="885"/>
      <c r="L5" s="885"/>
      <c r="M5" s="885"/>
      <c r="N5" s="885"/>
      <c r="O5" s="885"/>
      <c r="P5" s="885"/>
      <c r="Q5" s="885"/>
      <c r="R5" s="885"/>
      <c r="S5" s="885"/>
      <c r="T5" s="885"/>
      <c r="U5" s="885"/>
      <c r="V5" s="885"/>
      <c r="W5" s="885"/>
      <c r="X5" s="885"/>
      <c r="Y5" s="885"/>
      <c r="Z5" s="885"/>
      <c r="AA5" s="885"/>
      <c r="AB5" s="885"/>
      <c r="AC5" s="885"/>
      <c r="AD5" s="885"/>
      <c r="AE5" s="885"/>
      <c r="AF5" s="885"/>
      <c r="AG5" s="885"/>
      <c r="AH5" s="885"/>
      <c r="AI5" s="885"/>
      <c r="AJ5" s="885"/>
      <c r="AK5" s="885"/>
      <c r="AL5" s="885"/>
      <c r="AM5" s="885"/>
      <c r="AN5" s="885"/>
      <c r="AO5" s="885"/>
      <c r="AP5" s="885"/>
      <c r="AQ5" s="885"/>
      <c r="AR5" s="885"/>
      <c r="AS5" s="886"/>
    </row>
    <row r="6" spans="1:45" ht="79.900000000000006" customHeight="1" thickBot="1" x14ac:dyDescent="0.5">
      <c r="A6" s="887"/>
      <c r="B6" s="888"/>
      <c r="C6" s="2223" t="s">
        <v>758</v>
      </c>
      <c r="D6" s="2224"/>
      <c r="E6" s="2224"/>
      <c r="F6" s="2224"/>
      <c r="G6" s="2224"/>
      <c r="H6" s="2224"/>
      <c r="I6" s="2224"/>
      <c r="J6" s="2224"/>
      <c r="K6" s="2224"/>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889"/>
      <c r="AS6" s="890"/>
    </row>
    <row r="7" spans="1:45" ht="79.900000000000006" customHeight="1" thickBot="1" x14ac:dyDescent="0.5">
      <c r="A7" s="887"/>
      <c r="B7" s="891"/>
      <c r="C7" s="2226" t="s">
        <v>33</v>
      </c>
      <c r="D7" s="2227"/>
      <c r="E7" s="2227"/>
      <c r="F7" s="2227"/>
      <c r="G7" s="2227"/>
      <c r="H7" s="2227"/>
      <c r="I7" s="2227"/>
      <c r="J7" s="2227"/>
      <c r="K7" s="2227"/>
      <c r="L7" s="2227"/>
      <c r="M7" s="2227"/>
      <c r="N7" s="2227"/>
      <c r="O7" s="2227"/>
      <c r="P7" s="2227"/>
      <c r="Q7" s="2227"/>
      <c r="R7" s="2227"/>
      <c r="S7" s="2227"/>
      <c r="T7" s="2227"/>
      <c r="U7" s="2227"/>
      <c r="V7" s="2227"/>
      <c r="W7" s="2227"/>
      <c r="X7" s="2225" t="str">
        <f>IF(ISBLANK(Information!D24),"",Information!D24)</f>
        <v/>
      </c>
      <c r="Y7" s="2225"/>
      <c r="Z7" s="2225"/>
      <c r="AA7" s="2225"/>
      <c r="AB7" s="2225"/>
      <c r="AC7" s="2225"/>
      <c r="AD7" s="2225"/>
      <c r="AE7" s="2225"/>
      <c r="AF7" s="2225"/>
      <c r="AG7" s="2225"/>
      <c r="AH7" s="2225"/>
      <c r="AI7" s="2225"/>
      <c r="AJ7" s="2225"/>
      <c r="AK7" s="2225"/>
      <c r="AL7" s="2225"/>
      <c r="AM7" s="2225"/>
      <c r="AN7" s="2225"/>
      <c r="AO7" s="2225"/>
      <c r="AP7" s="2225"/>
      <c r="AQ7" s="2225"/>
      <c r="AR7" s="889"/>
      <c r="AS7" s="890"/>
    </row>
    <row r="8" spans="1:45" ht="79.900000000000006" customHeight="1" thickBot="1" x14ac:dyDescent="0.5">
      <c r="A8" s="887"/>
      <c r="B8" s="889"/>
      <c r="C8" s="2226" t="s">
        <v>110</v>
      </c>
      <c r="D8" s="2227"/>
      <c r="E8" s="2227"/>
      <c r="F8" s="2227"/>
      <c r="G8" s="2227"/>
      <c r="H8" s="2227"/>
      <c r="I8" s="2227"/>
      <c r="J8" s="2227"/>
      <c r="K8" s="2227"/>
      <c r="L8" s="2227"/>
      <c r="M8" s="2227"/>
      <c r="N8" s="2227"/>
      <c r="O8" s="2227"/>
      <c r="P8" s="2227"/>
      <c r="Q8" s="2227"/>
      <c r="R8" s="2227"/>
      <c r="S8" s="2227"/>
      <c r="T8" s="2227"/>
      <c r="U8" s="2227"/>
      <c r="V8" s="2227"/>
      <c r="W8" s="2227"/>
      <c r="X8" s="2225" t="str">
        <f>IF(ISBLANK(Information!D19),"",Information!D19)</f>
        <v/>
      </c>
      <c r="Y8" s="2225"/>
      <c r="Z8" s="2225"/>
      <c r="AA8" s="2225"/>
      <c r="AB8" s="2225"/>
      <c r="AC8" s="2225"/>
      <c r="AD8" s="2225"/>
      <c r="AE8" s="2225"/>
      <c r="AF8" s="2225"/>
      <c r="AG8" s="2225"/>
      <c r="AH8" s="2225"/>
      <c r="AI8" s="2225"/>
      <c r="AJ8" s="2225"/>
      <c r="AK8" s="2225"/>
      <c r="AL8" s="2225"/>
      <c r="AM8" s="2225"/>
      <c r="AN8" s="2225"/>
      <c r="AO8" s="2225"/>
      <c r="AP8" s="2225"/>
      <c r="AQ8" s="2225"/>
      <c r="AR8" s="889"/>
      <c r="AS8" s="890"/>
    </row>
    <row r="9" spans="1:45" ht="79.900000000000006" customHeight="1" thickBot="1" x14ac:dyDescent="0.5">
      <c r="A9" s="887"/>
      <c r="B9" s="889"/>
      <c r="C9" s="2226" t="s">
        <v>79</v>
      </c>
      <c r="D9" s="2227"/>
      <c r="E9" s="2227"/>
      <c r="F9" s="2227"/>
      <c r="G9" s="2227"/>
      <c r="H9" s="2227"/>
      <c r="I9" s="2227"/>
      <c r="J9" s="2227"/>
      <c r="K9" s="2227"/>
      <c r="L9" s="2227"/>
      <c r="M9" s="2227"/>
      <c r="N9" s="2227"/>
      <c r="O9" s="2227"/>
      <c r="P9" s="2227"/>
      <c r="Q9" s="2227"/>
      <c r="R9" s="2227"/>
      <c r="S9" s="2227"/>
      <c r="T9" s="2227"/>
      <c r="U9" s="2227"/>
      <c r="V9" s="2227"/>
      <c r="W9" s="2227"/>
      <c r="X9" s="2225" t="str">
        <f>IF(ISBLANK(Information!D20),"",Information!D20)</f>
        <v/>
      </c>
      <c r="Y9" s="2225"/>
      <c r="Z9" s="2225"/>
      <c r="AA9" s="2225"/>
      <c r="AB9" s="2225"/>
      <c r="AC9" s="2225"/>
      <c r="AD9" s="2225"/>
      <c r="AE9" s="2225"/>
      <c r="AF9" s="2225"/>
      <c r="AG9" s="2225"/>
      <c r="AH9" s="2225"/>
      <c r="AI9" s="2225"/>
      <c r="AJ9" s="2225"/>
      <c r="AK9" s="2225"/>
      <c r="AL9" s="2225"/>
      <c r="AM9" s="2225"/>
      <c r="AN9" s="2225"/>
      <c r="AO9" s="2225"/>
      <c r="AP9" s="2225"/>
      <c r="AQ9" s="2225"/>
      <c r="AR9" s="889"/>
      <c r="AS9" s="890"/>
    </row>
    <row r="10" spans="1:45" ht="79.900000000000006" customHeight="1" thickBot="1" x14ac:dyDescent="0.5">
      <c r="A10" s="887"/>
      <c r="B10" s="889"/>
      <c r="C10" s="2226" t="s">
        <v>73</v>
      </c>
      <c r="D10" s="2227"/>
      <c r="E10" s="2227"/>
      <c r="F10" s="2227"/>
      <c r="G10" s="2227"/>
      <c r="H10" s="2227"/>
      <c r="I10" s="2227"/>
      <c r="J10" s="2227"/>
      <c r="K10" s="2227"/>
      <c r="L10" s="2227"/>
      <c r="M10" s="2227"/>
      <c r="N10" s="2227"/>
      <c r="O10" s="2227"/>
      <c r="P10" s="2227"/>
      <c r="Q10" s="2227"/>
      <c r="R10" s="2227"/>
      <c r="S10" s="2227"/>
      <c r="T10" s="2227"/>
      <c r="U10" s="2227"/>
      <c r="V10" s="2227"/>
      <c r="W10" s="2227"/>
      <c r="X10" s="2225" t="str">
        <f>IF(ISBLANK(Information!D2),"",Information!D2)</f>
        <v/>
      </c>
      <c r="Y10" s="2225"/>
      <c r="Z10" s="2225"/>
      <c r="AA10" s="2225"/>
      <c r="AB10" s="2225"/>
      <c r="AC10" s="2225"/>
      <c r="AD10" s="2225"/>
      <c r="AE10" s="2225"/>
      <c r="AF10" s="2225"/>
      <c r="AG10" s="2225"/>
      <c r="AH10" s="2225"/>
      <c r="AI10" s="2225"/>
      <c r="AJ10" s="2225"/>
      <c r="AK10" s="2225"/>
      <c r="AL10" s="2225"/>
      <c r="AM10" s="2225"/>
      <c r="AN10" s="2225"/>
      <c r="AO10" s="2225"/>
      <c r="AP10" s="2225"/>
      <c r="AQ10" s="2225"/>
      <c r="AR10" s="889"/>
      <c r="AS10" s="890"/>
    </row>
    <row r="11" spans="1:45" ht="79.900000000000006" customHeight="1" thickBot="1" x14ac:dyDescent="0.5">
      <c r="A11" s="887"/>
      <c r="B11" s="889"/>
      <c r="C11" s="2226" t="s">
        <v>40</v>
      </c>
      <c r="D11" s="2227"/>
      <c r="E11" s="2227"/>
      <c r="F11" s="2227"/>
      <c r="G11" s="2227"/>
      <c r="H11" s="2227"/>
      <c r="I11" s="2227"/>
      <c r="J11" s="2227"/>
      <c r="K11" s="2227"/>
      <c r="L11" s="2227"/>
      <c r="M11" s="2227"/>
      <c r="N11" s="2227"/>
      <c r="O11" s="2227"/>
      <c r="P11" s="2227"/>
      <c r="Q11" s="2227"/>
      <c r="R11" s="2227"/>
      <c r="S11" s="2227"/>
      <c r="T11" s="2227"/>
      <c r="U11" s="2227"/>
      <c r="V11" s="2227"/>
      <c r="W11" s="2227"/>
      <c r="X11" s="2225" t="str">
        <f>IF(ISBLANK(Information!D3),"",Information!D3)</f>
        <v/>
      </c>
      <c r="Y11" s="2225"/>
      <c r="Z11" s="2225"/>
      <c r="AA11" s="2225"/>
      <c r="AB11" s="2225"/>
      <c r="AC11" s="2225"/>
      <c r="AD11" s="2225"/>
      <c r="AE11" s="2225"/>
      <c r="AF11" s="2225"/>
      <c r="AG11" s="2225"/>
      <c r="AH11" s="2225"/>
      <c r="AI11" s="2225"/>
      <c r="AJ11" s="2225"/>
      <c r="AK11" s="2225"/>
      <c r="AL11" s="2225"/>
      <c r="AM11" s="2225"/>
      <c r="AN11" s="2225"/>
      <c r="AO11" s="2225"/>
      <c r="AP11" s="2225"/>
      <c r="AQ11" s="2225"/>
      <c r="AR11" s="889"/>
      <c r="AS11" s="890"/>
    </row>
    <row r="12" spans="1:45" ht="79.900000000000006" customHeight="1" thickBot="1" x14ac:dyDescent="0.5">
      <c r="A12" s="887"/>
      <c r="B12" s="889"/>
      <c r="C12" s="2226" t="s">
        <v>157</v>
      </c>
      <c r="D12" s="2227"/>
      <c r="E12" s="2227"/>
      <c r="F12" s="2227"/>
      <c r="G12" s="2227"/>
      <c r="H12" s="2227"/>
      <c r="I12" s="2227"/>
      <c r="J12" s="2227"/>
      <c r="K12" s="2227"/>
      <c r="L12" s="2227"/>
      <c r="M12" s="2227"/>
      <c r="N12" s="2227"/>
      <c r="O12" s="2227"/>
      <c r="P12" s="2227"/>
      <c r="Q12" s="2227"/>
      <c r="R12" s="2227"/>
      <c r="S12" s="2227"/>
      <c r="T12" s="2227"/>
      <c r="U12" s="2227"/>
      <c r="V12" s="2227"/>
      <c r="W12" s="2227"/>
      <c r="X12" s="2225" t="str">
        <f>IF(ISBLANK(Information!D11),"",Information!D11)</f>
        <v/>
      </c>
      <c r="Y12" s="2225"/>
      <c r="Z12" s="2225"/>
      <c r="AA12" s="2225"/>
      <c r="AB12" s="2225"/>
      <c r="AC12" s="2225"/>
      <c r="AD12" s="2225"/>
      <c r="AE12" s="2225"/>
      <c r="AF12" s="2225"/>
      <c r="AG12" s="2225"/>
      <c r="AH12" s="2225"/>
      <c r="AI12" s="2225"/>
      <c r="AJ12" s="2225"/>
      <c r="AK12" s="2225"/>
      <c r="AL12" s="2225"/>
      <c r="AM12" s="2225"/>
      <c r="AN12" s="2225"/>
      <c r="AO12" s="2225"/>
      <c r="AP12" s="2225"/>
      <c r="AQ12" s="2225"/>
      <c r="AR12" s="889"/>
      <c r="AS12" s="890"/>
    </row>
    <row r="13" spans="1:45" s="43" customFormat="1" ht="79.900000000000006" customHeight="1" thickBot="1" x14ac:dyDescent="0.5">
      <c r="A13" s="887"/>
      <c r="B13" s="889"/>
      <c r="C13" s="2226" t="s">
        <v>756</v>
      </c>
      <c r="D13" s="2227"/>
      <c r="E13" s="2227"/>
      <c r="F13" s="2227"/>
      <c r="G13" s="2227"/>
      <c r="H13" s="2227"/>
      <c r="I13" s="2227"/>
      <c r="J13" s="2227"/>
      <c r="K13" s="2227"/>
      <c r="L13" s="2227"/>
      <c r="M13" s="2227"/>
      <c r="N13" s="2227"/>
      <c r="O13" s="2227"/>
      <c r="P13" s="2227"/>
      <c r="Q13" s="2227"/>
      <c r="R13" s="2227"/>
      <c r="S13" s="2227"/>
      <c r="T13" s="2227"/>
      <c r="U13" s="2227"/>
      <c r="V13" s="2227"/>
      <c r="W13" s="2227"/>
      <c r="X13" s="2225" t="str">
        <f>IF(ISBLANK(Information!D33),"",Information!D33)</f>
        <v/>
      </c>
      <c r="Y13" s="2225"/>
      <c r="Z13" s="2225"/>
      <c r="AA13" s="2225"/>
      <c r="AB13" s="2225"/>
      <c r="AC13" s="2225"/>
      <c r="AD13" s="2225"/>
      <c r="AE13" s="2225"/>
      <c r="AF13" s="2225"/>
      <c r="AG13" s="2225"/>
      <c r="AH13" s="2225"/>
      <c r="AI13" s="2225"/>
      <c r="AJ13" s="2225"/>
      <c r="AK13" s="2225"/>
      <c r="AL13" s="2225"/>
      <c r="AM13" s="2225"/>
      <c r="AN13" s="2225"/>
      <c r="AO13" s="2225"/>
      <c r="AP13" s="2225"/>
      <c r="AQ13" s="2225"/>
      <c r="AR13" s="889"/>
      <c r="AS13" s="890"/>
    </row>
    <row r="14" spans="1:45" ht="79.900000000000006" customHeight="1" thickBot="1" x14ac:dyDescent="1.8">
      <c r="A14" s="887"/>
      <c r="B14" s="889"/>
      <c r="C14" s="2235" t="s">
        <v>759</v>
      </c>
      <c r="D14" s="2236"/>
      <c r="E14" s="2236"/>
      <c r="F14" s="2236"/>
      <c r="G14" s="2236"/>
      <c r="H14" s="2236"/>
      <c r="I14" s="2236"/>
      <c r="J14" s="2236"/>
      <c r="K14" s="2236"/>
      <c r="L14" s="2236"/>
      <c r="M14" s="2236"/>
      <c r="N14" s="2236"/>
      <c r="O14" s="2236"/>
      <c r="P14" s="2236"/>
      <c r="Q14" s="2236"/>
      <c r="R14" s="2236"/>
      <c r="S14" s="2236"/>
      <c r="T14" s="2236"/>
      <c r="U14" s="2236"/>
      <c r="V14" s="2236"/>
      <c r="W14" s="2236"/>
      <c r="X14" s="2232" t="s">
        <v>755</v>
      </c>
      <c r="Y14" s="2233"/>
      <c r="Z14" s="2233"/>
      <c r="AA14" s="2233"/>
      <c r="AB14" s="2234"/>
      <c r="AC14" s="2230"/>
      <c r="AD14" s="2228"/>
      <c r="AE14" s="2228"/>
      <c r="AF14" s="2228"/>
      <c r="AG14" s="2231"/>
      <c r="AH14" s="2232" t="s">
        <v>24</v>
      </c>
      <c r="AI14" s="2233"/>
      <c r="AJ14" s="2233"/>
      <c r="AK14" s="2233"/>
      <c r="AL14" s="2234"/>
      <c r="AM14" s="2228"/>
      <c r="AN14" s="2228"/>
      <c r="AO14" s="2228"/>
      <c r="AP14" s="2228"/>
      <c r="AQ14" s="2229"/>
      <c r="AR14" s="889"/>
      <c r="AS14" s="890"/>
    </row>
    <row r="15" spans="1:45" ht="15" customHeight="1" thickBot="1" x14ac:dyDescent="0.5">
      <c r="A15" s="892"/>
      <c r="B15" s="893"/>
      <c r="C15" s="895"/>
      <c r="D15" s="893"/>
      <c r="E15" s="893"/>
      <c r="F15" s="893"/>
      <c r="G15" s="893"/>
      <c r="H15" s="893"/>
      <c r="I15" s="893"/>
      <c r="J15" s="893"/>
      <c r="K15" s="893"/>
      <c r="L15" s="893"/>
      <c r="M15" s="893"/>
      <c r="N15" s="893"/>
      <c r="O15" s="893"/>
      <c r="P15" s="893"/>
      <c r="Q15" s="893"/>
      <c r="R15" s="893"/>
      <c r="S15" s="893"/>
      <c r="T15" s="893"/>
      <c r="U15" s="893"/>
      <c r="V15" s="893"/>
      <c r="W15" s="893"/>
      <c r="X15" s="893"/>
      <c r="Y15" s="893"/>
      <c r="Z15" s="893"/>
      <c r="AA15" s="893"/>
      <c r="AB15" s="893"/>
      <c r="AC15" s="893"/>
      <c r="AD15" s="893"/>
      <c r="AE15" s="893"/>
      <c r="AF15" s="893"/>
      <c r="AG15" s="893"/>
      <c r="AH15" s="893"/>
      <c r="AI15" s="893"/>
      <c r="AJ15" s="893"/>
      <c r="AK15" s="893"/>
      <c r="AL15" s="893"/>
      <c r="AM15" s="893"/>
      <c r="AN15" s="893"/>
      <c r="AO15" s="893"/>
      <c r="AP15" s="893"/>
      <c r="AQ15" s="893"/>
      <c r="AR15" s="893"/>
      <c r="AS15" s="894"/>
    </row>
  </sheetData>
  <sheetProtection algorithmName="SHA-512" hashValue="Uh55n//DTGNUxQ5sUDXR8o57MXR35G/TAo+/FLLLtIhic9sMF94WS/rjIcNLyWxcpsK4/HCg634TnYeXZpxSBQ==" saltValue="Yyp3wNTkf2W6mXNFg3Roqg==" spinCount="100000" sheet="1" selectLockedCells="1"/>
  <mergeCells count="23">
    <mergeCell ref="AM14:AQ14"/>
    <mergeCell ref="AC14:AG14"/>
    <mergeCell ref="C13:W13"/>
    <mergeCell ref="X13:AQ13"/>
    <mergeCell ref="X12:AQ12"/>
    <mergeCell ref="C12:W12"/>
    <mergeCell ref="X14:AB14"/>
    <mergeCell ref="AH14:AL14"/>
    <mergeCell ref="C14:W14"/>
    <mergeCell ref="B1:AR1"/>
    <mergeCell ref="B3:AR3"/>
    <mergeCell ref="C6:AQ6"/>
    <mergeCell ref="X11:AQ11"/>
    <mergeCell ref="X10:AQ10"/>
    <mergeCell ref="X9:AQ9"/>
    <mergeCell ref="C10:W10"/>
    <mergeCell ref="C11:W11"/>
    <mergeCell ref="B2:AO2"/>
    <mergeCell ref="X8:AQ8"/>
    <mergeCell ref="X7:AQ7"/>
    <mergeCell ref="C7:W7"/>
    <mergeCell ref="C8:W8"/>
    <mergeCell ref="C9:W9"/>
  </mergeCells>
  <printOptions horizontalCentered="1"/>
  <pageMargins left="0.7" right="0.7" top="0.75" bottom="0.75" header="0.3" footer="0.3"/>
  <pageSetup scale="93"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rowBreaks count="1" manualBreakCount="1">
    <brk id="4" max="44"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48"/>
  <sheetViews>
    <sheetView windowProtection="1" showGridLines="0" showRowColHeaders="0" showRuler="0" zoomScaleNormal="100" workbookViewId="0">
      <selection activeCell="A13" sqref="A13"/>
    </sheetView>
  </sheetViews>
  <sheetFormatPr defaultColWidth="9.1328125" defaultRowHeight="14.25" x14ac:dyDescent="0.45"/>
  <cols>
    <col min="1" max="1" width="9.3984375" style="43" customWidth="1"/>
    <col min="2" max="7" width="9.1328125" style="43"/>
    <col min="8" max="8" width="13" style="43" customWidth="1"/>
    <col min="9" max="10" width="9.1328125" style="43"/>
    <col min="11" max="11" width="8.59765625" style="43" customWidth="1"/>
    <col min="12" max="16384" width="9.1328125" style="43"/>
  </cols>
  <sheetData>
    <row r="1" spans="1:12" ht="18" customHeight="1" x14ac:dyDescent="0.45">
      <c r="A1" s="2267" t="s">
        <v>625</v>
      </c>
      <c r="B1" s="2268"/>
      <c r="C1" s="1865" t="str">
        <f>IF(ISBLANK(Information!D2),"",Information!D2)</f>
        <v/>
      </c>
      <c r="D1" s="1865"/>
      <c r="E1" s="1865"/>
      <c r="F1" s="1865"/>
      <c r="G1" s="1866"/>
      <c r="H1" s="519" t="s">
        <v>164</v>
      </c>
      <c r="I1" s="1865" t="str">
        <f>IF(ISBLANK(Information!D19),"",Information!D19)</f>
        <v/>
      </c>
      <c r="J1" s="1865"/>
      <c r="K1" s="1865"/>
      <c r="L1" s="1866"/>
    </row>
    <row r="2" spans="1:12" ht="18" customHeight="1" thickBot="1" x14ac:dyDescent="0.5">
      <c r="A2" s="2265" t="s">
        <v>628</v>
      </c>
      <c r="B2" s="2266"/>
      <c r="C2" s="1868" t="str">
        <f>IF(ISBLANK(Information!D3),"",Information!D3)</f>
        <v/>
      </c>
      <c r="D2" s="1868"/>
      <c r="E2" s="1868"/>
      <c r="F2" s="1868"/>
      <c r="G2" s="1869"/>
      <c r="H2" s="520" t="s">
        <v>165</v>
      </c>
      <c r="I2" s="1868" t="str">
        <f>IF(ISBLANK(Information!D18),"",Information!D18)</f>
        <v/>
      </c>
      <c r="J2" s="1868"/>
      <c r="K2" s="1868"/>
      <c r="L2" s="1869"/>
    </row>
    <row r="3" spans="1:12" ht="14.65" thickBot="1" x14ac:dyDescent="0.5">
      <c r="A3" s="498"/>
      <c r="B3" s="188"/>
      <c r="C3" s="179"/>
      <c r="D3" s="179"/>
      <c r="E3" s="179"/>
      <c r="F3" s="179"/>
      <c r="G3" s="179"/>
      <c r="H3" s="189"/>
      <c r="I3" s="190"/>
      <c r="J3" s="190"/>
      <c r="K3" s="190"/>
      <c r="L3" s="499"/>
    </row>
    <row r="4" spans="1:12" x14ac:dyDescent="0.45">
      <c r="A4" s="2258"/>
      <c r="B4" s="2259"/>
      <c r="C4" s="2259"/>
      <c r="D4" s="2260"/>
      <c r="E4" s="2260"/>
      <c r="F4" s="2260"/>
      <c r="G4" s="2261"/>
      <c r="H4" s="2262" t="s">
        <v>638</v>
      </c>
      <c r="I4" s="2023"/>
      <c r="J4" s="2023"/>
      <c r="K4" s="2263" t="str">
        <f>IF(ISBLANK(Information!D20),"",Information!D20)</f>
        <v/>
      </c>
      <c r="L4" s="2264"/>
    </row>
    <row r="5" spans="1:12" ht="14.65" thickBot="1" x14ac:dyDescent="0.5">
      <c r="A5" s="539"/>
      <c r="B5" s="2237"/>
      <c r="C5" s="2237"/>
      <c r="D5" s="2237"/>
      <c r="E5" s="2237"/>
      <c r="F5" s="2237"/>
      <c r="G5" s="2238"/>
      <c r="H5" s="2239" t="s">
        <v>539</v>
      </c>
      <c r="I5" s="2240"/>
      <c r="J5" s="2240"/>
      <c r="K5" s="2241"/>
      <c r="L5" s="2242"/>
    </row>
    <row r="6" spans="1:12" ht="17.45" customHeight="1" x14ac:dyDescent="0.45">
      <c r="A6" s="500" t="s">
        <v>609</v>
      </c>
      <c r="B6" s="496"/>
      <c r="C6" s="193"/>
      <c r="D6" s="193"/>
      <c r="E6" s="193"/>
      <c r="F6" s="193"/>
      <c r="G6" s="193"/>
      <c r="H6" s="194"/>
      <c r="I6" s="194"/>
      <c r="J6" s="194"/>
      <c r="K6" s="193"/>
      <c r="L6" s="501"/>
    </row>
    <row r="7" spans="1:12" x14ac:dyDescent="0.45">
      <c r="A7" s="500"/>
      <c r="B7" s="497" t="s">
        <v>610</v>
      </c>
      <c r="C7" s="193"/>
      <c r="D7" s="193"/>
      <c r="E7" s="193"/>
      <c r="F7" s="193"/>
      <c r="G7" s="193"/>
      <c r="H7" s="194"/>
      <c r="I7" s="194"/>
      <c r="J7" s="194"/>
      <c r="K7" s="193"/>
      <c r="L7" s="501"/>
    </row>
    <row r="8" spans="1:12" ht="16.149999999999999" customHeight="1" thickBot="1" x14ac:dyDescent="0.5">
      <c r="A8" s="500"/>
      <c r="B8" s="497" t="s">
        <v>611</v>
      </c>
      <c r="C8" s="193"/>
      <c r="D8" s="193"/>
      <c r="E8" s="193"/>
      <c r="F8" s="193"/>
      <c r="G8" s="193"/>
      <c r="H8" s="194"/>
      <c r="I8" s="194"/>
      <c r="J8" s="194"/>
      <c r="K8" s="193"/>
      <c r="L8" s="501"/>
    </row>
    <row r="9" spans="1:12" ht="14.65" thickBot="1" x14ac:dyDescent="0.5">
      <c r="A9" s="2243" t="s">
        <v>612</v>
      </c>
      <c r="B9" s="2244"/>
      <c r="C9" s="2244"/>
      <c r="D9" s="2244"/>
      <c r="E9" s="2244"/>
      <c r="F9" s="2244"/>
      <c r="G9" s="2244"/>
      <c r="H9" s="2244"/>
      <c r="I9" s="2244"/>
      <c r="J9" s="2244"/>
      <c r="K9" s="2244"/>
      <c r="L9" s="2245"/>
    </row>
    <row r="10" spans="1:12" ht="13.15" customHeight="1" x14ac:dyDescent="0.45">
      <c r="A10" s="2246"/>
      <c r="B10" s="2247"/>
      <c r="C10" s="2247"/>
      <c r="D10" s="2247"/>
      <c r="E10" s="2247"/>
      <c r="F10" s="2247"/>
      <c r="G10" s="2247"/>
      <c r="H10" s="2247"/>
      <c r="I10" s="2247"/>
      <c r="J10" s="2247"/>
      <c r="K10" s="2247"/>
      <c r="L10" s="2248"/>
    </row>
    <row r="11" spans="1:12" x14ac:dyDescent="0.45">
      <c r="A11" s="2249"/>
      <c r="B11" s="2250"/>
      <c r="C11" s="2250"/>
      <c r="D11" s="2250"/>
      <c r="E11" s="2250"/>
      <c r="F11" s="2250"/>
      <c r="G11" s="2250"/>
      <c r="H11" s="2250"/>
      <c r="I11" s="2250"/>
      <c r="J11" s="2250"/>
      <c r="K11" s="2250"/>
      <c r="L11" s="2251"/>
    </row>
    <row r="12" spans="1:12" x14ac:dyDescent="0.45">
      <c r="A12" s="2249"/>
      <c r="B12" s="2250"/>
      <c r="C12" s="2250"/>
      <c r="D12" s="2250"/>
      <c r="E12" s="2250"/>
      <c r="F12" s="2250"/>
      <c r="G12" s="2250"/>
      <c r="H12" s="2250"/>
      <c r="I12" s="2250"/>
      <c r="J12" s="2250"/>
      <c r="K12" s="2250"/>
      <c r="L12" s="2251"/>
    </row>
    <row r="13" spans="1:12" x14ac:dyDescent="0.45">
      <c r="A13" s="2249"/>
      <c r="B13" s="2250"/>
      <c r="C13" s="2250"/>
      <c r="D13" s="2250"/>
      <c r="E13" s="2250"/>
      <c r="F13" s="2250"/>
      <c r="G13" s="2250"/>
      <c r="H13" s="2250"/>
      <c r="I13" s="2250"/>
      <c r="J13" s="2250"/>
      <c r="K13" s="2250"/>
      <c r="L13" s="2251"/>
    </row>
    <row r="14" spans="1:12" x14ac:dyDescent="0.45">
      <c r="A14" s="2249"/>
      <c r="B14" s="2250"/>
      <c r="C14" s="2250"/>
      <c r="D14" s="2250"/>
      <c r="E14" s="2250"/>
      <c r="F14" s="2250"/>
      <c r="G14" s="2250"/>
      <c r="H14" s="2250"/>
      <c r="I14" s="2250"/>
      <c r="J14" s="2250"/>
      <c r="K14" s="2250"/>
      <c r="L14" s="2251"/>
    </row>
    <row r="15" spans="1:12" x14ac:dyDescent="0.45">
      <c r="A15" s="2249"/>
      <c r="B15" s="2250"/>
      <c r="C15" s="2250"/>
      <c r="D15" s="2250"/>
      <c r="E15" s="2250"/>
      <c r="F15" s="2250"/>
      <c r="G15" s="2250"/>
      <c r="H15" s="2250"/>
      <c r="I15" s="2250"/>
      <c r="J15" s="2250"/>
      <c r="K15" s="2250"/>
      <c r="L15" s="2251"/>
    </row>
    <row r="16" spans="1:12" x14ac:dyDescent="0.45">
      <c r="A16" s="2249"/>
      <c r="B16" s="2250"/>
      <c r="C16" s="2250"/>
      <c r="D16" s="2250"/>
      <c r="E16" s="2250"/>
      <c r="F16" s="2250"/>
      <c r="G16" s="2250"/>
      <c r="H16" s="2250"/>
      <c r="I16" s="2250"/>
      <c r="J16" s="2250"/>
      <c r="K16" s="2250"/>
      <c r="L16" s="2251"/>
    </row>
    <row r="17" spans="1:12" x14ac:dyDescent="0.45">
      <c r="A17" s="2249"/>
      <c r="B17" s="2250"/>
      <c r="C17" s="2250"/>
      <c r="D17" s="2250"/>
      <c r="E17" s="2250"/>
      <c r="F17" s="2250"/>
      <c r="G17" s="2250"/>
      <c r="H17" s="2250"/>
      <c r="I17" s="2250"/>
      <c r="J17" s="2250"/>
      <c r="K17" s="2250"/>
      <c r="L17" s="2251"/>
    </row>
    <row r="18" spans="1:12" x14ac:dyDescent="0.45">
      <c r="A18" s="2249"/>
      <c r="B18" s="2250"/>
      <c r="C18" s="2250"/>
      <c r="D18" s="2250"/>
      <c r="E18" s="2250"/>
      <c r="F18" s="2250"/>
      <c r="G18" s="2250"/>
      <c r="H18" s="2250"/>
      <c r="I18" s="2250"/>
      <c r="J18" s="2250"/>
      <c r="K18" s="2250"/>
      <c r="L18" s="2251"/>
    </row>
    <row r="19" spans="1:12" x14ac:dyDescent="0.45">
      <c r="A19" s="2249"/>
      <c r="B19" s="2250"/>
      <c r="C19" s="2250"/>
      <c r="D19" s="2250"/>
      <c r="E19" s="2250"/>
      <c r="F19" s="2250"/>
      <c r="G19" s="2250"/>
      <c r="H19" s="2250"/>
      <c r="I19" s="2250"/>
      <c r="J19" s="2250"/>
      <c r="K19" s="2250"/>
      <c r="L19" s="2251"/>
    </row>
    <row r="20" spans="1:12" x14ac:dyDescent="0.45">
      <c r="A20" s="2249"/>
      <c r="B20" s="2250"/>
      <c r="C20" s="2250"/>
      <c r="D20" s="2250"/>
      <c r="E20" s="2250"/>
      <c r="F20" s="2250"/>
      <c r="G20" s="2250"/>
      <c r="H20" s="2250"/>
      <c r="I20" s="2250"/>
      <c r="J20" s="2250"/>
      <c r="K20" s="2250"/>
      <c r="L20" s="2251"/>
    </row>
    <row r="21" spans="1:12" x14ac:dyDescent="0.45">
      <c r="A21" s="2249"/>
      <c r="B21" s="2250"/>
      <c r="C21" s="2250"/>
      <c r="D21" s="2250"/>
      <c r="E21" s="2250"/>
      <c r="F21" s="2250"/>
      <c r="G21" s="2250"/>
      <c r="H21" s="2250"/>
      <c r="I21" s="2250"/>
      <c r="J21" s="2250"/>
      <c r="K21" s="2250"/>
      <c r="L21" s="2251"/>
    </row>
    <row r="22" spans="1:12" x14ac:dyDescent="0.45">
      <c r="A22" s="2249"/>
      <c r="B22" s="2250"/>
      <c r="C22" s="2250"/>
      <c r="D22" s="2250"/>
      <c r="E22" s="2250"/>
      <c r="F22" s="2250"/>
      <c r="G22" s="2250"/>
      <c r="H22" s="2250"/>
      <c r="I22" s="2250"/>
      <c r="J22" s="2250"/>
      <c r="K22" s="2250"/>
      <c r="L22" s="2251"/>
    </row>
    <row r="23" spans="1:12" x14ac:dyDescent="0.45">
      <c r="A23" s="2249"/>
      <c r="B23" s="2250"/>
      <c r="C23" s="2250"/>
      <c r="D23" s="2250"/>
      <c r="E23" s="2250"/>
      <c r="F23" s="2250"/>
      <c r="G23" s="2250"/>
      <c r="H23" s="2250"/>
      <c r="I23" s="2250"/>
      <c r="J23" s="2250"/>
      <c r="K23" s="2250"/>
      <c r="L23" s="2251"/>
    </row>
    <row r="24" spans="1:12" x14ac:dyDescent="0.45">
      <c r="A24" s="2249"/>
      <c r="B24" s="2250"/>
      <c r="C24" s="2250"/>
      <c r="D24" s="2250"/>
      <c r="E24" s="2250"/>
      <c r="F24" s="2250"/>
      <c r="G24" s="2250"/>
      <c r="H24" s="2250"/>
      <c r="I24" s="2250"/>
      <c r="J24" s="2250"/>
      <c r="K24" s="2250"/>
      <c r="L24" s="2251"/>
    </row>
    <row r="25" spans="1:12" x14ac:dyDescent="0.45">
      <c r="A25" s="2249"/>
      <c r="B25" s="2250"/>
      <c r="C25" s="2250"/>
      <c r="D25" s="2250"/>
      <c r="E25" s="2250"/>
      <c r="F25" s="2250"/>
      <c r="G25" s="2250"/>
      <c r="H25" s="2250"/>
      <c r="I25" s="2250"/>
      <c r="J25" s="2250"/>
      <c r="K25" s="2250"/>
      <c r="L25" s="2251"/>
    </row>
    <row r="26" spans="1:12" ht="14.65" thickBot="1" x14ac:dyDescent="0.5">
      <c r="A26" s="2252"/>
      <c r="B26" s="2253"/>
      <c r="C26" s="2253"/>
      <c r="D26" s="2253"/>
      <c r="E26" s="2253"/>
      <c r="F26" s="2253"/>
      <c r="G26" s="2253"/>
      <c r="H26" s="2253"/>
      <c r="I26" s="2253"/>
      <c r="J26" s="2253"/>
      <c r="K26" s="2253"/>
      <c r="L26" s="2254"/>
    </row>
    <row r="27" spans="1:12" ht="14.65" thickBot="1" x14ac:dyDescent="0.5">
      <c r="A27" s="2243" t="s">
        <v>613</v>
      </c>
      <c r="B27" s="2244"/>
      <c r="C27" s="2244"/>
      <c r="D27" s="2244"/>
      <c r="E27" s="2244"/>
      <c r="F27" s="2244"/>
      <c r="G27" s="2244"/>
      <c r="H27" s="2244"/>
      <c r="I27" s="2244"/>
      <c r="J27" s="2244"/>
      <c r="K27" s="2244"/>
      <c r="L27" s="2245"/>
    </row>
    <row r="28" spans="1:12" x14ac:dyDescent="0.45">
      <c r="A28" s="2246"/>
      <c r="B28" s="2247"/>
      <c r="C28" s="2247"/>
      <c r="D28" s="2247"/>
      <c r="E28" s="2247"/>
      <c r="F28" s="2247"/>
      <c r="G28" s="2247"/>
      <c r="H28" s="2247"/>
      <c r="I28" s="2247"/>
      <c r="J28" s="2247"/>
      <c r="K28" s="2247"/>
      <c r="L28" s="2248"/>
    </row>
    <row r="29" spans="1:12" x14ac:dyDescent="0.45">
      <c r="A29" s="2249"/>
      <c r="B29" s="2250"/>
      <c r="C29" s="2250"/>
      <c r="D29" s="2250"/>
      <c r="E29" s="2250"/>
      <c r="F29" s="2250"/>
      <c r="G29" s="2250"/>
      <c r="H29" s="2250"/>
      <c r="I29" s="2250"/>
      <c r="J29" s="2250"/>
      <c r="K29" s="2250"/>
      <c r="L29" s="2251"/>
    </row>
    <row r="30" spans="1:12" x14ac:dyDescent="0.45">
      <c r="A30" s="2249"/>
      <c r="B30" s="2250"/>
      <c r="C30" s="2250"/>
      <c r="D30" s="2250"/>
      <c r="E30" s="2250"/>
      <c r="F30" s="2250"/>
      <c r="G30" s="2250"/>
      <c r="H30" s="2250"/>
      <c r="I30" s="2250"/>
      <c r="J30" s="2250"/>
      <c r="K30" s="2250"/>
      <c r="L30" s="2251"/>
    </row>
    <row r="31" spans="1:12" x14ac:dyDescent="0.45">
      <c r="A31" s="2249"/>
      <c r="B31" s="2250"/>
      <c r="C31" s="2250"/>
      <c r="D31" s="2250"/>
      <c r="E31" s="2250"/>
      <c r="F31" s="2250"/>
      <c r="G31" s="2250"/>
      <c r="H31" s="2250"/>
      <c r="I31" s="2250"/>
      <c r="J31" s="2250"/>
      <c r="K31" s="2250"/>
      <c r="L31" s="2251"/>
    </row>
    <row r="32" spans="1:12" x14ac:dyDescent="0.45">
      <c r="A32" s="2249"/>
      <c r="B32" s="2250"/>
      <c r="C32" s="2250"/>
      <c r="D32" s="2250"/>
      <c r="E32" s="2250"/>
      <c r="F32" s="2250"/>
      <c r="G32" s="2250"/>
      <c r="H32" s="2250"/>
      <c r="I32" s="2250"/>
      <c r="J32" s="2250"/>
      <c r="K32" s="2250"/>
      <c r="L32" s="2251"/>
    </row>
    <row r="33" spans="1:12" x14ac:dyDescent="0.45">
      <c r="A33" s="2249"/>
      <c r="B33" s="2250"/>
      <c r="C33" s="2250"/>
      <c r="D33" s="2250"/>
      <c r="E33" s="2250"/>
      <c r="F33" s="2250"/>
      <c r="G33" s="2250"/>
      <c r="H33" s="2250"/>
      <c r="I33" s="2250"/>
      <c r="J33" s="2250"/>
      <c r="K33" s="2250"/>
      <c r="L33" s="2251"/>
    </row>
    <row r="34" spans="1:12" x14ac:dyDescent="0.45">
      <c r="A34" s="2249"/>
      <c r="B34" s="2250"/>
      <c r="C34" s="2250"/>
      <c r="D34" s="2250"/>
      <c r="E34" s="2250"/>
      <c r="F34" s="2250"/>
      <c r="G34" s="2250"/>
      <c r="H34" s="2250"/>
      <c r="I34" s="2250"/>
      <c r="J34" s="2250"/>
      <c r="K34" s="2250"/>
      <c r="L34" s="2251"/>
    </row>
    <row r="35" spans="1:12" x14ac:dyDescent="0.45">
      <c r="A35" s="2249"/>
      <c r="B35" s="2250"/>
      <c r="C35" s="2250"/>
      <c r="D35" s="2250"/>
      <c r="E35" s="2250"/>
      <c r="F35" s="2250"/>
      <c r="G35" s="2250"/>
      <c r="H35" s="2250"/>
      <c r="I35" s="2250"/>
      <c r="J35" s="2250"/>
      <c r="K35" s="2250"/>
      <c r="L35" s="2251"/>
    </row>
    <row r="36" spans="1:12" x14ac:dyDescent="0.45">
      <c r="A36" s="2249"/>
      <c r="B36" s="2250"/>
      <c r="C36" s="2250"/>
      <c r="D36" s="2250"/>
      <c r="E36" s="2250"/>
      <c r="F36" s="2250"/>
      <c r="G36" s="2250"/>
      <c r="H36" s="2250"/>
      <c r="I36" s="2250"/>
      <c r="J36" s="2250"/>
      <c r="K36" s="2250"/>
      <c r="L36" s="2251"/>
    </row>
    <row r="37" spans="1:12" x14ac:dyDescent="0.45">
      <c r="A37" s="2249"/>
      <c r="B37" s="2250"/>
      <c r="C37" s="2250"/>
      <c r="D37" s="2250"/>
      <c r="E37" s="2250"/>
      <c r="F37" s="2250"/>
      <c r="G37" s="2250"/>
      <c r="H37" s="2250"/>
      <c r="I37" s="2250"/>
      <c r="J37" s="2250"/>
      <c r="K37" s="2250"/>
      <c r="L37" s="2251"/>
    </row>
    <row r="38" spans="1:12" x14ac:dyDescent="0.45">
      <c r="A38" s="2249"/>
      <c r="B38" s="2250"/>
      <c r="C38" s="2250"/>
      <c r="D38" s="2250"/>
      <c r="E38" s="2250"/>
      <c r="F38" s="2250"/>
      <c r="G38" s="2250"/>
      <c r="H38" s="2250"/>
      <c r="I38" s="2250"/>
      <c r="J38" s="2250"/>
      <c r="K38" s="2250"/>
      <c r="L38" s="2251"/>
    </row>
    <row r="39" spans="1:12" x14ac:dyDescent="0.45">
      <c r="A39" s="2249"/>
      <c r="B39" s="2250"/>
      <c r="C39" s="2250"/>
      <c r="D39" s="2250"/>
      <c r="E39" s="2250"/>
      <c r="F39" s="2250"/>
      <c r="G39" s="2250"/>
      <c r="H39" s="2250"/>
      <c r="I39" s="2250"/>
      <c r="J39" s="2250"/>
      <c r="K39" s="2250"/>
      <c r="L39" s="2251"/>
    </row>
    <row r="40" spans="1:12" x14ac:dyDescent="0.45">
      <c r="A40" s="2249"/>
      <c r="B40" s="2250"/>
      <c r="C40" s="2250"/>
      <c r="D40" s="2250"/>
      <c r="E40" s="2250"/>
      <c r="F40" s="2250"/>
      <c r="G40" s="2250"/>
      <c r="H40" s="2250"/>
      <c r="I40" s="2250"/>
      <c r="J40" s="2250"/>
      <c r="K40" s="2250"/>
      <c r="L40" s="2251"/>
    </row>
    <row r="41" spans="1:12" x14ac:dyDescent="0.45">
      <c r="A41" s="2249"/>
      <c r="B41" s="2250"/>
      <c r="C41" s="2250"/>
      <c r="D41" s="2250"/>
      <c r="E41" s="2250"/>
      <c r="F41" s="2250"/>
      <c r="G41" s="2250"/>
      <c r="H41" s="2250"/>
      <c r="I41" s="2250"/>
      <c r="J41" s="2250"/>
      <c r="K41" s="2250"/>
      <c r="L41" s="2251"/>
    </row>
    <row r="42" spans="1:12" x14ac:dyDescent="0.45">
      <c r="A42" s="2249"/>
      <c r="B42" s="2250"/>
      <c r="C42" s="2250"/>
      <c r="D42" s="2250"/>
      <c r="E42" s="2250"/>
      <c r="F42" s="2250"/>
      <c r="G42" s="2250"/>
      <c r="H42" s="2250"/>
      <c r="I42" s="2250"/>
      <c r="J42" s="2250"/>
      <c r="K42" s="2250"/>
      <c r="L42" s="2251"/>
    </row>
    <row r="43" spans="1:12" x14ac:dyDescent="0.45">
      <c r="A43" s="2249"/>
      <c r="B43" s="2250"/>
      <c r="C43" s="2250"/>
      <c r="D43" s="2250"/>
      <c r="E43" s="2250"/>
      <c r="F43" s="2250"/>
      <c r="G43" s="2250"/>
      <c r="H43" s="2250"/>
      <c r="I43" s="2250"/>
      <c r="J43" s="2250"/>
      <c r="K43" s="2250"/>
      <c r="L43" s="2251"/>
    </row>
    <row r="44" spans="1:12" ht="14.65" thickBot="1" x14ac:dyDescent="0.5">
      <c r="A44" s="2255"/>
      <c r="B44" s="2256"/>
      <c r="C44" s="2256"/>
      <c r="D44" s="2256"/>
      <c r="E44" s="2256"/>
      <c r="F44" s="2256"/>
      <c r="G44" s="2256"/>
      <c r="H44" s="2256"/>
      <c r="I44" s="2256"/>
      <c r="J44" s="2256"/>
      <c r="K44" s="2256"/>
      <c r="L44" s="2257"/>
    </row>
    <row r="45" spans="1:12" x14ac:dyDescent="0.45">
      <c r="A45" s="135"/>
      <c r="B45" s="135"/>
      <c r="C45" s="135"/>
      <c r="D45" s="135"/>
      <c r="E45" s="89"/>
      <c r="F45" s="89"/>
      <c r="G45" s="135"/>
      <c r="H45" s="135"/>
      <c r="I45" s="135"/>
      <c r="J45" s="135"/>
      <c r="K45" s="135"/>
      <c r="L45" s="135"/>
    </row>
    <row r="46" spans="1:12" x14ac:dyDescent="0.45">
      <c r="A46" s="135"/>
      <c r="B46" s="1995" t="s">
        <v>184</v>
      </c>
      <c r="C46" s="1996"/>
      <c r="D46" s="1996" t="s">
        <v>185</v>
      </c>
      <c r="E46" s="1996"/>
      <c r="F46" s="1996"/>
      <c r="G46" s="1996" t="s">
        <v>186</v>
      </c>
      <c r="H46" s="1996"/>
      <c r="I46" s="1996"/>
      <c r="J46" s="1996" t="s">
        <v>187</v>
      </c>
      <c r="K46" s="1997"/>
      <c r="L46" s="135"/>
    </row>
    <row r="47" spans="1:12" x14ac:dyDescent="0.45">
      <c r="A47" s="135"/>
      <c r="B47" s="1831"/>
      <c r="C47" s="1832"/>
      <c r="D47" s="1832"/>
      <c r="E47" s="1832"/>
      <c r="F47" s="1832"/>
      <c r="G47" s="1832"/>
      <c r="H47" s="1832"/>
      <c r="I47" s="1832"/>
      <c r="J47" s="1833"/>
      <c r="K47" s="1834"/>
      <c r="L47" s="135"/>
    </row>
    <row r="48" spans="1:12" x14ac:dyDescent="0.45">
      <c r="A48" s="203"/>
      <c r="B48" s="203"/>
      <c r="C48" s="204"/>
      <c r="D48" s="205"/>
      <c r="E48" s="205"/>
      <c r="F48" s="206"/>
      <c r="G48" s="203"/>
      <c r="H48" s="207"/>
      <c r="I48" s="203"/>
      <c r="J48" s="203"/>
      <c r="K48" s="203"/>
      <c r="L48" s="208"/>
    </row>
  </sheetData>
  <sheetProtection algorithmName="SHA-512" hashValue="w0dE4x2cLdI3MKpO3v9zRUkgx0GNHMbajieHdis162g05oD18GvA9pGXlICBtgx/ZTyFEUfNKIT7xXAuuXoNEQ==" saltValue="RUDCTvUXf7VyUqfiVxpz4Q==" spinCount="100000" sheet="1" selectLockedCells="1"/>
  <mergeCells count="25">
    <mergeCell ref="C1:G1"/>
    <mergeCell ref="I1:L1"/>
    <mergeCell ref="C2:G2"/>
    <mergeCell ref="I2:L2"/>
    <mergeCell ref="A4:C4"/>
    <mergeCell ref="D4:G4"/>
    <mergeCell ref="H4:J4"/>
    <mergeCell ref="K4:L4"/>
    <mergeCell ref="A2:B2"/>
    <mergeCell ref="A1:B1"/>
    <mergeCell ref="B47:C47"/>
    <mergeCell ref="D47:F47"/>
    <mergeCell ref="G47:I47"/>
    <mergeCell ref="J47:K47"/>
    <mergeCell ref="B5:G5"/>
    <mergeCell ref="H5:J5"/>
    <mergeCell ref="K5:L5"/>
    <mergeCell ref="A9:L9"/>
    <mergeCell ref="A10:L26"/>
    <mergeCell ref="A27:L27"/>
    <mergeCell ref="A28:L44"/>
    <mergeCell ref="B46:C46"/>
    <mergeCell ref="D46:F46"/>
    <mergeCell ref="G46:I46"/>
    <mergeCell ref="J46:K46"/>
  </mergeCells>
  <printOptions horizontalCentered="1"/>
  <pageMargins left="0.7" right="0.7" top="0.75" bottom="0.75" header="0.3" footer="0.3"/>
  <pageSetup scale="80"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47"/>
  <sheetViews>
    <sheetView windowProtection="1" showGridLines="0" showRowColHeaders="0" showRuler="0" zoomScaleNormal="100" workbookViewId="0">
      <selection activeCell="A13" sqref="A13"/>
    </sheetView>
  </sheetViews>
  <sheetFormatPr defaultColWidth="9.1328125" defaultRowHeight="14.25" x14ac:dyDescent="0.45"/>
  <cols>
    <col min="1" max="1" width="9.3984375" style="43" customWidth="1"/>
    <col min="2" max="7" width="9.1328125" style="43"/>
    <col min="8" max="8" width="13" style="43" customWidth="1"/>
    <col min="9" max="10" width="9.1328125" style="43"/>
    <col min="11" max="11" width="8.59765625" style="43" customWidth="1"/>
    <col min="12" max="16384" width="9.1328125" style="43"/>
  </cols>
  <sheetData>
    <row r="1" spans="1:12" ht="18" customHeight="1" x14ac:dyDescent="0.45">
      <c r="A1" s="2267" t="s">
        <v>625</v>
      </c>
      <c r="B1" s="2268"/>
      <c r="C1" s="1865" t="str">
        <f>IF(ISBLANK(Information!D2),"",Information!D2)</f>
        <v/>
      </c>
      <c r="D1" s="1865"/>
      <c r="E1" s="1865"/>
      <c r="F1" s="1865"/>
      <c r="G1" s="1866"/>
      <c r="H1" s="519" t="s">
        <v>164</v>
      </c>
      <c r="I1" s="1865" t="str">
        <f>IF(ISBLANK(Information!D19),"",Information!D19)</f>
        <v/>
      </c>
      <c r="J1" s="1865"/>
      <c r="K1" s="1865"/>
      <c r="L1" s="1866"/>
    </row>
    <row r="2" spans="1:12" ht="18" customHeight="1" thickBot="1" x14ac:dyDescent="0.5">
      <c r="A2" s="2265" t="s">
        <v>628</v>
      </c>
      <c r="B2" s="2266"/>
      <c r="C2" s="1868" t="str">
        <f>IF(ISBLANK(Information!D3),"",Information!D3)</f>
        <v/>
      </c>
      <c r="D2" s="1868"/>
      <c r="E2" s="1868"/>
      <c r="F2" s="1868"/>
      <c r="G2" s="1869"/>
      <c r="H2" s="520" t="s">
        <v>165</v>
      </c>
      <c r="I2" s="1868" t="str">
        <f>IF(ISBLANK(Information!D18),"",Information!D18)</f>
        <v/>
      </c>
      <c r="J2" s="1868"/>
      <c r="K2" s="1868"/>
      <c r="L2" s="1869"/>
    </row>
    <row r="3" spans="1:12" ht="14.65" thickBot="1" x14ac:dyDescent="0.5">
      <c r="A3" s="187"/>
      <c r="B3" s="188"/>
      <c r="C3" s="179"/>
      <c r="D3" s="179"/>
      <c r="E3" s="179"/>
      <c r="F3" s="179"/>
      <c r="G3" s="179"/>
      <c r="H3" s="189"/>
      <c r="I3" s="190"/>
      <c r="J3" s="190"/>
      <c r="K3" s="190"/>
      <c r="L3" s="191"/>
    </row>
    <row r="4" spans="1:12" x14ac:dyDescent="0.45">
      <c r="A4" s="2022" t="s">
        <v>614</v>
      </c>
      <c r="B4" s="2023"/>
      <c r="C4" s="2023"/>
      <c r="D4" s="2025"/>
      <c r="E4" s="2025"/>
      <c r="F4" s="2025"/>
      <c r="G4" s="2026"/>
      <c r="H4" s="2023" t="s">
        <v>638</v>
      </c>
      <c r="I4" s="2023"/>
      <c r="J4" s="2023"/>
      <c r="K4" s="2280" t="str">
        <f>IF(ISBLANK(Information!D20),"",Information!D20)</f>
        <v/>
      </c>
      <c r="L4" s="2281"/>
    </row>
    <row r="5" spans="1:12" ht="14.65" thickBot="1" x14ac:dyDescent="0.5">
      <c r="A5" s="527" t="s">
        <v>167</v>
      </c>
      <c r="B5" s="2277"/>
      <c r="C5" s="2278"/>
      <c r="D5" s="2278"/>
      <c r="E5" s="2278"/>
      <c r="F5" s="2278"/>
      <c r="G5" s="2279"/>
      <c r="H5" s="2240" t="s">
        <v>539</v>
      </c>
      <c r="I5" s="2240"/>
      <c r="J5" s="2240"/>
      <c r="K5" s="2241"/>
      <c r="L5" s="2242"/>
    </row>
    <row r="6" spans="1:12" ht="17.45" customHeight="1" x14ac:dyDescent="0.45">
      <c r="A6" s="502"/>
      <c r="B6" s="193"/>
      <c r="C6" s="193"/>
      <c r="D6" s="193"/>
      <c r="E6" s="193"/>
      <c r="F6" s="193"/>
      <c r="G6" s="193"/>
      <c r="H6" s="194"/>
      <c r="I6" s="194"/>
      <c r="J6" s="194"/>
      <c r="K6" s="193"/>
      <c r="L6" s="195"/>
    </row>
    <row r="7" spans="1:12" x14ac:dyDescent="0.45">
      <c r="A7" s="192" t="s">
        <v>615</v>
      </c>
      <c r="B7" s="193"/>
      <c r="C7" s="193"/>
      <c r="D7" s="193"/>
      <c r="E7" s="193"/>
      <c r="F7" s="193"/>
      <c r="G7" s="193"/>
      <c r="H7" s="194"/>
      <c r="I7" s="194"/>
      <c r="J7" s="194"/>
      <c r="K7" s="193"/>
      <c r="L7" s="195"/>
    </row>
    <row r="8" spans="1:12" ht="16.149999999999999" customHeight="1" thickBot="1" x14ac:dyDescent="0.5">
      <c r="A8" s="187"/>
      <c r="B8" s="189"/>
      <c r="C8" s="189"/>
      <c r="D8" s="193"/>
      <c r="E8" s="193"/>
      <c r="F8" s="189"/>
      <c r="G8" s="189"/>
      <c r="H8" s="189"/>
      <c r="I8" s="189"/>
      <c r="J8" s="189"/>
      <c r="K8" s="189"/>
      <c r="L8" s="90"/>
    </row>
    <row r="9" spans="1:12" ht="14.65" thickBot="1" x14ac:dyDescent="0.5">
      <c r="A9" s="2243" t="s">
        <v>616</v>
      </c>
      <c r="B9" s="2244"/>
      <c r="C9" s="2244"/>
      <c r="D9" s="2244"/>
      <c r="E9" s="2244"/>
      <c r="F9" s="2244"/>
      <c r="G9" s="2244"/>
      <c r="H9" s="2244"/>
      <c r="I9" s="2244"/>
      <c r="J9" s="2244"/>
      <c r="K9" s="2244"/>
      <c r="L9" s="2245"/>
    </row>
    <row r="10" spans="1:12" ht="13.15" customHeight="1" x14ac:dyDescent="0.45">
      <c r="A10" s="2271"/>
      <c r="B10" s="2247"/>
      <c r="C10" s="2247"/>
      <c r="D10" s="2247"/>
      <c r="E10" s="2247"/>
      <c r="F10" s="2247"/>
      <c r="G10" s="2247"/>
      <c r="H10" s="2247"/>
      <c r="I10" s="2247"/>
      <c r="J10" s="2247"/>
      <c r="K10" s="2247"/>
      <c r="L10" s="2272"/>
    </row>
    <row r="11" spans="1:12" x14ac:dyDescent="0.45">
      <c r="A11" s="2273"/>
      <c r="B11" s="2250"/>
      <c r="C11" s="2250"/>
      <c r="D11" s="2250"/>
      <c r="E11" s="2250"/>
      <c r="F11" s="2250"/>
      <c r="G11" s="2250"/>
      <c r="H11" s="2250"/>
      <c r="I11" s="2250"/>
      <c r="J11" s="2250"/>
      <c r="K11" s="2250"/>
      <c r="L11" s="2274"/>
    </row>
    <row r="12" spans="1:12" x14ac:dyDescent="0.45">
      <c r="A12" s="2273"/>
      <c r="B12" s="2250"/>
      <c r="C12" s="2250"/>
      <c r="D12" s="2250"/>
      <c r="E12" s="2250"/>
      <c r="F12" s="2250"/>
      <c r="G12" s="2250"/>
      <c r="H12" s="2250"/>
      <c r="I12" s="2250"/>
      <c r="J12" s="2250"/>
      <c r="K12" s="2250"/>
      <c r="L12" s="2274"/>
    </row>
    <row r="13" spans="1:12" x14ac:dyDescent="0.45">
      <c r="A13" s="2273"/>
      <c r="B13" s="2250"/>
      <c r="C13" s="2250"/>
      <c r="D13" s="2250"/>
      <c r="E13" s="2250"/>
      <c r="F13" s="2250"/>
      <c r="G13" s="2250"/>
      <c r="H13" s="2250"/>
      <c r="I13" s="2250"/>
      <c r="J13" s="2250"/>
      <c r="K13" s="2250"/>
      <c r="L13" s="2274"/>
    </row>
    <row r="14" spans="1:12" x14ac:dyDescent="0.45">
      <c r="A14" s="2273"/>
      <c r="B14" s="2250"/>
      <c r="C14" s="2250"/>
      <c r="D14" s="2250"/>
      <c r="E14" s="2250"/>
      <c r="F14" s="2250"/>
      <c r="G14" s="2250"/>
      <c r="H14" s="2250"/>
      <c r="I14" s="2250"/>
      <c r="J14" s="2250"/>
      <c r="K14" s="2250"/>
      <c r="L14" s="2274"/>
    </row>
    <row r="15" spans="1:12" x14ac:dyDescent="0.45">
      <c r="A15" s="2273"/>
      <c r="B15" s="2250"/>
      <c r="C15" s="2250"/>
      <c r="D15" s="2250"/>
      <c r="E15" s="2250"/>
      <c r="F15" s="2250"/>
      <c r="G15" s="2250"/>
      <c r="H15" s="2250"/>
      <c r="I15" s="2250"/>
      <c r="J15" s="2250"/>
      <c r="K15" s="2250"/>
      <c r="L15" s="2274"/>
    </row>
    <row r="16" spans="1:12" x14ac:dyDescent="0.45">
      <c r="A16" s="2273"/>
      <c r="B16" s="2250"/>
      <c r="C16" s="2250"/>
      <c r="D16" s="2250"/>
      <c r="E16" s="2250"/>
      <c r="F16" s="2250"/>
      <c r="G16" s="2250"/>
      <c r="H16" s="2250"/>
      <c r="I16" s="2250"/>
      <c r="J16" s="2250"/>
      <c r="K16" s="2250"/>
      <c r="L16" s="2274"/>
    </row>
    <row r="17" spans="1:12" x14ac:dyDescent="0.45">
      <c r="A17" s="2273"/>
      <c r="B17" s="2250"/>
      <c r="C17" s="2250"/>
      <c r="D17" s="2250"/>
      <c r="E17" s="2250"/>
      <c r="F17" s="2250"/>
      <c r="G17" s="2250"/>
      <c r="H17" s="2250"/>
      <c r="I17" s="2250"/>
      <c r="J17" s="2250"/>
      <c r="K17" s="2250"/>
      <c r="L17" s="2274"/>
    </row>
    <row r="18" spans="1:12" x14ac:dyDescent="0.45">
      <c r="A18" s="2273"/>
      <c r="B18" s="2250"/>
      <c r="C18" s="2250"/>
      <c r="D18" s="2250"/>
      <c r="E18" s="2250"/>
      <c r="F18" s="2250"/>
      <c r="G18" s="2250"/>
      <c r="H18" s="2250"/>
      <c r="I18" s="2250"/>
      <c r="J18" s="2250"/>
      <c r="K18" s="2250"/>
      <c r="L18" s="2274"/>
    </row>
    <row r="19" spans="1:12" x14ac:dyDescent="0.45">
      <c r="A19" s="2273"/>
      <c r="B19" s="2250"/>
      <c r="C19" s="2250"/>
      <c r="D19" s="2250"/>
      <c r="E19" s="2250"/>
      <c r="F19" s="2250"/>
      <c r="G19" s="2250"/>
      <c r="H19" s="2250"/>
      <c r="I19" s="2250"/>
      <c r="J19" s="2250"/>
      <c r="K19" s="2250"/>
      <c r="L19" s="2274"/>
    </row>
    <row r="20" spans="1:12" x14ac:dyDescent="0.45">
      <c r="A20" s="2273"/>
      <c r="B20" s="2250"/>
      <c r="C20" s="2250"/>
      <c r="D20" s="2250"/>
      <c r="E20" s="2250"/>
      <c r="F20" s="2250"/>
      <c r="G20" s="2250"/>
      <c r="H20" s="2250"/>
      <c r="I20" s="2250"/>
      <c r="J20" s="2250"/>
      <c r="K20" s="2250"/>
      <c r="L20" s="2274"/>
    </row>
    <row r="21" spans="1:12" x14ac:dyDescent="0.45">
      <c r="A21" s="2273"/>
      <c r="B21" s="2250"/>
      <c r="C21" s="2250"/>
      <c r="D21" s="2250"/>
      <c r="E21" s="2250"/>
      <c r="F21" s="2250"/>
      <c r="G21" s="2250"/>
      <c r="H21" s="2250"/>
      <c r="I21" s="2250"/>
      <c r="J21" s="2250"/>
      <c r="K21" s="2250"/>
      <c r="L21" s="2274"/>
    </row>
    <row r="22" spans="1:12" x14ac:dyDescent="0.45">
      <c r="A22" s="2273"/>
      <c r="B22" s="2250"/>
      <c r="C22" s="2250"/>
      <c r="D22" s="2250"/>
      <c r="E22" s="2250"/>
      <c r="F22" s="2250"/>
      <c r="G22" s="2250"/>
      <c r="H22" s="2250"/>
      <c r="I22" s="2250"/>
      <c r="J22" s="2250"/>
      <c r="K22" s="2250"/>
      <c r="L22" s="2274"/>
    </row>
    <row r="23" spans="1:12" x14ac:dyDescent="0.45">
      <c r="A23" s="2273"/>
      <c r="B23" s="2250"/>
      <c r="C23" s="2250"/>
      <c r="D23" s="2250"/>
      <c r="E23" s="2250"/>
      <c r="F23" s="2250"/>
      <c r="G23" s="2250"/>
      <c r="H23" s="2250"/>
      <c r="I23" s="2250"/>
      <c r="J23" s="2250"/>
      <c r="K23" s="2250"/>
      <c r="L23" s="2274"/>
    </row>
    <row r="24" spans="1:12" x14ac:dyDescent="0.45">
      <c r="A24" s="2273"/>
      <c r="B24" s="2250"/>
      <c r="C24" s="2250"/>
      <c r="D24" s="2250"/>
      <c r="E24" s="2250"/>
      <c r="F24" s="2250"/>
      <c r="G24" s="2250"/>
      <c r="H24" s="2250"/>
      <c r="I24" s="2250"/>
      <c r="J24" s="2250"/>
      <c r="K24" s="2250"/>
      <c r="L24" s="2274"/>
    </row>
    <row r="25" spans="1:12" x14ac:dyDescent="0.45">
      <c r="A25" s="2273"/>
      <c r="B25" s="2250"/>
      <c r="C25" s="2250"/>
      <c r="D25" s="2250"/>
      <c r="E25" s="2250"/>
      <c r="F25" s="2250"/>
      <c r="G25" s="2250"/>
      <c r="H25" s="2250"/>
      <c r="I25" s="2250"/>
      <c r="J25" s="2250"/>
      <c r="K25" s="2250"/>
      <c r="L25" s="2274"/>
    </row>
    <row r="26" spans="1:12" x14ac:dyDescent="0.45">
      <c r="A26" s="2273"/>
      <c r="B26" s="2250"/>
      <c r="C26" s="2250"/>
      <c r="D26" s="2250"/>
      <c r="E26" s="2250"/>
      <c r="F26" s="2250"/>
      <c r="G26" s="2250"/>
      <c r="H26" s="2250"/>
      <c r="I26" s="2250"/>
      <c r="J26" s="2250"/>
      <c r="K26" s="2250"/>
      <c r="L26" s="2274"/>
    </row>
    <row r="27" spans="1:12" x14ac:dyDescent="0.45">
      <c r="A27" s="2273"/>
      <c r="B27" s="2250"/>
      <c r="C27" s="2250"/>
      <c r="D27" s="2250"/>
      <c r="E27" s="2250"/>
      <c r="F27" s="2250"/>
      <c r="G27" s="2250"/>
      <c r="H27" s="2250"/>
      <c r="I27" s="2250"/>
      <c r="J27" s="2250"/>
      <c r="K27" s="2250"/>
      <c r="L27" s="2274"/>
    </row>
    <row r="28" spans="1:12" x14ac:dyDescent="0.45">
      <c r="A28" s="2273"/>
      <c r="B28" s="2250"/>
      <c r="C28" s="2250"/>
      <c r="D28" s="2250"/>
      <c r="E28" s="2250"/>
      <c r="F28" s="2250"/>
      <c r="G28" s="2250"/>
      <c r="H28" s="2250"/>
      <c r="I28" s="2250"/>
      <c r="J28" s="2250"/>
      <c r="K28" s="2250"/>
      <c r="L28" s="2274"/>
    </row>
    <row r="29" spans="1:12" x14ac:dyDescent="0.45">
      <c r="A29" s="2273"/>
      <c r="B29" s="2250"/>
      <c r="C29" s="2250"/>
      <c r="D29" s="2250"/>
      <c r="E29" s="2250"/>
      <c r="F29" s="2250"/>
      <c r="G29" s="2250"/>
      <c r="H29" s="2250"/>
      <c r="I29" s="2250"/>
      <c r="J29" s="2250"/>
      <c r="K29" s="2250"/>
      <c r="L29" s="2274"/>
    </row>
    <row r="30" spans="1:12" x14ac:dyDescent="0.45">
      <c r="A30" s="2273"/>
      <c r="B30" s="2250"/>
      <c r="C30" s="2250"/>
      <c r="D30" s="2250"/>
      <c r="E30" s="2250"/>
      <c r="F30" s="2250"/>
      <c r="G30" s="2250"/>
      <c r="H30" s="2250"/>
      <c r="I30" s="2250"/>
      <c r="J30" s="2250"/>
      <c r="K30" s="2250"/>
      <c r="L30" s="2274"/>
    </row>
    <row r="31" spans="1:12" x14ac:dyDescent="0.45">
      <c r="A31" s="2273"/>
      <c r="B31" s="2250"/>
      <c r="C31" s="2250"/>
      <c r="D31" s="2250"/>
      <c r="E31" s="2250"/>
      <c r="F31" s="2250"/>
      <c r="G31" s="2250"/>
      <c r="H31" s="2250"/>
      <c r="I31" s="2250"/>
      <c r="J31" s="2250"/>
      <c r="K31" s="2250"/>
      <c r="L31" s="2274"/>
    </row>
    <row r="32" spans="1:12" x14ac:dyDescent="0.45">
      <c r="A32" s="2273"/>
      <c r="B32" s="2250"/>
      <c r="C32" s="2250"/>
      <c r="D32" s="2250"/>
      <c r="E32" s="2250"/>
      <c r="F32" s="2250"/>
      <c r="G32" s="2250"/>
      <c r="H32" s="2250"/>
      <c r="I32" s="2250"/>
      <c r="J32" s="2250"/>
      <c r="K32" s="2250"/>
      <c r="L32" s="2274"/>
    </row>
    <row r="33" spans="1:12" x14ac:dyDescent="0.45">
      <c r="A33" s="2273"/>
      <c r="B33" s="2250"/>
      <c r="C33" s="2250"/>
      <c r="D33" s="2250"/>
      <c r="E33" s="2250"/>
      <c r="F33" s="2250"/>
      <c r="G33" s="2250"/>
      <c r="H33" s="2250"/>
      <c r="I33" s="2250"/>
      <c r="J33" s="2250"/>
      <c r="K33" s="2250"/>
      <c r="L33" s="2274"/>
    </row>
    <row r="34" spans="1:12" x14ac:dyDescent="0.45">
      <c r="A34" s="2273"/>
      <c r="B34" s="2250"/>
      <c r="C34" s="2250"/>
      <c r="D34" s="2250"/>
      <c r="E34" s="2250"/>
      <c r="F34" s="2250"/>
      <c r="G34" s="2250"/>
      <c r="H34" s="2250"/>
      <c r="I34" s="2250"/>
      <c r="J34" s="2250"/>
      <c r="K34" s="2250"/>
      <c r="L34" s="2274"/>
    </row>
    <row r="35" spans="1:12" x14ac:dyDescent="0.45">
      <c r="A35" s="2273"/>
      <c r="B35" s="2250"/>
      <c r="C35" s="2250"/>
      <c r="D35" s="2250"/>
      <c r="E35" s="2250"/>
      <c r="F35" s="2250"/>
      <c r="G35" s="2250"/>
      <c r="H35" s="2250"/>
      <c r="I35" s="2250"/>
      <c r="J35" s="2250"/>
      <c r="K35" s="2250"/>
      <c r="L35" s="2274"/>
    </row>
    <row r="36" spans="1:12" x14ac:dyDescent="0.45">
      <c r="A36" s="2273"/>
      <c r="B36" s="2250"/>
      <c r="C36" s="2250"/>
      <c r="D36" s="2250"/>
      <c r="E36" s="2250"/>
      <c r="F36" s="2250"/>
      <c r="G36" s="2250"/>
      <c r="H36" s="2250"/>
      <c r="I36" s="2250"/>
      <c r="J36" s="2250"/>
      <c r="K36" s="2250"/>
      <c r="L36" s="2274"/>
    </row>
    <row r="37" spans="1:12" x14ac:dyDescent="0.45">
      <c r="A37" s="2273"/>
      <c r="B37" s="2250"/>
      <c r="C37" s="2250"/>
      <c r="D37" s="2250"/>
      <c r="E37" s="2250"/>
      <c r="F37" s="2250"/>
      <c r="G37" s="2250"/>
      <c r="H37" s="2250"/>
      <c r="I37" s="2250"/>
      <c r="J37" s="2250"/>
      <c r="K37" s="2250"/>
      <c r="L37" s="2274"/>
    </row>
    <row r="38" spans="1:12" x14ac:dyDescent="0.45">
      <c r="A38" s="2273"/>
      <c r="B38" s="2250"/>
      <c r="C38" s="2250"/>
      <c r="D38" s="2250"/>
      <c r="E38" s="2250"/>
      <c r="F38" s="2250"/>
      <c r="G38" s="2250"/>
      <c r="H38" s="2250"/>
      <c r="I38" s="2250"/>
      <c r="J38" s="2250"/>
      <c r="K38" s="2250"/>
      <c r="L38" s="2274"/>
    </row>
    <row r="39" spans="1:12" x14ac:dyDescent="0.45">
      <c r="A39" s="2273"/>
      <c r="B39" s="2250"/>
      <c r="C39" s="2250"/>
      <c r="D39" s="2250"/>
      <c r="E39" s="2250"/>
      <c r="F39" s="2250"/>
      <c r="G39" s="2250"/>
      <c r="H39" s="2250"/>
      <c r="I39" s="2250"/>
      <c r="J39" s="2250"/>
      <c r="K39" s="2250"/>
      <c r="L39" s="2274"/>
    </row>
    <row r="40" spans="1:12" x14ac:dyDescent="0.45">
      <c r="A40" s="2273"/>
      <c r="B40" s="2250"/>
      <c r="C40" s="2250"/>
      <c r="D40" s="2250"/>
      <c r="E40" s="2250"/>
      <c r="F40" s="2250"/>
      <c r="G40" s="2250"/>
      <c r="H40" s="2250"/>
      <c r="I40" s="2250"/>
      <c r="J40" s="2250"/>
      <c r="K40" s="2250"/>
      <c r="L40" s="2274"/>
    </row>
    <row r="41" spans="1:12" x14ac:dyDescent="0.45">
      <c r="A41" s="2273"/>
      <c r="B41" s="2250"/>
      <c r="C41" s="2250"/>
      <c r="D41" s="2250"/>
      <c r="E41" s="2250"/>
      <c r="F41" s="2250"/>
      <c r="G41" s="2250"/>
      <c r="H41" s="2250"/>
      <c r="I41" s="2250"/>
      <c r="J41" s="2250"/>
      <c r="K41" s="2250"/>
      <c r="L41" s="2274"/>
    </row>
    <row r="42" spans="1:12" x14ac:dyDescent="0.45">
      <c r="A42" s="2273"/>
      <c r="B42" s="2250"/>
      <c r="C42" s="2250"/>
      <c r="D42" s="2250"/>
      <c r="E42" s="2250"/>
      <c r="F42" s="2250"/>
      <c r="G42" s="2250"/>
      <c r="H42" s="2250"/>
      <c r="I42" s="2250"/>
      <c r="J42" s="2250"/>
      <c r="K42" s="2250"/>
      <c r="L42" s="2274"/>
    </row>
    <row r="43" spans="1:12" ht="14.65" thickBot="1" x14ac:dyDescent="0.5">
      <c r="A43" s="2275"/>
      <c r="B43" s="2253"/>
      <c r="C43" s="2253"/>
      <c r="D43" s="2253"/>
      <c r="E43" s="2253"/>
      <c r="F43" s="2253"/>
      <c r="G43" s="2253"/>
      <c r="H43" s="2253"/>
      <c r="I43" s="2253"/>
      <c r="J43" s="2253"/>
      <c r="K43" s="2253"/>
      <c r="L43" s="2276"/>
    </row>
    <row r="44" spans="1:12" x14ac:dyDescent="0.45">
      <c r="A44" s="135"/>
      <c r="B44" s="135"/>
      <c r="C44" s="135"/>
      <c r="D44" s="135"/>
      <c r="E44" s="89"/>
      <c r="F44" s="89"/>
      <c r="G44" s="135"/>
      <c r="H44" s="135"/>
      <c r="I44" s="135"/>
      <c r="J44" s="135"/>
      <c r="K44" s="135"/>
      <c r="L44" s="135"/>
    </row>
    <row r="45" spans="1:12" x14ac:dyDescent="0.45">
      <c r="A45" s="135"/>
      <c r="B45" s="1995" t="s">
        <v>184</v>
      </c>
      <c r="C45" s="1996"/>
      <c r="D45" s="1996" t="s">
        <v>185</v>
      </c>
      <c r="E45" s="1996"/>
      <c r="F45" s="1996"/>
      <c r="G45" s="1996" t="s">
        <v>186</v>
      </c>
      <c r="H45" s="1996"/>
      <c r="I45" s="1996"/>
      <c r="J45" s="1996" t="s">
        <v>187</v>
      </c>
      <c r="K45" s="1997"/>
      <c r="L45" s="135"/>
    </row>
    <row r="46" spans="1:12" x14ac:dyDescent="0.45">
      <c r="A46" s="135"/>
      <c r="B46" s="2269"/>
      <c r="C46" s="2270"/>
      <c r="D46" s="1832"/>
      <c r="E46" s="1832"/>
      <c r="F46" s="1832"/>
      <c r="G46" s="1832"/>
      <c r="H46" s="1832"/>
      <c r="I46" s="1832"/>
      <c r="J46" s="1833"/>
      <c r="K46" s="1834"/>
      <c r="L46" s="135"/>
    </row>
    <row r="47" spans="1:12" x14ac:dyDescent="0.45">
      <c r="A47" s="203"/>
      <c r="B47" s="203"/>
      <c r="C47" s="204"/>
      <c r="D47" s="205"/>
      <c r="E47" s="205"/>
      <c r="F47" s="206"/>
      <c r="G47" s="203"/>
      <c r="H47" s="207"/>
      <c r="I47" s="203"/>
      <c r="J47" s="203"/>
      <c r="K47" s="203"/>
      <c r="L47" s="208"/>
    </row>
  </sheetData>
  <sheetProtection algorithmName="SHA-512" hashValue="sGquUyUj8+O6k2iemAlx/udwY1slSQkfqzLuD1q5OVLd3iCsnyoaUL29D+wiKvu+teKbnRe+dflESQWeYKHOoQ==" saltValue="0cLnYEctgtGrrqM1Rz5OTg==" spinCount="100000" sheet="1" selectLockedCells="1"/>
  <mergeCells count="23">
    <mergeCell ref="A1:B1"/>
    <mergeCell ref="B5:G5"/>
    <mergeCell ref="H5:J5"/>
    <mergeCell ref="K5:L5"/>
    <mergeCell ref="A9:L9"/>
    <mergeCell ref="C1:G1"/>
    <mergeCell ref="I1:L1"/>
    <mergeCell ref="C2:G2"/>
    <mergeCell ref="I2:L2"/>
    <mergeCell ref="A4:C4"/>
    <mergeCell ref="D4:G4"/>
    <mergeCell ref="H4:J4"/>
    <mergeCell ref="K4:L4"/>
    <mergeCell ref="B46:C46"/>
    <mergeCell ref="D46:F46"/>
    <mergeCell ref="G46:I46"/>
    <mergeCell ref="J46:K46"/>
    <mergeCell ref="A2:B2"/>
    <mergeCell ref="A10:L43"/>
    <mergeCell ref="B45:C45"/>
    <mergeCell ref="D45:F45"/>
    <mergeCell ref="G45:I45"/>
    <mergeCell ref="J45:K45"/>
  </mergeCells>
  <printOptions horizontalCentered="1"/>
  <pageMargins left="0.7" right="0.7" top="0.75" bottom="0.75" header="0.3" footer="0.3"/>
  <pageSetup scale="80"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pageSetUpPr fitToPage="1"/>
  </sheetPr>
  <dimension ref="B2:J10"/>
  <sheetViews>
    <sheetView windowProtection="1" view="pageLayout" zoomScale="80" zoomScaleNormal="100" zoomScalePageLayoutView="80" workbookViewId="0">
      <selection activeCell="F14" sqref="F14"/>
    </sheetView>
  </sheetViews>
  <sheetFormatPr defaultColWidth="9.1328125" defaultRowHeight="14.25" x14ac:dyDescent="0.45"/>
  <cols>
    <col min="1" max="1" width="9.3984375" style="43" customWidth="1"/>
    <col min="2" max="10" width="9.1328125" style="43"/>
    <col min="11" max="11" width="8.59765625" style="43" customWidth="1"/>
    <col min="12" max="16384" width="9.1328125" style="43"/>
  </cols>
  <sheetData>
    <row r="2" spans="2:10" ht="20.45" customHeight="1" x14ac:dyDescent="0.45">
      <c r="B2" s="74"/>
      <c r="C2" s="74"/>
      <c r="D2" s="74"/>
      <c r="E2" s="74"/>
      <c r="F2" s="74"/>
      <c r="G2" s="74"/>
      <c r="H2" s="74"/>
      <c r="I2" s="74"/>
      <c r="J2" s="74"/>
    </row>
    <row r="4" spans="2:10" x14ac:dyDescent="0.45">
      <c r="B4" s="186"/>
      <c r="C4" s="186"/>
      <c r="D4" s="186"/>
      <c r="E4" s="186"/>
      <c r="F4" s="186"/>
      <c r="G4" s="186"/>
      <c r="H4" s="186"/>
      <c r="I4" s="186"/>
      <c r="J4" s="186"/>
    </row>
    <row r="6" spans="2:10" ht="17.45" customHeight="1" x14ac:dyDescent="0.45">
      <c r="B6" s="75"/>
      <c r="C6" s="186"/>
      <c r="D6" s="186"/>
      <c r="E6" s="186"/>
      <c r="F6" s="186"/>
      <c r="G6" s="186"/>
      <c r="H6" s="186"/>
      <c r="I6" s="186"/>
      <c r="J6" s="186"/>
    </row>
    <row r="8" spans="2:10" ht="16.149999999999999" customHeight="1" x14ac:dyDescent="0.45">
      <c r="B8" s="75"/>
      <c r="C8" s="75"/>
      <c r="D8" s="75"/>
      <c r="E8" s="75"/>
      <c r="F8" s="75"/>
      <c r="G8" s="75"/>
      <c r="H8" s="75"/>
      <c r="I8" s="75"/>
      <c r="J8" s="75"/>
    </row>
    <row r="10" spans="2:10" ht="13.15" customHeight="1" x14ac:dyDescent="0.45">
      <c r="B10" s="75"/>
      <c r="C10" s="75"/>
      <c r="D10" s="75"/>
      <c r="E10" s="75"/>
      <c r="F10" s="75"/>
      <c r="G10" s="75"/>
      <c r="H10" s="75"/>
      <c r="I10" s="75"/>
      <c r="J10" s="75"/>
    </row>
  </sheetData>
  <sheetProtection selectLockedCells="1"/>
  <printOptions horizontalCentered="1"/>
  <pageMargins left="0.7" right="0.7" top="0.75" bottom="0.75" header="0.3" footer="0.3"/>
  <pageSetup scale="91" fitToHeight="2" orientation="portrait" verticalDpi="1200" r:id="rId1"/>
  <headerFooter>
    <oddHeader>&amp;L&amp;G&amp;C&amp;"-,Bold"&amp;12Initial Process Studies</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12"/>
  <sheetViews>
    <sheetView windowProtection="1" showGridLines="0" showRowColHeaders="0" showRuler="0" zoomScaleNormal="100" workbookViewId="0">
      <selection activeCell="A13" sqref="A13"/>
    </sheetView>
  </sheetViews>
  <sheetFormatPr defaultColWidth="9.1328125" defaultRowHeight="14.25" x14ac:dyDescent="0.45"/>
  <cols>
    <col min="1" max="1" width="2.59765625" customWidth="1"/>
    <col min="11" max="11" width="2.59765625" customWidth="1"/>
  </cols>
  <sheetData>
    <row r="1" spans="1:11" x14ac:dyDescent="0.45">
      <c r="A1" s="43"/>
      <c r="B1" s="43"/>
      <c r="C1" s="43"/>
      <c r="D1" s="43"/>
      <c r="E1" s="43"/>
      <c r="F1" s="43"/>
      <c r="G1" s="43"/>
      <c r="H1" s="43"/>
      <c r="I1" s="43"/>
      <c r="J1" s="43"/>
      <c r="K1" s="43"/>
    </row>
    <row r="2" spans="1:11" ht="83.25" customHeight="1" x14ac:dyDescent="0.45">
      <c r="A2" s="43"/>
      <c r="B2" s="1029" t="s">
        <v>154</v>
      </c>
      <c r="C2" s="1029"/>
      <c r="D2" s="1029"/>
      <c r="E2" s="1029"/>
      <c r="F2" s="1029"/>
      <c r="G2" s="1029"/>
      <c r="H2" s="1029"/>
      <c r="I2" s="1029"/>
      <c r="J2" s="1029"/>
      <c r="K2" s="43"/>
    </row>
    <row r="3" spans="1:11" ht="9" customHeight="1" x14ac:dyDescent="0.45">
      <c r="A3" s="43"/>
      <c r="B3" s="43"/>
      <c r="C3" s="43"/>
      <c r="D3" s="43"/>
      <c r="E3" s="43"/>
      <c r="F3" s="43"/>
      <c r="G3" s="43"/>
      <c r="H3" s="43"/>
      <c r="I3" s="43"/>
      <c r="J3" s="43"/>
      <c r="K3" s="43"/>
    </row>
    <row r="4" spans="1:11" ht="24.6" customHeight="1" x14ac:dyDescent="0.45">
      <c r="A4" s="43"/>
      <c r="B4" s="1030" t="s">
        <v>155</v>
      </c>
      <c r="C4" s="1030"/>
      <c r="D4" s="1030"/>
      <c r="E4" s="1030"/>
      <c r="F4" s="1030"/>
      <c r="G4" s="1030"/>
      <c r="H4" s="1030"/>
      <c r="I4" s="1030"/>
      <c r="J4" s="1030"/>
      <c r="K4" s="43"/>
    </row>
    <row r="5" spans="1:11" ht="8.4499999999999993" customHeight="1" x14ac:dyDescent="0.45">
      <c r="A5" s="43"/>
      <c r="B5" s="43"/>
      <c r="C5" s="43"/>
      <c r="D5" s="43"/>
      <c r="E5" s="43"/>
      <c r="F5" s="43"/>
      <c r="G5" s="43"/>
      <c r="H5" s="43"/>
      <c r="I5" s="43"/>
      <c r="J5" s="43"/>
      <c r="K5" s="43"/>
    </row>
    <row r="6" spans="1:11" ht="376.5" customHeight="1" x14ac:dyDescent="0.45">
      <c r="A6" s="43"/>
      <c r="B6" s="1032" t="s">
        <v>640</v>
      </c>
      <c r="C6" s="1032"/>
      <c r="D6" s="1032"/>
      <c r="E6" s="1032"/>
      <c r="F6" s="1032"/>
      <c r="G6" s="1032"/>
      <c r="H6" s="1032"/>
      <c r="I6" s="1032"/>
      <c r="J6" s="1032"/>
      <c r="K6" s="43"/>
    </row>
    <row r="7" spans="1:11" ht="93" customHeight="1" x14ac:dyDescent="0.45">
      <c r="A7" s="43"/>
      <c r="B7" s="1032"/>
      <c r="C7" s="1032"/>
      <c r="D7" s="1032"/>
      <c r="E7" s="1032"/>
      <c r="F7" s="1032"/>
      <c r="G7" s="1032"/>
      <c r="H7" s="1032"/>
      <c r="I7" s="1032"/>
      <c r="J7" s="1032"/>
      <c r="K7" s="43"/>
    </row>
    <row r="8" spans="1:11" ht="48" customHeight="1" x14ac:dyDescent="0.45">
      <c r="A8" s="43"/>
      <c r="B8" s="1031" t="s">
        <v>158</v>
      </c>
      <c r="C8" s="1031"/>
      <c r="D8" s="1031"/>
      <c r="E8" s="1031"/>
      <c r="F8" s="1031"/>
      <c r="G8" s="1031"/>
      <c r="H8" s="1031"/>
      <c r="I8" s="1031"/>
      <c r="J8" s="1031"/>
      <c r="K8" s="43"/>
    </row>
    <row r="9" spans="1:11" x14ac:dyDescent="0.45">
      <c r="A9" s="43"/>
      <c r="B9" s="43"/>
      <c r="C9" s="43"/>
      <c r="D9" s="43"/>
      <c r="E9" s="43"/>
      <c r="F9" s="43"/>
      <c r="G9" s="43"/>
      <c r="H9" s="43"/>
      <c r="I9" s="43"/>
      <c r="J9" s="43"/>
      <c r="K9" s="43"/>
    </row>
    <row r="10" spans="1:11" x14ac:dyDescent="0.45">
      <c r="A10" s="43"/>
      <c r="B10" s="43"/>
      <c r="C10" s="43"/>
      <c r="D10" s="43"/>
      <c r="E10" s="43"/>
      <c r="F10" s="43"/>
      <c r="G10" s="43"/>
      <c r="H10" s="43"/>
      <c r="I10" s="43"/>
      <c r="J10" s="43"/>
      <c r="K10" s="43"/>
    </row>
    <row r="11" spans="1:11" x14ac:dyDescent="0.45">
      <c r="A11" s="43"/>
      <c r="B11" s="43"/>
      <c r="C11" s="43"/>
      <c r="D11" s="43"/>
      <c r="E11" s="43"/>
      <c r="F11" s="43"/>
      <c r="G11" s="43"/>
      <c r="H11" s="43"/>
      <c r="I11" s="43"/>
      <c r="J11" s="43"/>
      <c r="K11" s="43"/>
    </row>
    <row r="12" spans="1:11" x14ac:dyDescent="0.45">
      <c r="A12" s="43"/>
      <c r="B12" s="43"/>
      <c r="C12" s="43"/>
      <c r="D12" s="43"/>
      <c r="E12" s="43"/>
      <c r="F12" s="43"/>
      <c r="G12" s="43"/>
      <c r="H12" s="43"/>
      <c r="I12" s="43"/>
      <c r="J12" s="43"/>
      <c r="K12" s="43"/>
    </row>
  </sheetData>
  <sheetProtection algorithmName="SHA-512" hashValue="lCkpADQ6ahrTK1MXwmqi14CG0X2zzfKS94y422GQn8jAekRU3mHt0ssVWJtZ9F1DY4zT/uw1r/MYYuo4b2zQsg==" saltValue="TeFA2Fb15Jy4LpolQ2HFzg==" spinCount="100000" sheet="1" selectLockedCells="1"/>
  <mergeCells count="4">
    <mergeCell ref="B2:J2"/>
    <mergeCell ref="B4:J4"/>
    <mergeCell ref="B8:J8"/>
    <mergeCell ref="B6:J7"/>
  </mergeCells>
  <printOptions horizontalCentered="1"/>
  <pageMargins left="0.7" right="0.7" top="0.75" bottom="0.75" header="0.3" footer="0.3"/>
  <pageSetup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F7286-E201-445E-BECD-EC2401E5CF36}">
  <sheetPr>
    <pageSetUpPr fitToPage="1"/>
  </sheetPr>
  <dimension ref="A1:N52"/>
  <sheetViews>
    <sheetView windowProtection="1" showGridLines="0" showRowColHeaders="0" view="pageLayout" zoomScaleNormal="90" zoomScaleSheetLayoutView="90" workbookViewId="0">
      <selection activeCell="A10" sqref="A10:M29"/>
    </sheetView>
  </sheetViews>
  <sheetFormatPr defaultColWidth="8.86328125" defaultRowHeight="14.25" x14ac:dyDescent="0.45"/>
  <cols>
    <col min="1" max="13" width="9.59765625" style="43" customWidth="1"/>
    <col min="14" max="16384" width="8.86328125" style="43"/>
  </cols>
  <sheetData>
    <row r="1" spans="1:14" ht="61.15" customHeight="1" thickBot="1" x14ac:dyDescent="0.5">
      <c r="A1" s="999"/>
      <c r="B1" s="999"/>
      <c r="C1" s="999"/>
      <c r="D1" s="999"/>
      <c r="E1" s="999"/>
      <c r="F1" s="999"/>
      <c r="G1" s="999"/>
      <c r="H1" s="999"/>
      <c r="I1" s="999"/>
      <c r="J1" s="999"/>
      <c r="K1" s="999"/>
      <c r="L1" s="999"/>
      <c r="M1" s="999"/>
      <c r="N1" s="999"/>
    </row>
    <row r="2" spans="1:14" ht="25.15" customHeight="1" thickTop="1" thickBot="1" x14ac:dyDescent="0.5">
      <c r="A2" s="999"/>
      <c r="B2" s="999"/>
      <c r="C2" s="999"/>
      <c r="D2" s="999"/>
      <c r="E2" s="999"/>
      <c r="F2" s="999"/>
      <c r="G2" s="999"/>
      <c r="H2" s="999"/>
      <c r="I2" s="999"/>
      <c r="J2" s="1053" t="s">
        <v>851</v>
      </c>
      <c r="K2" s="1054"/>
      <c r="L2" s="1043"/>
      <c r="M2" s="1044"/>
    </row>
    <row r="3" spans="1:14" ht="25.15" customHeight="1" thickTop="1" thickBot="1" x14ac:dyDescent="0.5">
      <c r="A3" s="1036" t="s">
        <v>852</v>
      </c>
      <c r="B3" s="1037"/>
      <c r="C3" s="1037"/>
      <c r="D3" s="1037"/>
      <c r="E3" s="1037"/>
      <c r="F3" s="1037"/>
      <c r="G3" s="1037"/>
      <c r="H3" s="1037"/>
      <c r="I3" s="1037"/>
      <c r="J3" s="1037"/>
      <c r="K3" s="1037"/>
      <c r="L3" s="1037"/>
      <c r="M3" s="1038"/>
    </row>
    <row r="4" spans="1:14" ht="15" thickTop="1" thickBot="1" x14ac:dyDescent="0.5">
      <c r="A4" s="999"/>
      <c r="B4" s="999"/>
      <c r="C4" s="999"/>
      <c r="D4" s="999"/>
      <c r="E4" s="999"/>
      <c r="F4" s="999"/>
      <c r="G4" s="999"/>
      <c r="H4" s="999"/>
      <c r="I4" s="999"/>
      <c r="J4" s="999"/>
      <c r="K4" s="999"/>
      <c r="L4" s="999"/>
      <c r="M4" s="999"/>
    </row>
    <row r="5" spans="1:14" ht="34.15" customHeight="1" thickTop="1" thickBot="1" x14ac:dyDescent="0.5">
      <c r="A5" s="1062" t="s">
        <v>853</v>
      </c>
      <c r="B5" s="1057"/>
      <c r="C5" s="1033" t="str">
        <f>IF(Information!D2="","",Information!D2)</f>
        <v/>
      </c>
      <c r="D5" s="1033"/>
      <c r="E5" s="1033"/>
      <c r="F5" s="1033"/>
      <c r="G5" s="1057" t="s">
        <v>854</v>
      </c>
      <c r="H5" s="1057"/>
      <c r="I5" s="1033" t="str">
        <f>IF(Information!D3="","",Information!D3)</f>
        <v/>
      </c>
      <c r="J5" s="1033"/>
      <c r="K5" s="1033"/>
      <c r="L5" s="1033"/>
      <c r="M5" s="1058"/>
    </row>
    <row r="6" spans="1:14" ht="32.450000000000003" customHeight="1" thickBot="1" x14ac:dyDescent="0.5">
      <c r="A6" s="1061" t="s">
        <v>618</v>
      </c>
      <c r="B6" s="1060"/>
      <c r="C6" s="1034" t="str">
        <f>IF(Information!D18="","",Information!D18)</f>
        <v/>
      </c>
      <c r="D6" s="1034"/>
      <c r="E6" s="1034"/>
      <c r="F6" s="1035"/>
      <c r="G6" s="1059" t="s">
        <v>575</v>
      </c>
      <c r="H6" s="1060"/>
      <c r="I6" s="1034" t="str">
        <f>IF(Information!D19="","",Information!D19)</f>
        <v/>
      </c>
      <c r="J6" s="1034"/>
      <c r="K6" s="1035"/>
      <c r="L6" s="1005" t="s">
        <v>872</v>
      </c>
      <c r="M6" s="1016" t="str">
        <f>IF(Information!D20="","",Information!D20)</f>
        <v/>
      </c>
    </row>
    <row r="7" spans="1:14" ht="15.6" customHeight="1" thickTop="1" x14ac:dyDescent="0.45">
      <c r="A7" s="1000"/>
      <c r="B7" s="999"/>
      <c r="C7" s="999"/>
      <c r="D7" s="999"/>
      <c r="E7" s="999"/>
      <c r="F7" s="999"/>
      <c r="G7" s="999"/>
      <c r="H7" s="999"/>
      <c r="I7" s="999"/>
      <c r="J7" s="999"/>
      <c r="K7" s="999"/>
      <c r="L7" s="999"/>
      <c r="M7" s="1001"/>
    </row>
    <row r="8" spans="1:14" ht="19.149999999999999" customHeight="1" thickBot="1" x14ac:dyDescent="0.5">
      <c r="A8" s="1000"/>
      <c r="B8" s="999"/>
      <c r="C8" s="999"/>
      <c r="D8" s="999"/>
      <c r="E8" s="999"/>
      <c r="F8" s="999"/>
      <c r="G8" s="999"/>
      <c r="H8" s="999"/>
      <c r="I8" s="999"/>
      <c r="J8" s="999"/>
      <c r="K8" s="999"/>
      <c r="L8" s="999"/>
      <c r="M8" s="1001"/>
    </row>
    <row r="9" spans="1:14" ht="23.45" customHeight="1" thickTop="1" x14ac:dyDescent="0.45">
      <c r="A9" s="1045" t="s">
        <v>870</v>
      </c>
      <c r="B9" s="1046"/>
      <c r="C9" s="1046"/>
      <c r="D9" s="1046"/>
      <c r="E9" s="1046"/>
      <c r="F9" s="1046"/>
      <c r="G9" s="1046"/>
      <c r="H9" s="1046"/>
      <c r="I9" s="1046"/>
      <c r="J9" s="1046"/>
      <c r="K9" s="1046"/>
      <c r="L9" s="1046"/>
      <c r="M9" s="1047"/>
    </row>
    <row r="10" spans="1:14" x14ac:dyDescent="0.45">
      <c r="A10" s="1048"/>
      <c r="B10" s="1049"/>
      <c r="C10" s="1049"/>
      <c r="D10" s="1049"/>
      <c r="E10" s="1049"/>
      <c r="F10" s="1049"/>
      <c r="G10" s="1049"/>
      <c r="H10" s="1049"/>
      <c r="I10" s="1049"/>
      <c r="J10" s="1049"/>
      <c r="K10" s="1049"/>
      <c r="L10" s="1049"/>
      <c r="M10" s="1050"/>
    </row>
    <row r="11" spans="1:14" x14ac:dyDescent="0.45">
      <c r="A11" s="1048"/>
      <c r="B11" s="1049"/>
      <c r="C11" s="1049"/>
      <c r="D11" s="1049"/>
      <c r="E11" s="1049"/>
      <c r="F11" s="1049"/>
      <c r="G11" s="1049"/>
      <c r="H11" s="1049"/>
      <c r="I11" s="1049"/>
      <c r="J11" s="1049"/>
      <c r="K11" s="1049"/>
      <c r="L11" s="1049"/>
      <c r="M11" s="1050"/>
    </row>
    <row r="12" spans="1:14" x14ac:dyDescent="0.45">
      <c r="A12" s="1048"/>
      <c r="B12" s="1049"/>
      <c r="C12" s="1049"/>
      <c r="D12" s="1049"/>
      <c r="E12" s="1049"/>
      <c r="F12" s="1049"/>
      <c r="G12" s="1049"/>
      <c r="H12" s="1049"/>
      <c r="I12" s="1049"/>
      <c r="J12" s="1049"/>
      <c r="K12" s="1049"/>
      <c r="L12" s="1049"/>
      <c r="M12" s="1050"/>
    </row>
    <row r="13" spans="1:14" x14ac:dyDescent="0.45">
      <c r="A13" s="1048"/>
      <c r="B13" s="1049"/>
      <c r="C13" s="1049"/>
      <c r="D13" s="1049"/>
      <c r="E13" s="1049"/>
      <c r="F13" s="1049"/>
      <c r="G13" s="1049"/>
      <c r="H13" s="1049"/>
      <c r="I13" s="1049"/>
      <c r="J13" s="1049"/>
      <c r="K13" s="1049"/>
      <c r="L13" s="1049"/>
      <c r="M13" s="1050"/>
    </row>
    <row r="14" spans="1:14" x14ac:dyDescent="0.45">
      <c r="A14" s="1048"/>
      <c r="B14" s="1049"/>
      <c r="C14" s="1049"/>
      <c r="D14" s="1049"/>
      <c r="E14" s="1049"/>
      <c r="F14" s="1049"/>
      <c r="G14" s="1049"/>
      <c r="H14" s="1049"/>
      <c r="I14" s="1049"/>
      <c r="J14" s="1049"/>
      <c r="K14" s="1049"/>
      <c r="L14" s="1049"/>
      <c r="M14" s="1050"/>
    </row>
    <row r="15" spans="1:14" x14ac:dyDescent="0.45">
      <c r="A15" s="1048"/>
      <c r="B15" s="1049"/>
      <c r="C15" s="1049"/>
      <c r="D15" s="1049"/>
      <c r="E15" s="1049"/>
      <c r="F15" s="1049"/>
      <c r="G15" s="1049"/>
      <c r="H15" s="1049"/>
      <c r="I15" s="1049"/>
      <c r="J15" s="1049"/>
      <c r="K15" s="1049"/>
      <c r="L15" s="1049"/>
      <c r="M15" s="1050"/>
    </row>
    <row r="16" spans="1:14" x14ac:dyDescent="0.45">
      <c r="A16" s="1048"/>
      <c r="B16" s="1049"/>
      <c r="C16" s="1049"/>
      <c r="D16" s="1049"/>
      <c r="E16" s="1049"/>
      <c r="F16" s="1049"/>
      <c r="G16" s="1049"/>
      <c r="H16" s="1049"/>
      <c r="I16" s="1049"/>
      <c r="J16" s="1049"/>
      <c r="K16" s="1049"/>
      <c r="L16" s="1049"/>
      <c r="M16" s="1050"/>
    </row>
    <row r="17" spans="1:13" x14ac:dyDescent="0.45">
      <c r="A17" s="1048"/>
      <c r="B17" s="1049"/>
      <c r="C17" s="1049"/>
      <c r="D17" s="1049"/>
      <c r="E17" s="1049"/>
      <c r="F17" s="1049"/>
      <c r="G17" s="1049"/>
      <c r="H17" s="1049"/>
      <c r="I17" s="1049"/>
      <c r="J17" s="1049"/>
      <c r="K17" s="1049"/>
      <c r="L17" s="1049"/>
      <c r="M17" s="1050"/>
    </row>
    <row r="18" spans="1:13" x14ac:dyDescent="0.45">
      <c r="A18" s="1048"/>
      <c r="B18" s="1049"/>
      <c r="C18" s="1049"/>
      <c r="D18" s="1049"/>
      <c r="E18" s="1049"/>
      <c r="F18" s="1049"/>
      <c r="G18" s="1049"/>
      <c r="H18" s="1049"/>
      <c r="I18" s="1049"/>
      <c r="J18" s="1049"/>
      <c r="K18" s="1049"/>
      <c r="L18" s="1049"/>
      <c r="M18" s="1050"/>
    </row>
    <row r="19" spans="1:13" x14ac:dyDescent="0.45">
      <c r="A19" s="1048"/>
      <c r="B19" s="1049"/>
      <c r="C19" s="1049"/>
      <c r="D19" s="1049"/>
      <c r="E19" s="1049"/>
      <c r="F19" s="1049"/>
      <c r="G19" s="1049"/>
      <c r="H19" s="1049"/>
      <c r="I19" s="1049"/>
      <c r="J19" s="1049"/>
      <c r="K19" s="1049"/>
      <c r="L19" s="1049"/>
      <c r="M19" s="1050"/>
    </row>
    <row r="20" spans="1:13" x14ac:dyDescent="0.45">
      <c r="A20" s="1048"/>
      <c r="B20" s="1049"/>
      <c r="C20" s="1049"/>
      <c r="D20" s="1049"/>
      <c r="E20" s="1049"/>
      <c r="F20" s="1049"/>
      <c r="G20" s="1049"/>
      <c r="H20" s="1049"/>
      <c r="I20" s="1049"/>
      <c r="J20" s="1049"/>
      <c r="K20" s="1049"/>
      <c r="L20" s="1049"/>
      <c r="M20" s="1050"/>
    </row>
    <row r="21" spans="1:13" x14ac:dyDescent="0.45">
      <c r="A21" s="1048"/>
      <c r="B21" s="1049"/>
      <c r="C21" s="1049"/>
      <c r="D21" s="1049"/>
      <c r="E21" s="1049"/>
      <c r="F21" s="1049"/>
      <c r="G21" s="1049"/>
      <c r="H21" s="1049"/>
      <c r="I21" s="1049"/>
      <c r="J21" s="1049"/>
      <c r="K21" s="1049"/>
      <c r="L21" s="1049"/>
      <c r="M21" s="1050"/>
    </row>
    <row r="22" spans="1:13" x14ac:dyDescent="0.45">
      <c r="A22" s="1048"/>
      <c r="B22" s="1049"/>
      <c r="C22" s="1049"/>
      <c r="D22" s="1049"/>
      <c r="E22" s="1049"/>
      <c r="F22" s="1049"/>
      <c r="G22" s="1049"/>
      <c r="H22" s="1049"/>
      <c r="I22" s="1049"/>
      <c r="J22" s="1049"/>
      <c r="K22" s="1049"/>
      <c r="L22" s="1049"/>
      <c r="M22" s="1050"/>
    </row>
    <row r="23" spans="1:13" x14ac:dyDescent="0.45">
      <c r="A23" s="1048"/>
      <c r="B23" s="1049"/>
      <c r="C23" s="1049"/>
      <c r="D23" s="1049"/>
      <c r="E23" s="1049"/>
      <c r="F23" s="1049"/>
      <c r="G23" s="1049"/>
      <c r="H23" s="1049"/>
      <c r="I23" s="1049"/>
      <c r="J23" s="1049"/>
      <c r="K23" s="1049"/>
      <c r="L23" s="1049"/>
      <c r="M23" s="1050"/>
    </row>
    <row r="24" spans="1:13" x14ac:dyDescent="0.45">
      <c r="A24" s="1048"/>
      <c r="B24" s="1049"/>
      <c r="C24" s="1049"/>
      <c r="D24" s="1049"/>
      <c r="E24" s="1049"/>
      <c r="F24" s="1049"/>
      <c r="G24" s="1049"/>
      <c r="H24" s="1049"/>
      <c r="I24" s="1049"/>
      <c r="J24" s="1049"/>
      <c r="K24" s="1049"/>
      <c r="L24" s="1049"/>
      <c r="M24" s="1050"/>
    </row>
    <row r="25" spans="1:13" x14ac:dyDescent="0.45">
      <c r="A25" s="1048"/>
      <c r="B25" s="1049"/>
      <c r="C25" s="1049"/>
      <c r="D25" s="1049"/>
      <c r="E25" s="1049"/>
      <c r="F25" s="1049"/>
      <c r="G25" s="1049"/>
      <c r="H25" s="1049"/>
      <c r="I25" s="1049"/>
      <c r="J25" s="1049"/>
      <c r="K25" s="1049"/>
      <c r="L25" s="1049"/>
      <c r="M25" s="1050"/>
    </row>
    <row r="26" spans="1:13" x14ac:dyDescent="0.45">
      <c r="A26" s="1048"/>
      <c r="B26" s="1049"/>
      <c r="C26" s="1049"/>
      <c r="D26" s="1049"/>
      <c r="E26" s="1049"/>
      <c r="F26" s="1049"/>
      <c r="G26" s="1049"/>
      <c r="H26" s="1049"/>
      <c r="I26" s="1049"/>
      <c r="J26" s="1049"/>
      <c r="K26" s="1049"/>
      <c r="L26" s="1049"/>
      <c r="M26" s="1050"/>
    </row>
    <row r="27" spans="1:13" x14ac:dyDescent="0.45">
      <c r="A27" s="1048"/>
      <c r="B27" s="1049"/>
      <c r="C27" s="1049"/>
      <c r="D27" s="1049"/>
      <c r="E27" s="1049"/>
      <c r="F27" s="1049"/>
      <c r="G27" s="1049"/>
      <c r="H27" s="1049"/>
      <c r="I27" s="1049"/>
      <c r="J27" s="1049"/>
      <c r="K27" s="1049"/>
      <c r="L27" s="1049"/>
      <c r="M27" s="1050"/>
    </row>
    <row r="28" spans="1:13" x14ac:dyDescent="0.45">
      <c r="A28" s="1048"/>
      <c r="B28" s="1049"/>
      <c r="C28" s="1049"/>
      <c r="D28" s="1049"/>
      <c r="E28" s="1049"/>
      <c r="F28" s="1049"/>
      <c r="G28" s="1049"/>
      <c r="H28" s="1049"/>
      <c r="I28" s="1049"/>
      <c r="J28" s="1049"/>
      <c r="K28" s="1049"/>
      <c r="L28" s="1049"/>
      <c r="M28" s="1050"/>
    </row>
    <row r="29" spans="1:13" ht="15" customHeight="1" thickBot="1" x14ac:dyDescent="0.5">
      <c r="A29" s="1048"/>
      <c r="B29" s="1049"/>
      <c r="C29" s="1049"/>
      <c r="D29" s="1049"/>
      <c r="E29" s="1049"/>
      <c r="F29" s="1049"/>
      <c r="G29" s="1049"/>
      <c r="H29" s="1049"/>
      <c r="I29" s="1049"/>
      <c r="J29" s="1049"/>
      <c r="K29" s="1049"/>
      <c r="L29" s="1049"/>
      <c r="M29" s="1050"/>
    </row>
    <row r="30" spans="1:13" s="317" customFormat="1" ht="30" customHeight="1" thickTop="1" thickBot="1" x14ac:dyDescent="0.5">
      <c r="A30" s="1055" t="s">
        <v>855</v>
      </c>
      <c r="B30" s="1056"/>
      <c r="C30" s="1056"/>
      <c r="D30" s="1056"/>
      <c r="E30" s="1056"/>
      <c r="F30" s="1017" t="s">
        <v>856</v>
      </c>
      <c r="G30" s="1017" t="s">
        <v>24</v>
      </c>
      <c r="H30" s="1051" t="s">
        <v>857</v>
      </c>
      <c r="I30" s="1051"/>
      <c r="J30" s="1051"/>
      <c r="K30" s="1051"/>
      <c r="L30" s="1051"/>
      <c r="M30" s="1052"/>
    </row>
    <row r="31" spans="1:13" s="317" customFormat="1" ht="28.9" customHeight="1" thickTop="1" thickBot="1" x14ac:dyDescent="0.5">
      <c r="A31" s="1039" t="s">
        <v>858</v>
      </c>
      <c r="B31" s="1040"/>
      <c r="C31" s="1041"/>
      <c r="D31" s="1041"/>
      <c r="E31" s="1041"/>
      <c r="F31" s="1040" t="s">
        <v>859</v>
      </c>
      <c r="G31" s="1040"/>
      <c r="H31" s="1040"/>
      <c r="I31" s="1041"/>
      <c r="J31" s="1041"/>
      <c r="K31" s="1041"/>
      <c r="L31" s="1041"/>
      <c r="M31" s="1042"/>
    </row>
    <row r="32" spans="1:13" ht="17.45" customHeight="1" thickTop="1" thickBot="1" x14ac:dyDescent="0.5">
      <c r="A32" s="1000"/>
      <c r="B32" s="999"/>
      <c r="C32" s="999"/>
      <c r="D32" s="999"/>
      <c r="E32" s="999"/>
      <c r="F32" s="999"/>
      <c r="G32" s="999"/>
      <c r="H32" s="999"/>
      <c r="I32" s="999"/>
      <c r="J32" s="999"/>
      <c r="K32" s="999"/>
      <c r="L32" s="999"/>
      <c r="M32" s="1001"/>
    </row>
    <row r="33" spans="1:13" ht="39.75" customHeight="1" thickTop="1" thickBot="1" x14ac:dyDescent="0.5">
      <c r="A33" s="1075" t="s">
        <v>860</v>
      </c>
      <c r="B33" s="1073"/>
      <c r="C33" s="1073"/>
      <c r="D33" s="1073"/>
      <c r="E33" s="1074"/>
      <c r="F33" s="1072" t="s">
        <v>861</v>
      </c>
      <c r="G33" s="1073"/>
      <c r="H33" s="1073"/>
      <c r="I33" s="1073"/>
      <c r="J33" s="1074"/>
      <c r="K33" s="1076" t="s">
        <v>862</v>
      </c>
      <c r="L33" s="1076"/>
      <c r="M33" s="1077"/>
    </row>
    <row r="34" spans="1:13" ht="18" customHeight="1" thickTop="1" x14ac:dyDescent="0.45">
      <c r="A34" s="1002"/>
      <c r="B34" s="1003"/>
      <c r="C34" s="1003"/>
      <c r="D34" s="1003"/>
      <c r="E34" s="1003"/>
      <c r="F34" s="1003"/>
      <c r="G34" s="1003"/>
      <c r="H34" s="1003"/>
      <c r="I34" s="1003"/>
      <c r="J34" s="1003"/>
      <c r="K34" s="1003"/>
      <c r="L34" s="1003"/>
      <c r="M34" s="1001"/>
    </row>
    <row r="35" spans="1:13" ht="36" customHeight="1" thickBot="1" x14ac:dyDescent="0.5">
      <c r="A35" s="1000"/>
      <c r="B35" s="999"/>
      <c r="C35" s="999"/>
      <c r="D35" s="999"/>
      <c r="E35" s="999"/>
      <c r="F35" s="999"/>
      <c r="G35" s="999"/>
      <c r="H35" s="999"/>
      <c r="I35" s="999"/>
      <c r="J35" s="999"/>
      <c r="K35" s="999"/>
      <c r="L35" s="999"/>
      <c r="M35" s="1001"/>
    </row>
    <row r="36" spans="1:13" ht="27.6" customHeight="1" thickTop="1" thickBot="1" x14ac:dyDescent="0.5">
      <c r="A36" s="1069" t="s">
        <v>863</v>
      </c>
      <c r="B36" s="1070"/>
      <c r="C36" s="1070"/>
      <c r="D36" s="1070"/>
      <c r="E36" s="1070"/>
      <c r="F36" s="1070"/>
      <c r="G36" s="1070"/>
      <c r="H36" s="1070"/>
      <c r="I36" s="1070"/>
      <c r="J36" s="1070"/>
      <c r="K36" s="1070"/>
      <c r="L36" s="1070"/>
      <c r="M36" s="1071"/>
    </row>
    <row r="37" spans="1:13" ht="25.9" customHeight="1" x14ac:dyDescent="0.45">
      <c r="A37" s="1066" t="s">
        <v>864</v>
      </c>
      <c r="B37" s="1067"/>
      <c r="C37" s="1067"/>
      <c r="D37" s="1067"/>
      <c r="E37" s="1067"/>
      <c r="F37" s="1067"/>
      <c r="G37" s="1067"/>
      <c r="H37" s="1067"/>
      <c r="I37" s="1067"/>
      <c r="J37" s="1067"/>
      <c r="K37" s="1067"/>
      <c r="L37" s="1067"/>
      <c r="M37" s="1068"/>
    </row>
    <row r="38" spans="1:13" x14ac:dyDescent="0.45">
      <c r="A38" s="1048"/>
      <c r="B38" s="1049"/>
      <c r="C38" s="1049"/>
      <c r="D38" s="1049"/>
      <c r="E38" s="1049"/>
      <c r="F38" s="1049"/>
      <c r="G38" s="1049"/>
      <c r="H38" s="1049"/>
      <c r="I38" s="1049"/>
      <c r="J38" s="1049"/>
      <c r="K38" s="1049"/>
      <c r="L38" s="1049"/>
      <c r="M38" s="1050"/>
    </row>
    <row r="39" spans="1:13" x14ac:dyDescent="0.45">
      <c r="A39" s="1048"/>
      <c r="B39" s="1049"/>
      <c r="C39" s="1049"/>
      <c r="D39" s="1049"/>
      <c r="E39" s="1049"/>
      <c r="F39" s="1049"/>
      <c r="G39" s="1049"/>
      <c r="H39" s="1049"/>
      <c r="I39" s="1049"/>
      <c r="J39" s="1049"/>
      <c r="K39" s="1049"/>
      <c r="L39" s="1049"/>
      <c r="M39" s="1050"/>
    </row>
    <row r="40" spans="1:13" x14ac:dyDescent="0.45">
      <c r="A40" s="1048"/>
      <c r="B40" s="1049"/>
      <c r="C40" s="1049"/>
      <c r="D40" s="1049"/>
      <c r="E40" s="1049"/>
      <c r="F40" s="1049"/>
      <c r="G40" s="1049"/>
      <c r="H40" s="1049"/>
      <c r="I40" s="1049"/>
      <c r="J40" s="1049"/>
      <c r="K40" s="1049"/>
      <c r="L40" s="1049"/>
      <c r="M40" s="1050"/>
    </row>
    <row r="41" spans="1:13" x14ac:dyDescent="0.45">
      <c r="A41" s="1048"/>
      <c r="B41" s="1049"/>
      <c r="C41" s="1049"/>
      <c r="D41" s="1049"/>
      <c r="E41" s="1049"/>
      <c r="F41" s="1049"/>
      <c r="G41" s="1049"/>
      <c r="H41" s="1049"/>
      <c r="I41" s="1049"/>
      <c r="J41" s="1049"/>
      <c r="K41" s="1049"/>
      <c r="L41" s="1049"/>
      <c r="M41" s="1050"/>
    </row>
    <row r="42" spans="1:13" x14ac:dyDescent="0.45">
      <c r="A42" s="1048"/>
      <c r="B42" s="1049"/>
      <c r="C42" s="1049"/>
      <c r="D42" s="1049"/>
      <c r="E42" s="1049"/>
      <c r="F42" s="1049"/>
      <c r="G42" s="1049"/>
      <c r="H42" s="1049"/>
      <c r="I42" s="1049"/>
      <c r="J42" s="1049"/>
      <c r="K42" s="1049"/>
      <c r="L42" s="1049"/>
      <c r="M42" s="1050"/>
    </row>
    <row r="43" spans="1:13" x14ac:dyDescent="0.45">
      <c r="A43" s="1048"/>
      <c r="B43" s="1049"/>
      <c r="C43" s="1049"/>
      <c r="D43" s="1049"/>
      <c r="E43" s="1049"/>
      <c r="F43" s="1049"/>
      <c r="G43" s="1049"/>
      <c r="H43" s="1049"/>
      <c r="I43" s="1049"/>
      <c r="J43" s="1049"/>
      <c r="K43" s="1049"/>
      <c r="L43" s="1049"/>
      <c r="M43" s="1050"/>
    </row>
    <row r="44" spans="1:13" x14ac:dyDescent="0.45">
      <c r="A44" s="1048"/>
      <c r="B44" s="1049"/>
      <c r="C44" s="1049"/>
      <c r="D44" s="1049"/>
      <c r="E44" s="1049"/>
      <c r="F44" s="1049"/>
      <c r="G44" s="1049"/>
      <c r="H44" s="1049"/>
      <c r="I44" s="1049"/>
      <c r="J44" s="1049"/>
      <c r="K44" s="1049"/>
      <c r="L44" s="1049"/>
      <c r="M44" s="1050"/>
    </row>
    <row r="45" spans="1:13" x14ac:dyDescent="0.45">
      <c r="A45" s="1048"/>
      <c r="B45" s="1049"/>
      <c r="C45" s="1049"/>
      <c r="D45" s="1049"/>
      <c r="E45" s="1049"/>
      <c r="F45" s="1049"/>
      <c r="G45" s="1049"/>
      <c r="H45" s="1049"/>
      <c r="I45" s="1049"/>
      <c r="J45" s="1049"/>
      <c r="K45" s="1049"/>
      <c r="L45" s="1049"/>
      <c r="M45" s="1050"/>
    </row>
    <row r="46" spans="1:13" x14ac:dyDescent="0.45">
      <c r="A46" s="1048"/>
      <c r="B46" s="1049"/>
      <c r="C46" s="1049"/>
      <c r="D46" s="1049"/>
      <c r="E46" s="1049"/>
      <c r="F46" s="1049"/>
      <c r="G46" s="1049"/>
      <c r="H46" s="1049"/>
      <c r="I46" s="1049"/>
      <c r="J46" s="1049"/>
      <c r="K46" s="1049"/>
      <c r="L46" s="1049"/>
      <c r="M46" s="1050"/>
    </row>
    <row r="47" spans="1:13" ht="15" customHeight="1" thickBot="1" x14ac:dyDescent="0.5">
      <c r="A47" s="1063"/>
      <c r="B47" s="1064"/>
      <c r="C47" s="1064"/>
      <c r="D47" s="1064"/>
      <c r="E47" s="1064"/>
      <c r="F47" s="1064"/>
      <c r="G47" s="1064"/>
      <c r="H47" s="1064"/>
      <c r="I47" s="1064"/>
      <c r="J47" s="1064"/>
      <c r="K47" s="1064"/>
      <c r="L47" s="1064"/>
      <c r="M47" s="1065"/>
    </row>
    <row r="48" spans="1:13" s="317" customFormat="1" ht="28.9" customHeight="1" thickTop="1" thickBot="1" x14ac:dyDescent="0.5">
      <c r="A48" s="1089" t="s">
        <v>865</v>
      </c>
      <c r="B48" s="1080"/>
      <c r="C48" s="1080"/>
      <c r="D48" s="1080"/>
      <c r="E48" s="1081"/>
      <c r="F48" s="1080" t="s">
        <v>866</v>
      </c>
      <c r="G48" s="1080"/>
      <c r="H48" s="1080"/>
      <c r="I48" s="1090"/>
      <c r="J48" s="1090"/>
      <c r="K48" s="1090"/>
      <c r="L48" s="1090"/>
      <c r="M48" s="1091"/>
    </row>
    <row r="49" spans="1:13" ht="15" thickTop="1" thickBot="1" x14ac:dyDescent="0.5">
      <c r="A49" s="1084" t="s">
        <v>871</v>
      </c>
      <c r="B49" s="1085"/>
      <c r="C49" s="1085"/>
      <c r="D49" s="1085"/>
      <c r="E49" s="1085"/>
      <c r="F49" s="1085"/>
      <c r="G49" s="1085"/>
      <c r="H49" s="1085"/>
      <c r="I49" s="1085"/>
      <c r="J49" s="1085"/>
      <c r="K49" s="1085"/>
      <c r="L49" s="1085"/>
      <c r="M49" s="1086"/>
    </row>
    <row r="50" spans="1:13" ht="40.9" customHeight="1" thickTop="1" thickBot="1" x14ac:dyDescent="0.5">
      <c r="A50" s="1082"/>
      <c r="B50" s="1083"/>
      <c r="C50" s="1083"/>
      <c r="D50" s="1083"/>
      <c r="E50" s="1083"/>
      <c r="F50" s="1083"/>
      <c r="G50" s="1083"/>
      <c r="H50" s="1083"/>
      <c r="I50" s="1083"/>
      <c r="J50" s="1083"/>
      <c r="K50" s="1083"/>
      <c r="L50" s="1083"/>
      <c r="M50" s="1087"/>
    </row>
    <row r="51" spans="1:13" ht="24.6" customHeight="1" thickBot="1" x14ac:dyDescent="0.5">
      <c r="A51" s="1078" t="s">
        <v>117</v>
      </c>
      <c r="B51" s="1079"/>
      <c r="C51" s="1079"/>
      <c r="D51" s="1079"/>
      <c r="E51" s="1079" t="s">
        <v>867</v>
      </c>
      <c r="F51" s="1079"/>
      <c r="G51" s="1079"/>
      <c r="H51" s="1079" t="s">
        <v>868</v>
      </c>
      <c r="I51" s="1079"/>
      <c r="J51" s="1079"/>
      <c r="K51" s="1079" t="s">
        <v>869</v>
      </c>
      <c r="L51" s="1079"/>
      <c r="M51" s="1088"/>
    </row>
    <row r="52" spans="1:13" ht="14.65" thickTop="1" x14ac:dyDescent="0.45"/>
  </sheetData>
  <sheetProtection algorithmName="SHA-512" hashValue="XwPSPOo6gqebBC1RoRVrf27SfBXvPz6M5BmV9zdlfraT+rgoobC5putfAoW3CZYVZMcpBkeSJGSEmqvWeMu2Lg==" saltValue="olwNGkmSyZvQGJ56D9ZB4A==" spinCount="100000" sheet="1" objects="1" scenarios="1"/>
  <mergeCells count="38">
    <mergeCell ref="A51:D51"/>
    <mergeCell ref="C48:E48"/>
    <mergeCell ref="A50:D50"/>
    <mergeCell ref="E50:G50"/>
    <mergeCell ref="H50:J50"/>
    <mergeCell ref="A49:M49"/>
    <mergeCell ref="K50:M50"/>
    <mergeCell ref="E51:G51"/>
    <mergeCell ref="H51:J51"/>
    <mergeCell ref="K51:M51"/>
    <mergeCell ref="A48:B48"/>
    <mergeCell ref="F48:H48"/>
    <mergeCell ref="I48:M48"/>
    <mergeCell ref="A38:M47"/>
    <mergeCell ref="A37:M37"/>
    <mergeCell ref="A36:M36"/>
    <mergeCell ref="F33:J33"/>
    <mergeCell ref="A33:E33"/>
    <mergeCell ref="K33:M33"/>
    <mergeCell ref="L2:M2"/>
    <mergeCell ref="A9:M9"/>
    <mergeCell ref="A10:M29"/>
    <mergeCell ref="H30:M30"/>
    <mergeCell ref="J2:K2"/>
    <mergeCell ref="A30:E30"/>
    <mergeCell ref="G5:H5"/>
    <mergeCell ref="I5:M5"/>
    <mergeCell ref="G6:H6"/>
    <mergeCell ref="A6:B6"/>
    <mergeCell ref="C6:F6"/>
    <mergeCell ref="A5:B5"/>
    <mergeCell ref="C5:F5"/>
    <mergeCell ref="I6:K6"/>
    <mergeCell ref="A3:M3"/>
    <mergeCell ref="A31:B31"/>
    <mergeCell ref="F31:H31"/>
    <mergeCell ref="I31:M31"/>
    <mergeCell ref="C31:E31"/>
  </mergeCells>
  <printOptions horizontalCentered="1"/>
  <pageMargins left="0.7" right="0.7" top="0.75" bottom="0.75" header="0.3" footer="0.3"/>
  <pageSetup scale="68" fitToHeight="2" orientation="portrait" verticalDpi="36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5</xdr:col>
                    <xdr:colOff>285750</xdr:colOff>
                    <xdr:row>29</xdr:row>
                    <xdr:rowOff>57150</xdr:rowOff>
                  </from>
                  <to>
                    <xdr:col>5</xdr:col>
                    <xdr:colOff>504825</xdr:colOff>
                    <xdr:row>30</xdr:row>
                    <xdr:rowOff>0</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6</xdr:col>
                    <xdr:colOff>247650</xdr:colOff>
                    <xdr:row>29</xdr:row>
                    <xdr:rowOff>28575</xdr:rowOff>
                  </from>
                  <to>
                    <xdr:col>6</xdr:col>
                    <xdr:colOff>504825</xdr:colOff>
                    <xdr:row>30</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Z44"/>
  <sheetViews>
    <sheetView windowProtection="1" showGridLines="0" showRowColHeaders="0" showRuler="0" showWhiteSpace="0" view="pageLayout" zoomScaleNormal="100" workbookViewId="0">
      <selection activeCell="A13" sqref="A13"/>
    </sheetView>
  </sheetViews>
  <sheetFormatPr defaultColWidth="9.1328125" defaultRowHeight="14.25" x14ac:dyDescent="0.45"/>
  <cols>
    <col min="1" max="19" width="2.59765625" customWidth="1"/>
    <col min="20" max="39" width="3" customWidth="1"/>
    <col min="40" max="52" width="2.59765625" customWidth="1"/>
  </cols>
  <sheetData>
    <row r="1" spans="1:52" s="2" customFormat="1" ht="4.3499999999999996" customHeight="1" thickBot="1" x14ac:dyDescent="0.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row>
    <row r="2" spans="1:52" ht="13.5" customHeight="1" x14ac:dyDescent="0.45">
      <c r="A2" s="1162" t="s">
        <v>73</v>
      </c>
      <c r="B2" s="1163"/>
      <c r="C2" s="1163"/>
      <c r="D2" s="1163"/>
      <c r="E2" s="1163"/>
      <c r="F2" s="1163"/>
      <c r="G2" s="1163"/>
      <c r="H2" s="1163"/>
      <c r="I2" s="1164"/>
      <c r="J2" s="1164"/>
      <c r="K2" s="1164"/>
      <c r="L2" s="1164"/>
      <c r="M2" s="1164"/>
      <c r="N2" s="1164"/>
      <c r="O2" s="1164"/>
      <c r="P2" s="1164"/>
      <c r="Q2" s="1164"/>
      <c r="R2" s="1164"/>
      <c r="S2" s="1164"/>
      <c r="T2" s="1164"/>
      <c r="U2" s="1165" t="s">
        <v>655</v>
      </c>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1165"/>
      <c r="AZ2" s="1166"/>
    </row>
    <row r="3" spans="1:52" ht="13.5" customHeight="1" x14ac:dyDescent="0.45">
      <c r="A3" s="1171" t="s">
        <v>40</v>
      </c>
      <c r="B3" s="1172"/>
      <c r="C3" s="1172"/>
      <c r="D3" s="1172"/>
      <c r="E3" s="1172"/>
      <c r="F3" s="1172"/>
      <c r="G3" s="1172"/>
      <c r="H3" s="1172"/>
      <c r="I3" s="1173"/>
      <c r="J3" s="1173"/>
      <c r="K3" s="1173"/>
      <c r="L3" s="1173"/>
      <c r="M3" s="1173"/>
      <c r="N3" s="1173"/>
      <c r="O3" s="1173"/>
      <c r="P3" s="1173"/>
      <c r="Q3" s="1173"/>
      <c r="R3" s="1173"/>
      <c r="S3" s="1173"/>
      <c r="T3" s="1173"/>
      <c r="U3" s="1167"/>
      <c r="V3" s="1167"/>
      <c r="W3" s="1167"/>
      <c r="X3" s="1167"/>
      <c r="Y3" s="1167"/>
      <c r="Z3" s="1167"/>
      <c r="AA3" s="1167"/>
      <c r="AB3" s="1167"/>
      <c r="AC3" s="1167"/>
      <c r="AD3" s="1167"/>
      <c r="AE3" s="1167"/>
      <c r="AF3" s="1167"/>
      <c r="AG3" s="1167"/>
      <c r="AH3" s="1167"/>
      <c r="AI3" s="1167"/>
      <c r="AJ3" s="1167"/>
      <c r="AK3" s="1167"/>
      <c r="AL3" s="1167"/>
      <c r="AM3" s="1167"/>
      <c r="AN3" s="1167"/>
      <c r="AO3" s="1167"/>
      <c r="AP3" s="1167"/>
      <c r="AQ3" s="1167"/>
      <c r="AR3" s="1167"/>
      <c r="AS3" s="1167"/>
      <c r="AT3" s="1167"/>
      <c r="AU3" s="1167"/>
      <c r="AV3" s="1167"/>
      <c r="AW3" s="1167"/>
      <c r="AX3" s="1167"/>
      <c r="AY3" s="1167"/>
      <c r="AZ3" s="1168"/>
    </row>
    <row r="4" spans="1:52" ht="13.5" customHeight="1" x14ac:dyDescent="0.45">
      <c r="A4" s="1171" t="s">
        <v>46</v>
      </c>
      <c r="B4" s="1172"/>
      <c r="C4" s="1172"/>
      <c r="D4" s="1172"/>
      <c r="E4" s="1172"/>
      <c r="F4" s="1172"/>
      <c r="G4" s="1172"/>
      <c r="H4" s="1172"/>
      <c r="I4" s="1173"/>
      <c r="J4" s="1173"/>
      <c r="K4" s="1173"/>
      <c r="L4" s="1173"/>
      <c r="M4" s="1173"/>
      <c r="N4" s="1173"/>
      <c r="O4" s="1173"/>
      <c r="P4" s="1173"/>
      <c r="Q4" s="1173"/>
      <c r="R4" s="1173"/>
      <c r="S4" s="1173"/>
      <c r="T4" s="1173"/>
      <c r="U4" s="1167"/>
      <c r="V4" s="1167"/>
      <c r="W4" s="1167"/>
      <c r="X4" s="1167"/>
      <c r="Y4" s="1167"/>
      <c r="Z4" s="1167"/>
      <c r="AA4" s="1167"/>
      <c r="AB4" s="1167"/>
      <c r="AC4" s="1167"/>
      <c r="AD4" s="1167"/>
      <c r="AE4" s="1167"/>
      <c r="AF4" s="1167"/>
      <c r="AG4" s="1167"/>
      <c r="AH4" s="1167"/>
      <c r="AI4" s="1167"/>
      <c r="AJ4" s="1167"/>
      <c r="AK4" s="1167"/>
      <c r="AL4" s="1167"/>
      <c r="AM4" s="1167"/>
      <c r="AN4" s="1167"/>
      <c r="AO4" s="1167"/>
      <c r="AP4" s="1167"/>
      <c r="AQ4" s="1167"/>
      <c r="AR4" s="1167"/>
      <c r="AS4" s="1167"/>
      <c r="AT4" s="1167"/>
      <c r="AU4" s="1167"/>
      <c r="AV4" s="1167"/>
      <c r="AW4" s="1167"/>
      <c r="AX4" s="1167"/>
      <c r="AY4" s="1167"/>
      <c r="AZ4" s="1168"/>
    </row>
    <row r="5" spans="1:52" ht="13.5" customHeight="1" x14ac:dyDescent="0.45">
      <c r="A5" s="1171" t="s">
        <v>47</v>
      </c>
      <c r="B5" s="1172"/>
      <c r="C5" s="1172"/>
      <c r="D5" s="1172"/>
      <c r="E5" s="1172"/>
      <c r="F5" s="1172"/>
      <c r="G5" s="1172"/>
      <c r="H5" s="1172"/>
      <c r="I5" s="1173"/>
      <c r="J5" s="1173"/>
      <c r="K5" s="1173"/>
      <c r="L5" s="1173"/>
      <c r="M5" s="1173"/>
      <c r="N5" s="1173"/>
      <c r="O5" s="1173"/>
      <c r="P5" s="1173"/>
      <c r="Q5" s="1173"/>
      <c r="R5" s="1173"/>
      <c r="S5" s="1173"/>
      <c r="T5" s="1173"/>
      <c r="U5" s="1167"/>
      <c r="V5" s="1167"/>
      <c r="W5" s="1167"/>
      <c r="X5" s="1167"/>
      <c r="Y5" s="1167"/>
      <c r="Z5" s="1167"/>
      <c r="AA5" s="1167"/>
      <c r="AB5" s="1167"/>
      <c r="AC5" s="1167"/>
      <c r="AD5" s="1167"/>
      <c r="AE5" s="1167"/>
      <c r="AF5" s="1167"/>
      <c r="AG5" s="1167"/>
      <c r="AH5" s="1167"/>
      <c r="AI5" s="1167"/>
      <c r="AJ5" s="1167"/>
      <c r="AK5" s="1167"/>
      <c r="AL5" s="1167"/>
      <c r="AM5" s="1167"/>
      <c r="AN5" s="1167"/>
      <c r="AO5" s="1167"/>
      <c r="AP5" s="1167"/>
      <c r="AQ5" s="1167"/>
      <c r="AR5" s="1167"/>
      <c r="AS5" s="1167"/>
      <c r="AT5" s="1167"/>
      <c r="AU5" s="1167"/>
      <c r="AV5" s="1167"/>
      <c r="AW5" s="1167"/>
      <c r="AX5" s="1167"/>
      <c r="AY5" s="1167"/>
      <c r="AZ5" s="1168"/>
    </row>
    <row r="6" spans="1:52" ht="13.5" customHeight="1" thickBot="1" x14ac:dyDescent="0.5">
      <c r="A6" s="1174" t="s">
        <v>93</v>
      </c>
      <c r="B6" s="1175"/>
      <c r="C6" s="1175"/>
      <c r="D6" s="1175"/>
      <c r="E6" s="1175"/>
      <c r="F6" s="1175"/>
      <c r="G6" s="1175"/>
      <c r="H6" s="1175"/>
      <c r="I6" s="1176"/>
      <c r="J6" s="1176"/>
      <c r="K6" s="1176"/>
      <c r="L6" s="1176"/>
      <c r="M6" s="1176"/>
      <c r="N6" s="1176"/>
      <c r="O6" s="1176"/>
      <c r="P6" s="1176"/>
      <c r="Q6" s="1176"/>
      <c r="R6" s="1176"/>
      <c r="S6" s="1176"/>
      <c r="T6" s="1176"/>
      <c r="U6" s="1169"/>
      <c r="V6" s="1169"/>
      <c r="W6" s="1169"/>
      <c r="X6" s="1169"/>
      <c r="Y6" s="1169"/>
      <c r="Z6" s="1169"/>
      <c r="AA6" s="1169"/>
      <c r="AB6" s="1169"/>
      <c r="AC6" s="1169"/>
      <c r="AD6" s="1169"/>
      <c r="AE6" s="1169"/>
      <c r="AF6" s="1169"/>
      <c r="AG6" s="1169"/>
      <c r="AH6" s="1169"/>
      <c r="AI6" s="1169"/>
      <c r="AJ6" s="1169"/>
      <c r="AK6" s="1169"/>
      <c r="AL6" s="1169"/>
      <c r="AM6" s="1169"/>
      <c r="AN6" s="1169"/>
      <c r="AO6" s="1169"/>
      <c r="AP6" s="1169"/>
      <c r="AQ6" s="1169"/>
      <c r="AR6" s="1169"/>
      <c r="AS6" s="1169"/>
      <c r="AT6" s="1169"/>
      <c r="AU6" s="1169"/>
      <c r="AV6" s="1169"/>
      <c r="AW6" s="1169"/>
      <c r="AX6" s="1169"/>
      <c r="AY6" s="1169"/>
      <c r="AZ6" s="1170"/>
    </row>
    <row r="7" spans="1:52" ht="4.3499999999999996" customHeight="1" thickBot="1" x14ac:dyDescent="0.5">
      <c r="A7" s="11"/>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row>
    <row r="8" spans="1:52" ht="11.45" customHeight="1" x14ac:dyDescent="0.45">
      <c r="A8" s="12">
        <v>1</v>
      </c>
      <c r="B8" s="1158" t="s">
        <v>95</v>
      </c>
      <c r="C8" s="1158"/>
      <c r="D8" s="1158"/>
      <c r="E8" s="1158"/>
      <c r="F8" s="1158"/>
      <c r="G8" s="1158"/>
      <c r="H8" s="1158"/>
      <c r="I8" s="1158"/>
      <c r="J8" s="1158"/>
      <c r="K8" s="1158"/>
      <c r="L8" s="1158"/>
      <c r="M8" s="1158"/>
      <c r="N8" s="1158"/>
      <c r="O8" s="1158"/>
      <c r="P8" s="1158"/>
      <c r="Q8" s="1158"/>
      <c r="R8" s="1158"/>
      <c r="S8" s="1158"/>
      <c r="T8" s="1158"/>
      <c r="U8" s="1158"/>
      <c r="V8" s="1158"/>
      <c r="W8" s="1158"/>
      <c r="X8" s="1158"/>
      <c r="Y8" s="1158"/>
      <c r="Z8" s="1159"/>
      <c r="AA8" s="13">
        <v>11</v>
      </c>
      <c r="AB8" s="1160" t="s">
        <v>96</v>
      </c>
      <c r="AC8" s="1160"/>
      <c r="AD8" s="1160"/>
      <c r="AE8" s="1160"/>
      <c r="AF8" s="1160"/>
      <c r="AG8" s="1160"/>
      <c r="AH8" s="1160"/>
      <c r="AI8" s="1160"/>
      <c r="AJ8" s="1160"/>
      <c r="AK8" s="1160"/>
      <c r="AL8" s="1160"/>
      <c r="AM8" s="1160"/>
      <c r="AN8" s="1160"/>
      <c r="AO8" s="1160"/>
      <c r="AP8" s="1160"/>
      <c r="AQ8" s="1160"/>
      <c r="AR8" s="1160"/>
      <c r="AS8" s="1160"/>
      <c r="AT8" s="1160"/>
      <c r="AU8" s="1160"/>
      <c r="AV8" s="1160"/>
      <c r="AW8" s="1160"/>
      <c r="AX8" s="1160"/>
      <c r="AY8" s="1160"/>
      <c r="AZ8" s="1161"/>
    </row>
    <row r="9" spans="1:52" ht="11.45" customHeight="1" x14ac:dyDescent="0.45">
      <c r="A9" s="14">
        <v>2</v>
      </c>
      <c r="B9" s="1148" t="s">
        <v>97</v>
      </c>
      <c r="C9" s="1148"/>
      <c r="D9" s="1148"/>
      <c r="E9" s="1148"/>
      <c r="F9" s="1148"/>
      <c r="G9" s="1148"/>
      <c r="H9" s="1148"/>
      <c r="I9" s="1148"/>
      <c r="J9" s="1148"/>
      <c r="K9" s="1148"/>
      <c r="L9" s="1148"/>
      <c r="M9" s="1148"/>
      <c r="N9" s="1148"/>
      <c r="O9" s="1148"/>
      <c r="P9" s="1148"/>
      <c r="Q9" s="1148"/>
      <c r="R9" s="1148"/>
      <c r="S9" s="1148"/>
      <c r="T9" s="1148"/>
      <c r="U9" s="1148"/>
      <c r="V9" s="1148"/>
      <c r="W9" s="1148"/>
      <c r="X9" s="1148"/>
      <c r="Y9" s="1148"/>
      <c r="Z9" s="1149"/>
      <c r="AA9" s="15">
        <v>12</v>
      </c>
      <c r="AB9" s="1152" t="s">
        <v>98</v>
      </c>
      <c r="AC9" s="1152"/>
      <c r="AD9" s="1152"/>
      <c r="AE9" s="1152"/>
      <c r="AF9" s="1152"/>
      <c r="AG9" s="1152"/>
      <c r="AH9" s="1152"/>
      <c r="AI9" s="1152"/>
      <c r="AJ9" s="1152"/>
      <c r="AK9" s="1152"/>
      <c r="AL9" s="1152"/>
      <c r="AM9" s="1152"/>
      <c r="AN9" s="1152"/>
      <c r="AO9" s="1152"/>
      <c r="AP9" s="1152"/>
      <c r="AQ9" s="1152"/>
      <c r="AR9" s="1152"/>
      <c r="AS9" s="1152"/>
      <c r="AT9" s="1152"/>
      <c r="AU9" s="1152"/>
      <c r="AV9" s="1152"/>
      <c r="AW9" s="1152"/>
      <c r="AX9" s="1152"/>
      <c r="AY9" s="1152"/>
      <c r="AZ9" s="1153"/>
    </row>
    <row r="10" spans="1:52" ht="11.45" customHeight="1" x14ac:dyDescent="0.45">
      <c r="A10" s="14">
        <v>3</v>
      </c>
      <c r="B10" s="1148" t="s">
        <v>99</v>
      </c>
      <c r="C10" s="1148"/>
      <c r="D10" s="1148"/>
      <c r="E10" s="1148"/>
      <c r="F10" s="1148"/>
      <c r="G10" s="1148"/>
      <c r="H10" s="1148"/>
      <c r="I10" s="1148"/>
      <c r="J10" s="1148"/>
      <c r="K10" s="1148"/>
      <c r="L10" s="1148"/>
      <c r="M10" s="1148"/>
      <c r="N10" s="1148"/>
      <c r="O10" s="1148"/>
      <c r="P10" s="1148"/>
      <c r="Q10" s="1148"/>
      <c r="R10" s="1148"/>
      <c r="S10" s="1148"/>
      <c r="T10" s="1148"/>
      <c r="U10" s="1148"/>
      <c r="V10" s="1148"/>
      <c r="W10" s="1148"/>
      <c r="X10" s="1148"/>
      <c r="Y10" s="1148"/>
      <c r="Z10" s="1149"/>
      <c r="AA10" s="15">
        <v>13</v>
      </c>
      <c r="AB10" s="1152" t="s">
        <v>100</v>
      </c>
      <c r="AC10" s="1152"/>
      <c r="AD10" s="1152"/>
      <c r="AE10" s="1152"/>
      <c r="AF10" s="1152"/>
      <c r="AG10" s="1152"/>
      <c r="AH10" s="1152"/>
      <c r="AI10" s="1152"/>
      <c r="AJ10" s="1152"/>
      <c r="AK10" s="1152"/>
      <c r="AL10" s="1152"/>
      <c r="AM10" s="1152"/>
      <c r="AN10" s="1152"/>
      <c r="AO10" s="1152"/>
      <c r="AP10" s="1152"/>
      <c r="AQ10" s="1152"/>
      <c r="AR10" s="1152"/>
      <c r="AS10" s="1152"/>
      <c r="AT10" s="1152"/>
      <c r="AU10" s="1152"/>
      <c r="AV10" s="1152"/>
      <c r="AW10" s="1152"/>
      <c r="AX10" s="1152"/>
      <c r="AY10" s="1152"/>
      <c r="AZ10" s="1153"/>
    </row>
    <row r="11" spans="1:52" ht="11.45" customHeight="1" x14ac:dyDescent="0.45">
      <c r="A11" s="14">
        <v>4</v>
      </c>
      <c r="B11" s="1148" t="s">
        <v>101</v>
      </c>
      <c r="C11" s="1148"/>
      <c r="D11" s="1148"/>
      <c r="E11" s="1148"/>
      <c r="F11" s="1148"/>
      <c r="G11" s="1148"/>
      <c r="H11" s="1148"/>
      <c r="I11" s="1148"/>
      <c r="J11" s="1148"/>
      <c r="K11" s="1148"/>
      <c r="L11" s="1148"/>
      <c r="M11" s="1148"/>
      <c r="N11" s="1148"/>
      <c r="O11" s="1148"/>
      <c r="P11" s="1148"/>
      <c r="Q11" s="1148"/>
      <c r="R11" s="1148"/>
      <c r="S11" s="1148"/>
      <c r="T11" s="1148"/>
      <c r="U11" s="1148"/>
      <c r="V11" s="1148"/>
      <c r="W11" s="1148"/>
      <c r="X11" s="1148"/>
      <c r="Y11" s="1148"/>
      <c r="Z11" s="1149"/>
      <c r="AA11" s="15">
        <v>14</v>
      </c>
      <c r="AB11" s="1152" t="s">
        <v>159</v>
      </c>
      <c r="AC11" s="1152"/>
      <c r="AD11" s="1152"/>
      <c r="AE11" s="1152"/>
      <c r="AF11" s="1152"/>
      <c r="AG11" s="1152"/>
      <c r="AH11" s="1152"/>
      <c r="AI11" s="1152"/>
      <c r="AJ11" s="1152"/>
      <c r="AK11" s="1152"/>
      <c r="AL11" s="1152"/>
      <c r="AM11" s="1152"/>
      <c r="AN11" s="1152"/>
      <c r="AO11" s="1152"/>
      <c r="AP11" s="1152"/>
      <c r="AQ11" s="1152"/>
      <c r="AR11" s="1152"/>
      <c r="AS11" s="1152"/>
      <c r="AT11" s="1152"/>
      <c r="AU11" s="1152"/>
      <c r="AV11" s="1152"/>
      <c r="AW11" s="1152"/>
      <c r="AX11" s="1152"/>
      <c r="AY11" s="1152"/>
      <c r="AZ11" s="1153"/>
    </row>
    <row r="12" spans="1:52" ht="11.45" customHeight="1" x14ac:dyDescent="0.45">
      <c r="A12" s="14">
        <v>5</v>
      </c>
      <c r="B12" s="1148" t="s">
        <v>102</v>
      </c>
      <c r="C12" s="1148"/>
      <c r="D12" s="1148"/>
      <c r="E12" s="1148"/>
      <c r="F12" s="1148"/>
      <c r="G12" s="1148"/>
      <c r="H12" s="1148"/>
      <c r="I12" s="1148"/>
      <c r="J12" s="1148"/>
      <c r="K12" s="1148"/>
      <c r="L12" s="1148"/>
      <c r="M12" s="1148"/>
      <c r="N12" s="1148"/>
      <c r="O12" s="1148"/>
      <c r="P12" s="1148"/>
      <c r="Q12" s="1148"/>
      <c r="R12" s="1148"/>
      <c r="S12" s="1148"/>
      <c r="T12" s="1148"/>
      <c r="U12" s="1148"/>
      <c r="V12" s="1148"/>
      <c r="W12" s="1148"/>
      <c r="X12" s="1148"/>
      <c r="Y12" s="1148"/>
      <c r="Z12" s="1149"/>
      <c r="AA12" s="15">
        <v>15</v>
      </c>
      <c r="AB12" s="1152" t="s">
        <v>648</v>
      </c>
      <c r="AC12" s="1152"/>
      <c r="AD12" s="1152"/>
      <c r="AE12" s="1152"/>
      <c r="AF12" s="1152"/>
      <c r="AG12" s="1152"/>
      <c r="AH12" s="1152"/>
      <c r="AI12" s="1152"/>
      <c r="AJ12" s="1152"/>
      <c r="AK12" s="1152"/>
      <c r="AL12" s="1152"/>
      <c r="AM12" s="1152"/>
      <c r="AN12" s="1152"/>
      <c r="AO12" s="1152"/>
      <c r="AP12" s="1152"/>
      <c r="AQ12" s="1152"/>
      <c r="AR12" s="1152"/>
      <c r="AS12" s="1152"/>
      <c r="AT12" s="1152"/>
      <c r="AU12" s="1152"/>
      <c r="AV12" s="1152"/>
      <c r="AW12" s="1152"/>
      <c r="AX12" s="1152"/>
      <c r="AY12" s="1152"/>
      <c r="AZ12" s="1153"/>
    </row>
    <row r="13" spans="1:52" ht="11.45" customHeight="1" x14ac:dyDescent="0.45">
      <c r="A13" s="14">
        <v>6</v>
      </c>
      <c r="B13" s="1148" t="s">
        <v>103</v>
      </c>
      <c r="C13" s="1148"/>
      <c r="D13" s="1148"/>
      <c r="E13" s="1148"/>
      <c r="F13" s="1148"/>
      <c r="G13" s="1148"/>
      <c r="H13" s="1148"/>
      <c r="I13" s="1148"/>
      <c r="J13" s="1148"/>
      <c r="K13" s="1148"/>
      <c r="L13" s="1148"/>
      <c r="M13" s="1148"/>
      <c r="N13" s="1148"/>
      <c r="O13" s="1148"/>
      <c r="P13" s="1148"/>
      <c r="Q13" s="1148"/>
      <c r="R13" s="1148"/>
      <c r="S13" s="1148"/>
      <c r="T13" s="1148"/>
      <c r="U13" s="1148"/>
      <c r="V13" s="1148"/>
      <c r="W13" s="1148"/>
      <c r="X13" s="1148"/>
      <c r="Y13" s="1148"/>
      <c r="Z13" s="1149"/>
      <c r="AA13" s="9"/>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1"/>
    </row>
    <row r="14" spans="1:52" ht="11.45" customHeight="1" x14ac:dyDescent="0.45">
      <c r="A14" s="14">
        <v>7</v>
      </c>
      <c r="B14" s="1148" t="s">
        <v>104</v>
      </c>
      <c r="C14" s="1148"/>
      <c r="D14" s="1148"/>
      <c r="E14" s="1148"/>
      <c r="F14" s="1148"/>
      <c r="G14" s="1148"/>
      <c r="H14" s="1148"/>
      <c r="I14" s="1148"/>
      <c r="J14" s="1148"/>
      <c r="K14" s="1148"/>
      <c r="L14" s="1148"/>
      <c r="M14" s="1148"/>
      <c r="N14" s="1148"/>
      <c r="O14" s="1148"/>
      <c r="P14" s="1148"/>
      <c r="Q14" s="1148"/>
      <c r="R14" s="1148"/>
      <c r="S14" s="1148"/>
      <c r="T14" s="1148"/>
      <c r="U14" s="1148"/>
      <c r="V14" s="1148"/>
      <c r="W14" s="1148"/>
      <c r="X14" s="1148"/>
      <c r="Y14" s="1148"/>
      <c r="Z14" s="1149"/>
      <c r="AA14" s="9"/>
      <c r="AB14" s="1150"/>
      <c r="AC14" s="1150"/>
      <c r="AD14" s="1150"/>
      <c r="AE14" s="1150"/>
      <c r="AF14" s="1150"/>
      <c r="AG14" s="1150"/>
      <c r="AH14" s="1150"/>
      <c r="AI14" s="1150"/>
      <c r="AJ14" s="1150"/>
      <c r="AK14" s="1150"/>
      <c r="AL14" s="1150"/>
      <c r="AM14" s="1150"/>
      <c r="AN14" s="1150"/>
      <c r="AO14" s="1150"/>
      <c r="AP14" s="1150"/>
      <c r="AQ14" s="1150"/>
      <c r="AR14" s="1150"/>
      <c r="AS14" s="1150"/>
      <c r="AT14" s="1150"/>
      <c r="AU14" s="1150"/>
      <c r="AV14" s="1150"/>
      <c r="AW14" s="1150"/>
      <c r="AX14" s="1150"/>
      <c r="AY14" s="1150"/>
      <c r="AZ14" s="1151"/>
    </row>
    <row r="15" spans="1:52" ht="11.45" customHeight="1" x14ac:dyDescent="0.45">
      <c r="A15" s="14">
        <v>8</v>
      </c>
      <c r="B15" s="1148" t="s">
        <v>105</v>
      </c>
      <c r="C15" s="1148"/>
      <c r="D15" s="1148"/>
      <c r="E15" s="1148"/>
      <c r="F15" s="1148"/>
      <c r="G15" s="1148"/>
      <c r="H15" s="1148"/>
      <c r="I15" s="1148"/>
      <c r="J15" s="1148"/>
      <c r="K15" s="1148"/>
      <c r="L15" s="1148"/>
      <c r="M15" s="1148"/>
      <c r="N15" s="1148"/>
      <c r="O15" s="1148"/>
      <c r="P15" s="1148"/>
      <c r="Q15" s="1148"/>
      <c r="R15" s="1148"/>
      <c r="S15" s="1148"/>
      <c r="T15" s="1148"/>
      <c r="U15" s="1148"/>
      <c r="V15" s="1148"/>
      <c r="W15" s="1148"/>
      <c r="X15" s="1148"/>
      <c r="Y15" s="1148"/>
      <c r="Z15" s="1149"/>
      <c r="AA15" s="9"/>
      <c r="AB15" s="1150"/>
      <c r="AC15" s="1150"/>
      <c r="AD15" s="1150"/>
      <c r="AE15" s="1150"/>
      <c r="AF15" s="1150"/>
      <c r="AG15" s="1150"/>
      <c r="AH15" s="1150"/>
      <c r="AI15" s="1150"/>
      <c r="AJ15" s="1150"/>
      <c r="AK15" s="1150"/>
      <c r="AL15" s="1150"/>
      <c r="AM15" s="1150"/>
      <c r="AN15" s="1150"/>
      <c r="AO15" s="1150"/>
      <c r="AP15" s="1150"/>
      <c r="AQ15" s="1150"/>
      <c r="AR15" s="1150"/>
      <c r="AS15" s="1150"/>
      <c r="AT15" s="1150"/>
      <c r="AU15" s="1150"/>
      <c r="AV15" s="1150"/>
      <c r="AW15" s="1150"/>
      <c r="AX15" s="1150"/>
      <c r="AY15" s="1150"/>
      <c r="AZ15" s="1151"/>
    </row>
    <row r="16" spans="1:52" ht="11.45" customHeight="1" x14ac:dyDescent="0.45">
      <c r="A16" s="14">
        <v>9</v>
      </c>
      <c r="B16" s="1152" t="s">
        <v>106</v>
      </c>
      <c r="C16" s="1152"/>
      <c r="D16" s="1152"/>
      <c r="E16" s="1152"/>
      <c r="F16" s="1152"/>
      <c r="G16" s="1152"/>
      <c r="H16" s="1152"/>
      <c r="I16" s="1152"/>
      <c r="J16" s="1152"/>
      <c r="K16" s="1152"/>
      <c r="L16" s="1152"/>
      <c r="M16" s="1152"/>
      <c r="N16" s="1152"/>
      <c r="O16" s="1152"/>
      <c r="P16" s="1152"/>
      <c r="Q16" s="1152"/>
      <c r="R16" s="1152"/>
      <c r="S16" s="1152"/>
      <c r="T16" s="1152"/>
      <c r="U16" s="1152"/>
      <c r="V16" s="1152"/>
      <c r="W16" s="1152"/>
      <c r="X16" s="1152"/>
      <c r="Y16" s="1152"/>
      <c r="Z16" s="1153"/>
      <c r="AA16" s="9"/>
      <c r="AB16" s="1150"/>
      <c r="AC16" s="1150"/>
      <c r="AD16" s="1150"/>
      <c r="AE16" s="1150"/>
      <c r="AF16" s="1150"/>
      <c r="AG16" s="1150"/>
      <c r="AH16" s="1150"/>
      <c r="AI16" s="1150"/>
      <c r="AJ16" s="1150"/>
      <c r="AK16" s="1150"/>
      <c r="AL16" s="1150"/>
      <c r="AM16" s="1150"/>
      <c r="AN16" s="1150"/>
      <c r="AO16" s="1150"/>
      <c r="AP16" s="1150"/>
      <c r="AQ16" s="1150"/>
      <c r="AR16" s="1150"/>
      <c r="AS16" s="1150"/>
      <c r="AT16" s="1150"/>
      <c r="AU16" s="1150"/>
      <c r="AV16" s="1150"/>
      <c r="AW16" s="1150"/>
      <c r="AX16" s="1150"/>
      <c r="AY16" s="1150"/>
      <c r="AZ16" s="1151"/>
    </row>
    <row r="17" spans="1:52" ht="11.45" customHeight="1" thickBot="1" x14ac:dyDescent="0.5">
      <c r="A17" s="16">
        <v>10</v>
      </c>
      <c r="B17" s="1154" t="s">
        <v>107</v>
      </c>
      <c r="C17" s="1154"/>
      <c r="D17" s="1154"/>
      <c r="E17" s="1154"/>
      <c r="F17" s="1154"/>
      <c r="G17" s="1154"/>
      <c r="H17" s="1154"/>
      <c r="I17" s="1154"/>
      <c r="J17" s="1154"/>
      <c r="K17" s="1154"/>
      <c r="L17" s="1154"/>
      <c r="M17" s="1154"/>
      <c r="N17" s="1154"/>
      <c r="O17" s="1154"/>
      <c r="P17" s="1154"/>
      <c r="Q17" s="1154"/>
      <c r="R17" s="1154"/>
      <c r="S17" s="1154"/>
      <c r="T17" s="1154"/>
      <c r="U17" s="1154"/>
      <c r="V17" s="1154"/>
      <c r="W17" s="1154"/>
      <c r="X17" s="1154"/>
      <c r="Y17" s="1154"/>
      <c r="Z17" s="1155"/>
      <c r="AA17" s="8"/>
      <c r="AB17" s="1156"/>
      <c r="AC17" s="1156"/>
      <c r="AD17" s="1156"/>
      <c r="AE17" s="1156"/>
      <c r="AF17" s="1156"/>
      <c r="AG17" s="1156"/>
      <c r="AH17" s="1156"/>
      <c r="AI17" s="1156"/>
      <c r="AJ17" s="1156"/>
      <c r="AK17" s="1156"/>
      <c r="AL17" s="1156"/>
      <c r="AM17" s="1156"/>
      <c r="AN17" s="1156"/>
      <c r="AO17" s="1156"/>
      <c r="AP17" s="1156"/>
      <c r="AQ17" s="1156"/>
      <c r="AR17" s="1156"/>
      <c r="AS17" s="1156"/>
      <c r="AT17" s="1156"/>
      <c r="AU17" s="1156"/>
      <c r="AV17" s="1156"/>
      <c r="AW17" s="1156"/>
      <c r="AX17" s="1156"/>
      <c r="AY17" s="1156"/>
      <c r="AZ17" s="1157"/>
    </row>
    <row r="18" spans="1:52" ht="4.3499999999999996" customHeight="1" thickBot="1" x14ac:dyDescent="0.5">
      <c r="A18" s="17"/>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17"/>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row>
    <row r="19" spans="1:52" ht="13.5" customHeight="1" x14ac:dyDescent="0.45">
      <c r="A19" s="1137" t="s">
        <v>108</v>
      </c>
      <c r="B19" s="1138"/>
      <c r="C19" s="1138"/>
      <c r="D19" s="1138"/>
      <c r="E19" s="1138"/>
      <c r="F19" s="1138"/>
      <c r="G19" s="1138"/>
      <c r="H19" s="1138"/>
      <c r="I19" s="1138"/>
      <c r="J19" s="1138"/>
      <c r="K19" s="1138"/>
      <c r="L19" s="1138"/>
      <c r="M19" s="1138"/>
      <c r="N19" s="1138"/>
      <c r="O19" s="1138"/>
      <c r="P19" s="1138"/>
      <c r="Q19" s="1138"/>
      <c r="R19" s="1138"/>
      <c r="S19" s="1138"/>
      <c r="T19" s="1139" t="s">
        <v>654</v>
      </c>
      <c r="U19" s="1139"/>
      <c r="V19" s="1139"/>
      <c r="W19" s="1139"/>
      <c r="X19" s="1139"/>
      <c r="Y19" s="1139"/>
      <c r="Z19" s="1139"/>
      <c r="AA19" s="1139"/>
      <c r="AB19" s="1139"/>
      <c r="AC19" s="1139"/>
      <c r="AD19" s="1139"/>
      <c r="AE19" s="1139"/>
      <c r="AF19" s="1139"/>
      <c r="AG19" s="1139"/>
      <c r="AH19" s="1139"/>
      <c r="AI19" s="1139"/>
      <c r="AJ19" s="1139"/>
      <c r="AK19" s="1139"/>
      <c r="AL19" s="1139"/>
      <c r="AM19" s="1139"/>
      <c r="AN19" s="1138" t="s">
        <v>109</v>
      </c>
      <c r="AO19" s="1138"/>
      <c r="AP19" s="1138"/>
      <c r="AQ19" s="1138"/>
      <c r="AR19" s="1138"/>
      <c r="AS19" s="1138"/>
      <c r="AT19" s="1138"/>
      <c r="AU19" s="1138"/>
      <c r="AV19" s="1138"/>
      <c r="AW19" s="1138"/>
      <c r="AX19" s="1138"/>
      <c r="AY19" s="1138"/>
      <c r="AZ19" s="1140"/>
    </row>
    <row r="20" spans="1:52" ht="12.95" customHeight="1" thickBot="1" x14ac:dyDescent="0.5">
      <c r="A20" s="19"/>
      <c r="B20" s="1141" t="s">
        <v>110</v>
      </c>
      <c r="C20" s="1141"/>
      <c r="D20" s="1141"/>
      <c r="E20" s="1141"/>
      <c r="F20" s="1141"/>
      <c r="G20" s="1141" t="s">
        <v>79</v>
      </c>
      <c r="H20" s="1141"/>
      <c r="I20" s="1141"/>
      <c r="J20" s="1141" t="s">
        <v>111</v>
      </c>
      <c r="K20" s="1141"/>
      <c r="L20" s="1141"/>
      <c r="M20" s="1141"/>
      <c r="N20" s="1141"/>
      <c r="O20" s="1141"/>
      <c r="P20" s="1141"/>
      <c r="Q20" s="1141"/>
      <c r="R20" s="1141"/>
      <c r="S20" s="1141"/>
      <c r="T20" s="613">
        <v>1</v>
      </c>
      <c r="U20" s="613">
        <v>2</v>
      </c>
      <c r="V20" s="613">
        <v>3</v>
      </c>
      <c r="W20" s="613">
        <v>4</v>
      </c>
      <c r="X20" s="613">
        <v>5</v>
      </c>
      <c r="Y20" s="613">
        <v>6</v>
      </c>
      <c r="Z20" s="613">
        <v>7</v>
      </c>
      <c r="AA20" s="613">
        <v>8</v>
      </c>
      <c r="AB20" s="613">
        <v>9</v>
      </c>
      <c r="AC20" s="613">
        <v>10</v>
      </c>
      <c r="AD20" s="613">
        <v>11</v>
      </c>
      <c r="AE20" s="613">
        <v>12</v>
      </c>
      <c r="AF20" s="613">
        <v>13</v>
      </c>
      <c r="AG20" s="613">
        <v>14</v>
      </c>
      <c r="AH20" s="613">
        <v>15</v>
      </c>
      <c r="AI20" s="613" t="str">
        <f>IF(ISBLANK(AA13),"",AA13)</f>
        <v/>
      </c>
      <c r="AJ20" s="613" t="str">
        <f>IF(ISBLANK(AA14),"",AA14)</f>
        <v/>
      </c>
      <c r="AK20" s="613" t="str">
        <f>IF(ISBLANK(AA15),"",AA15)</f>
        <v/>
      </c>
      <c r="AL20" s="613" t="str">
        <f>IF(ISBLANK(AA16),"",AA16)</f>
        <v/>
      </c>
      <c r="AM20" s="613" t="str">
        <f>IF(ISBLANK(AA17),"",AA17)</f>
        <v/>
      </c>
      <c r="AN20" s="1141"/>
      <c r="AO20" s="1141"/>
      <c r="AP20" s="1141"/>
      <c r="AQ20" s="1141"/>
      <c r="AR20" s="1141"/>
      <c r="AS20" s="1141"/>
      <c r="AT20" s="1141"/>
      <c r="AU20" s="1141"/>
      <c r="AV20" s="1141"/>
      <c r="AW20" s="1141"/>
      <c r="AX20" s="1141"/>
      <c r="AY20" s="1141"/>
      <c r="AZ20" s="1142"/>
    </row>
    <row r="21" spans="1:52" ht="12.95" customHeight="1" thickBot="1" x14ac:dyDescent="0.5">
      <c r="A21" s="20">
        <v>1</v>
      </c>
      <c r="B21" s="1143" t="s">
        <v>113</v>
      </c>
      <c r="C21" s="1143"/>
      <c r="D21" s="1143"/>
      <c r="E21" s="1143"/>
      <c r="F21" s="1143"/>
      <c r="G21" s="1143" t="s">
        <v>114</v>
      </c>
      <c r="H21" s="1143"/>
      <c r="I21" s="1143"/>
      <c r="J21" s="1143" t="s">
        <v>94</v>
      </c>
      <c r="K21" s="1143"/>
      <c r="L21" s="1143"/>
      <c r="M21" s="1143"/>
      <c r="N21" s="1143"/>
      <c r="O21" s="1143"/>
      <c r="P21" s="1143"/>
      <c r="Q21" s="1143"/>
      <c r="R21" s="1143"/>
      <c r="S21" s="1144"/>
      <c r="T21" s="7"/>
      <c r="U21" s="7"/>
      <c r="V21" s="7"/>
      <c r="W21" s="7"/>
      <c r="X21" s="7"/>
      <c r="Y21" s="7"/>
      <c r="Z21" s="7"/>
      <c r="AA21" s="7"/>
      <c r="AB21" s="7"/>
      <c r="AC21" s="7"/>
      <c r="AD21" s="7"/>
      <c r="AE21" s="7"/>
      <c r="AF21" s="7"/>
      <c r="AG21" s="7"/>
      <c r="AH21" s="7"/>
      <c r="AI21" s="7"/>
      <c r="AJ21" s="7"/>
      <c r="AK21" s="7"/>
      <c r="AL21" s="7"/>
      <c r="AM21" s="7"/>
      <c r="AN21" s="1145"/>
      <c r="AO21" s="1146"/>
      <c r="AP21" s="1146"/>
      <c r="AQ21" s="1146"/>
      <c r="AR21" s="1146"/>
      <c r="AS21" s="1146"/>
      <c r="AT21" s="1146"/>
      <c r="AU21" s="1146"/>
      <c r="AV21" s="1146"/>
      <c r="AW21" s="1146"/>
      <c r="AX21" s="1146"/>
      <c r="AY21" s="1146"/>
      <c r="AZ21" s="1147"/>
    </row>
    <row r="22" spans="1:52" ht="12.95" customHeight="1" thickBot="1" x14ac:dyDescent="0.5">
      <c r="A22" s="21">
        <v>2</v>
      </c>
      <c r="B22" s="1109"/>
      <c r="C22" s="1109"/>
      <c r="D22" s="1109"/>
      <c r="E22" s="1109"/>
      <c r="F22" s="1109"/>
      <c r="G22" s="1109"/>
      <c r="H22" s="1109"/>
      <c r="I22" s="1109"/>
      <c r="J22" s="1109"/>
      <c r="K22" s="1109"/>
      <c r="L22" s="1109"/>
      <c r="M22" s="1109"/>
      <c r="N22" s="1109"/>
      <c r="O22" s="1109"/>
      <c r="P22" s="1109"/>
      <c r="Q22" s="1109"/>
      <c r="R22" s="1109"/>
      <c r="S22" s="1128"/>
      <c r="T22" s="6"/>
      <c r="U22" s="6"/>
      <c r="V22" s="6"/>
      <c r="W22" s="6"/>
      <c r="X22" s="6"/>
      <c r="Y22" s="6"/>
      <c r="Z22" s="6"/>
      <c r="AA22" s="6"/>
      <c r="AB22" s="6"/>
      <c r="AC22" s="6"/>
      <c r="AD22" s="6"/>
      <c r="AE22" s="6"/>
      <c r="AF22" s="6"/>
      <c r="AG22" s="6"/>
      <c r="AH22" s="6"/>
      <c r="AI22" s="6"/>
      <c r="AJ22" s="6"/>
      <c r="AK22" s="6"/>
      <c r="AL22" s="6"/>
      <c r="AM22" s="6"/>
      <c r="AN22" s="1129"/>
      <c r="AO22" s="1104"/>
      <c r="AP22" s="1104"/>
      <c r="AQ22" s="1104"/>
      <c r="AR22" s="1104"/>
      <c r="AS22" s="1104"/>
      <c r="AT22" s="1104"/>
      <c r="AU22" s="1104"/>
      <c r="AV22" s="1104"/>
      <c r="AW22" s="1104"/>
      <c r="AX22" s="1104"/>
      <c r="AY22" s="1104"/>
      <c r="AZ22" s="1130"/>
    </row>
    <row r="23" spans="1:52" ht="12.95" customHeight="1" thickBot="1" x14ac:dyDescent="0.5">
      <c r="A23" s="21">
        <v>3</v>
      </c>
      <c r="B23" s="1109"/>
      <c r="C23" s="1109"/>
      <c r="D23" s="1109"/>
      <c r="E23" s="1109"/>
      <c r="F23" s="1109"/>
      <c r="G23" s="1109"/>
      <c r="H23" s="1109"/>
      <c r="I23" s="1109"/>
      <c r="J23" s="1109"/>
      <c r="K23" s="1109"/>
      <c r="L23" s="1109"/>
      <c r="M23" s="1109"/>
      <c r="N23" s="1109"/>
      <c r="O23" s="1109"/>
      <c r="P23" s="1109"/>
      <c r="Q23" s="1109"/>
      <c r="R23" s="1109"/>
      <c r="S23" s="1128"/>
      <c r="T23" s="6"/>
      <c r="U23" s="6"/>
      <c r="V23" s="6"/>
      <c r="W23" s="6"/>
      <c r="X23" s="6"/>
      <c r="Y23" s="6"/>
      <c r="Z23" s="6"/>
      <c r="AA23" s="6"/>
      <c r="AB23" s="6"/>
      <c r="AC23" s="6"/>
      <c r="AD23" s="6"/>
      <c r="AE23" s="6"/>
      <c r="AF23" s="6"/>
      <c r="AG23" s="6"/>
      <c r="AH23" s="6"/>
      <c r="AI23" s="6"/>
      <c r="AJ23" s="6"/>
      <c r="AK23" s="6"/>
      <c r="AL23" s="6"/>
      <c r="AM23" s="6"/>
      <c r="AN23" s="1129"/>
      <c r="AO23" s="1104"/>
      <c r="AP23" s="1104"/>
      <c r="AQ23" s="1104"/>
      <c r="AR23" s="1104"/>
      <c r="AS23" s="1104"/>
      <c r="AT23" s="1104"/>
      <c r="AU23" s="1104"/>
      <c r="AV23" s="1104"/>
      <c r="AW23" s="1104"/>
      <c r="AX23" s="1104"/>
      <c r="AY23" s="1104"/>
      <c r="AZ23" s="1130"/>
    </row>
    <row r="24" spans="1:52" ht="12.95" customHeight="1" thickBot="1" x14ac:dyDescent="0.5">
      <c r="A24" s="21">
        <v>4</v>
      </c>
      <c r="B24" s="1109"/>
      <c r="C24" s="1109"/>
      <c r="D24" s="1109"/>
      <c r="E24" s="1109"/>
      <c r="F24" s="1109"/>
      <c r="G24" s="1109"/>
      <c r="H24" s="1109"/>
      <c r="I24" s="1109"/>
      <c r="J24" s="1109"/>
      <c r="K24" s="1109"/>
      <c r="L24" s="1109"/>
      <c r="M24" s="1109"/>
      <c r="N24" s="1109"/>
      <c r="O24" s="1109"/>
      <c r="P24" s="1109"/>
      <c r="Q24" s="1109"/>
      <c r="R24" s="1109"/>
      <c r="S24" s="1128"/>
      <c r="T24" s="6"/>
      <c r="U24" s="6"/>
      <c r="V24" s="6"/>
      <c r="W24" s="6"/>
      <c r="X24" s="6"/>
      <c r="Y24" s="6"/>
      <c r="Z24" s="6"/>
      <c r="AA24" s="6"/>
      <c r="AB24" s="6"/>
      <c r="AC24" s="6"/>
      <c r="AD24" s="6"/>
      <c r="AE24" s="6"/>
      <c r="AF24" s="6"/>
      <c r="AG24" s="6"/>
      <c r="AH24" s="6"/>
      <c r="AI24" s="6"/>
      <c r="AJ24" s="6"/>
      <c r="AK24" s="6"/>
      <c r="AL24" s="6"/>
      <c r="AM24" s="6"/>
      <c r="AN24" s="1129"/>
      <c r="AO24" s="1104"/>
      <c r="AP24" s="1104"/>
      <c r="AQ24" s="1104"/>
      <c r="AR24" s="1104"/>
      <c r="AS24" s="1104"/>
      <c r="AT24" s="1104"/>
      <c r="AU24" s="1104"/>
      <c r="AV24" s="1104"/>
      <c r="AW24" s="1104"/>
      <c r="AX24" s="1104"/>
      <c r="AY24" s="1104"/>
      <c r="AZ24" s="1130"/>
    </row>
    <row r="25" spans="1:52" ht="12.95" customHeight="1" thickBot="1" x14ac:dyDescent="0.5">
      <c r="A25" s="21">
        <v>5</v>
      </c>
      <c r="B25" s="1109"/>
      <c r="C25" s="1109"/>
      <c r="D25" s="1109"/>
      <c r="E25" s="1109"/>
      <c r="F25" s="1109"/>
      <c r="G25" s="1109"/>
      <c r="H25" s="1109"/>
      <c r="I25" s="1109"/>
      <c r="J25" s="1109"/>
      <c r="K25" s="1109"/>
      <c r="L25" s="1109"/>
      <c r="M25" s="1109"/>
      <c r="N25" s="1109"/>
      <c r="O25" s="1109"/>
      <c r="P25" s="1109"/>
      <c r="Q25" s="1109"/>
      <c r="R25" s="1109"/>
      <c r="S25" s="1128"/>
      <c r="T25" s="6"/>
      <c r="U25" s="6"/>
      <c r="V25" s="6"/>
      <c r="W25" s="6"/>
      <c r="X25" s="6"/>
      <c r="Y25" s="6"/>
      <c r="Z25" s="6"/>
      <c r="AA25" s="6"/>
      <c r="AB25" s="6"/>
      <c r="AC25" s="6"/>
      <c r="AD25" s="6"/>
      <c r="AE25" s="6"/>
      <c r="AF25" s="6"/>
      <c r="AG25" s="6"/>
      <c r="AH25" s="6"/>
      <c r="AI25" s="6"/>
      <c r="AJ25" s="6"/>
      <c r="AK25" s="6"/>
      <c r="AL25" s="6"/>
      <c r="AM25" s="6"/>
      <c r="AN25" s="1129"/>
      <c r="AO25" s="1104"/>
      <c r="AP25" s="1104"/>
      <c r="AQ25" s="1104"/>
      <c r="AR25" s="1104"/>
      <c r="AS25" s="1104"/>
      <c r="AT25" s="1104"/>
      <c r="AU25" s="1104"/>
      <c r="AV25" s="1104"/>
      <c r="AW25" s="1104"/>
      <c r="AX25" s="1104"/>
      <c r="AY25" s="1104"/>
      <c r="AZ25" s="1130"/>
    </row>
    <row r="26" spans="1:52" ht="12.95" customHeight="1" thickBot="1" x14ac:dyDescent="0.5">
      <c r="A26" s="21">
        <v>6</v>
      </c>
      <c r="B26" s="1109"/>
      <c r="C26" s="1109"/>
      <c r="D26" s="1109"/>
      <c r="E26" s="1109"/>
      <c r="F26" s="1109"/>
      <c r="G26" s="1109"/>
      <c r="H26" s="1109"/>
      <c r="I26" s="1109"/>
      <c r="J26" s="1109"/>
      <c r="K26" s="1109"/>
      <c r="L26" s="1109"/>
      <c r="M26" s="1109"/>
      <c r="N26" s="1109"/>
      <c r="O26" s="1109"/>
      <c r="P26" s="1109"/>
      <c r="Q26" s="1109"/>
      <c r="R26" s="1109"/>
      <c r="S26" s="1128"/>
      <c r="T26" s="6"/>
      <c r="U26" s="6"/>
      <c r="V26" s="6"/>
      <c r="W26" s="6"/>
      <c r="X26" s="6"/>
      <c r="Y26" s="6"/>
      <c r="Z26" s="6"/>
      <c r="AA26" s="6"/>
      <c r="AB26" s="6"/>
      <c r="AC26" s="6"/>
      <c r="AD26" s="6"/>
      <c r="AE26" s="6"/>
      <c r="AF26" s="6"/>
      <c r="AG26" s="6"/>
      <c r="AH26" s="6"/>
      <c r="AI26" s="6"/>
      <c r="AJ26" s="6"/>
      <c r="AK26" s="6"/>
      <c r="AL26" s="6"/>
      <c r="AM26" s="6"/>
      <c r="AN26" s="1129"/>
      <c r="AO26" s="1104"/>
      <c r="AP26" s="1104"/>
      <c r="AQ26" s="1104"/>
      <c r="AR26" s="1104"/>
      <c r="AS26" s="1104"/>
      <c r="AT26" s="1104"/>
      <c r="AU26" s="1104"/>
      <c r="AV26" s="1104"/>
      <c r="AW26" s="1104"/>
      <c r="AX26" s="1104"/>
      <c r="AY26" s="1104"/>
      <c r="AZ26" s="1130"/>
    </row>
    <row r="27" spans="1:52" ht="12.95" customHeight="1" thickBot="1" x14ac:dyDescent="0.5">
      <c r="A27" s="21">
        <v>7</v>
      </c>
      <c r="B27" s="1109"/>
      <c r="C27" s="1109"/>
      <c r="D27" s="1109"/>
      <c r="E27" s="1109"/>
      <c r="F27" s="1109"/>
      <c r="G27" s="1109"/>
      <c r="H27" s="1109"/>
      <c r="I27" s="1109"/>
      <c r="J27" s="1109"/>
      <c r="K27" s="1109"/>
      <c r="L27" s="1109"/>
      <c r="M27" s="1109"/>
      <c r="N27" s="1109"/>
      <c r="O27" s="1109"/>
      <c r="P27" s="1109"/>
      <c r="Q27" s="1109"/>
      <c r="R27" s="1109"/>
      <c r="S27" s="1128"/>
      <c r="T27" s="6"/>
      <c r="U27" s="6"/>
      <c r="V27" s="6"/>
      <c r="W27" s="6"/>
      <c r="X27" s="6"/>
      <c r="Y27" s="6"/>
      <c r="Z27" s="6"/>
      <c r="AA27" s="6"/>
      <c r="AB27" s="6"/>
      <c r="AC27" s="6"/>
      <c r="AD27" s="6"/>
      <c r="AE27" s="6"/>
      <c r="AF27" s="6"/>
      <c r="AG27" s="6"/>
      <c r="AH27" s="6"/>
      <c r="AI27" s="6"/>
      <c r="AJ27" s="6"/>
      <c r="AK27" s="6"/>
      <c r="AL27" s="6"/>
      <c r="AM27" s="6"/>
      <c r="AN27" s="1129"/>
      <c r="AO27" s="1104"/>
      <c r="AP27" s="1104"/>
      <c r="AQ27" s="1104"/>
      <c r="AR27" s="1104"/>
      <c r="AS27" s="1104"/>
      <c r="AT27" s="1104"/>
      <c r="AU27" s="1104"/>
      <c r="AV27" s="1104"/>
      <c r="AW27" s="1104"/>
      <c r="AX27" s="1104"/>
      <c r="AY27" s="1104"/>
      <c r="AZ27" s="1130"/>
    </row>
    <row r="28" spans="1:52" ht="12.95" customHeight="1" thickBot="1" x14ac:dyDescent="0.5">
      <c r="A28" s="21">
        <v>8</v>
      </c>
      <c r="B28" s="1109"/>
      <c r="C28" s="1109"/>
      <c r="D28" s="1109"/>
      <c r="E28" s="1109"/>
      <c r="F28" s="1109"/>
      <c r="G28" s="1109"/>
      <c r="H28" s="1109"/>
      <c r="I28" s="1109"/>
      <c r="J28" s="1109"/>
      <c r="K28" s="1109"/>
      <c r="L28" s="1109"/>
      <c r="M28" s="1109"/>
      <c r="N28" s="1109"/>
      <c r="O28" s="1109"/>
      <c r="P28" s="1109"/>
      <c r="Q28" s="1109"/>
      <c r="R28" s="1109"/>
      <c r="S28" s="1128"/>
      <c r="T28" s="6"/>
      <c r="U28" s="6"/>
      <c r="V28" s="6"/>
      <c r="W28" s="6"/>
      <c r="X28" s="6"/>
      <c r="Y28" s="6"/>
      <c r="Z28" s="6"/>
      <c r="AA28" s="6"/>
      <c r="AB28" s="6"/>
      <c r="AC28" s="6"/>
      <c r="AD28" s="6"/>
      <c r="AE28" s="6"/>
      <c r="AF28" s="6"/>
      <c r="AG28" s="6"/>
      <c r="AH28" s="6"/>
      <c r="AI28" s="6"/>
      <c r="AJ28" s="6"/>
      <c r="AK28" s="6"/>
      <c r="AL28" s="6"/>
      <c r="AM28" s="6"/>
      <c r="AN28" s="1129"/>
      <c r="AO28" s="1104"/>
      <c r="AP28" s="1104"/>
      <c r="AQ28" s="1104"/>
      <c r="AR28" s="1104"/>
      <c r="AS28" s="1104"/>
      <c r="AT28" s="1104"/>
      <c r="AU28" s="1104"/>
      <c r="AV28" s="1104"/>
      <c r="AW28" s="1104"/>
      <c r="AX28" s="1104"/>
      <c r="AY28" s="1104"/>
      <c r="AZ28" s="1130"/>
    </row>
    <row r="29" spans="1:52" ht="12.95" customHeight="1" thickBot="1" x14ac:dyDescent="0.5">
      <c r="A29" s="21">
        <v>9</v>
      </c>
      <c r="B29" s="1109"/>
      <c r="C29" s="1109"/>
      <c r="D29" s="1109"/>
      <c r="E29" s="1109"/>
      <c r="F29" s="1109"/>
      <c r="G29" s="1109"/>
      <c r="H29" s="1109"/>
      <c r="I29" s="1109"/>
      <c r="J29" s="1109"/>
      <c r="K29" s="1109"/>
      <c r="L29" s="1109"/>
      <c r="M29" s="1109"/>
      <c r="N29" s="1109"/>
      <c r="O29" s="1109"/>
      <c r="P29" s="1109"/>
      <c r="Q29" s="1109"/>
      <c r="R29" s="1109"/>
      <c r="S29" s="1128"/>
      <c r="T29" s="6"/>
      <c r="U29" s="6"/>
      <c r="V29" s="6"/>
      <c r="W29" s="6"/>
      <c r="X29" s="6"/>
      <c r="Y29" s="6"/>
      <c r="Z29" s="6"/>
      <c r="AA29" s="6"/>
      <c r="AB29" s="6"/>
      <c r="AC29" s="6"/>
      <c r="AD29" s="6"/>
      <c r="AE29" s="6"/>
      <c r="AF29" s="6"/>
      <c r="AG29" s="6"/>
      <c r="AH29" s="6"/>
      <c r="AI29" s="6"/>
      <c r="AJ29" s="6"/>
      <c r="AK29" s="6"/>
      <c r="AL29" s="6"/>
      <c r="AM29" s="6"/>
      <c r="AN29" s="1129"/>
      <c r="AO29" s="1104"/>
      <c r="AP29" s="1104"/>
      <c r="AQ29" s="1104"/>
      <c r="AR29" s="1104"/>
      <c r="AS29" s="1104"/>
      <c r="AT29" s="1104"/>
      <c r="AU29" s="1104"/>
      <c r="AV29" s="1104"/>
      <c r="AW29" s="1104"/>
      <c r="AX29" s="1104"/>
      <c r="AY29" s="1104"/>
      <c r="AZ29" s="1130"/>
    </row>
    <row r="30" spans="1:52" ht="12.95" customHeight="1" thickBot="1" x14ac:dyDescent="0.5">
      <c r="A30" s="21">
        <v>10</v>
      </c>
      <c r="B30" s="1109"/>
      <c r="C30" s="1109"/>
      <c r="D30" s="1109"/>
      <c r="E30" s="1109"/>
      <c r="F30" s="1109"/>
      <c r="G30" s="1109"/>
      <c r="H30" s="1109"/>
      <c r="I30" s="1109"/>
      <c r="J30" s="1109"/>
      <c r="K30" s="1109"/>
      <c r="L30" s="1109"/>
      <c r="M30" s="1109"/>
      <c r="N30" s="1109"/>
      <c r="O30" s="1109"/>
      <c r="P30" s="1109"/>
      <c r="Q30" s="1109"/>
      <c r="R30" s="1109"/>
      <c r="S30" s="1128"/>
      <c r="T30" s="6"/>
      <c r="U30" s="6"/>
      <c r="V30" s="6"/>
      <c r="W30" s="6"/>
      <c r="X30" s="6"/>
      <c r="Y30" s="6"/>
      <c r="Z30" s="6"/>
      <c r="AA30" s="6"/>
      <c r="AB30" s="6"/>
      <c r="AC30" s="6"/>
      <c r="AD30" s="6"/>
      <c r="AE30" s="6"/>
      <c r="AF30" s="6"/>
      <c r="AG30" s="6"/>
      <c r="AH30" s="6"/>
      <c r="AI30" s="6"/>
      <c r="AJ30" s="6"/>
      <c r="AK30" s="6"/>
      <c r="AL30" s="6"/>
      <c r="AM30" s="6"/>
      <c r="AN30" s="1129"/>
      <c r="AO30" s="1104"/>
      <c r="AP30" s="1104"/>
      <c r="AQ30" s="1104"/>
      <c r="AR30" s="1104"/>
      <c r="AS30" s="1104"/>
      <c r="AT30" s="1104"/>
      <c r="AU30" s="1104"/>
      <c r="AV30" s="1104"/>
      <c r="AW30" s="1104"/>
      <c r="AX30" s="1104"/>
      <c r="AY30" s="1104"/>
      <c r="AZ30" s="1130"/>
    </row>
    <row r="31" spans="1:52" ht="12.95" customHeight="1" thickBot="1" x14ac:dyDescent="0.5">
      <c r="A31" s="21">
        <v>11</v>
      </c>
      <c r="B31" s="1109"/>
      <c r="C31" s="1109"/>
      <c r="D31" s="1109"/>
      <c r="E31" s="1109"/>
      <c r="F31" s="1109"/>
      <c r="G31" s="1109"/>
      <c r="H31" s="1109"/>
      <c r="I31" s="1109"/>
      <c r="J31" s="1109"/>
      <c r="K31" s="1109"/>
      <c r="L31" s="1109"/>
      <c r="M31" s="1109"/>
      <c r="N31" s="1109"/>
      <c r="O31" s="1109"/>
      <c r="P31" s="1109"/>
      <c r="Q31" s="1109"/>
      <c r="R31" s="1109"/>
      <c r="S31" s="1128"/>
      <c r="T31" s="6"/>
      <c r="U31" s="6"/>
      <c r="V31" s="6"/>
      <c r="W31" s="6"/>
      <c r="X31" s="6"/>
      <c r="Y31" s="6"/>
      <c r="Z31" s="6"/>
      <c r="AA31" s="6"/>
      <c r="AB31" s="6"/>
      <c r="AC31" s="6"/>
      <c r="AD31" s="6"/>
      <c r="AE31" s="6"/>
      <c r="AF31" s="6"/>
      <c r="AG31" s="6"/>
      <c r="AH31" s="6"/>
      <c r="AI31" s="6"/>
      <c r="AJ31" s="6"/>
      <c r="AK31" s="6"/>
      <c r="AL31" s="6"/>
      <c r="AM31" s="6"/>
      <c r="AN31" s="1129"/>
      <c r="AO31" s="1104"/>
      <c r="AP31" s="1104"/>
      <c r="AQ31" s="1104"/>
      <c r="AR31" s="1104"/>
      <c r="AS31" s="1104"/>
      <c r="AT31" s="1104"/>
      <c r="AU31" s="1104"/>
      <c r="AV31" s="1104"/>
      <c r="AW31" s="1104"/>
      <c r="AX31" s="1104"/>
      <c r="AY31" s="1104"/>
      <c r="AZ31" s="1130"/>
    </row>
    <row r="32" spans="1:52" ht="12.95" customHeight="1" thickBot="1" x14ac:dyDescent="0.5">
      <c r="A32" s="21">
        <v>12</v>
      </c>
      <c r="B32" s="1109"/>
      <c r="C32" s="1109"/>
      <c r="D32" s="1109"/>
      <c r="E32" s="1109"/>
      <c r="F32" s="1109"/>
      <c r="G32" s="1109"/>
      <c r="H32" s="1109"/>
      <c r="I32" s="1109"/>
      <c r="J32" s="1109"/>
      <c r="K32" s="1109"/>
      <c r="L32" s="1109"/>
      <c r="M32" s="1109"/>
      <c r="N32" s="1109"/>
      <c r="O32" s="1109"/>
      <c r="P32" s="1109"/>
      <c r="Q32" s="1109"/>
      <c r="R32" s="1109"/>
      <c r="S32" s="1128"/>
      <c r="T32" s="6"/>
      <c r="U32" s="6"/>
      <c r="V32" s="6"/>
      <c r="W32" s="6"/>
      <c r="X32" s="6"/>
      <c r="Y32" s="6"/>
      <c r="Z32" s="6"/>
      <c r="AA32" s="6"/>
      <c r="AB32" s="6"/>
      <c r="AC32" s="6"/>
      <c r="AD32" s="6"/>
      <c r="AE32" s="6"/>
      <c r="AF32" s="6"/>
      <c r="AG32" s="6"/>
      <c r="AH32" s="6"/>
      <c r="AI32" s="6"/>
      <c r="AJ32" s="6"/>
      <c r="AK32" s="6"/>
      <c r="AL32" s="6"/>
      <c r="AM32" s="6"/>
      <c r="AN32" s="1129"/>
      <c r="AO32" s="1104"/>
      <c r="AP32" s="1104"/>
      <c r="AQ32" s="1104"/>
      <c r="AR32" s="1104"/>
      <c r="AS32" s="1104"/>
      <c r="AT32" s="1104"/>
      <c r="AU32" s="1104"/>
      <c r="AV32" s="1104"/>
      <c r="AW32" s="1104"/>
      <c r="AX32" s="1104"/>
      <c r="AY32" s="1104"/>
      <c r="AZ32" s="1130"/>
    </row>
    <row r="33" spans="1:52" ht="12.95" customHeight="1" thickBot="1" x14ac:dyDescent="0.5">
      <c r="A33" s="21">
        <v>13</v>
      </c>
      <c r="B33" s="1109"/>
      <c r="C33" s="1109"/>
      <c r="D33" s="1109"/>
      <c r="E33" s="1109"/>
      <c r="F33" s="1109"/>
      <c r="G33" s="1109"/>
      <c r="H33" s="1109"/>
      <c r="I33" s="1109"/>
      <c r="J33" s="1109"/>
      <c r="K33" s="1109"/>
      <c r="L33" s="1109"/>
      <c r="M33" s="1109"/>
      <c r="N33" s="1109"/>
      <c r="O33" s="1109"/>
      <c r="P33" s="1109"/>
      <c r="Q33" s="1109"/>
      <c r="R33" s="1109"/>
      <c r="S33" s="1128"/>
      <c r="T33" s="6"/>
      <c r="U33" s="6"/>
      <c r="V33" s="6"/>
      <c r="W33" s="6"/>
      <c r="X33" s="6"/>
      <c r="Y33" s="6"/>
      <c r="Z33" s="6"/>
      <c r="AA33" s="6"/>
      <c r="AB33" s="6"/>
      <c r="AC33" s="6"/>
      <c r="AD33" s="6"/>
      <c r="AE33" s="6"/>
      <c r="AF33" s="6"/>
      <c r="AG33" s="6"/>
      <c r="AH33" s="6"/>
      <c r="AI33" s="6"/>
      <c r="AJ33" s="6"/>
      <c r="AK33" s="6"/>
      <c r="AL33" s="6"/>
      <c r="AM33" s="6"/>
      <c r="AN33" s="1129"/>
      <c r="AO33" s="1104"/>
      <c r="AP33" s="1104"/>
      <c r="AQ33" s="1104"/>
      <c r="AR33" s="1104"/>
      <c r="AS33" s="1104"/>
      <c r="AT33" s="1104"/>
      <c r="AU33" s="1104"/>
      <c r="AV33" s="1104"/>
      <c r="AW33" s="1104"/>
      <c r="AX33" s="1104"/>
      <c r="AY33" s="1104"/>
      <c r="AZ33" s="1130"/>
    </row>
    <row r="34" spans="1:52" ht="12.95" customHeight="1" thickBot="1" x14ac:dyDescent="0.5">
      <c r="A34" s="21">
        <v>14</v>
      </c>
      <c r="B34" s="1109"/>
      <c r="C34" s="1109"/>
      <c r="D34" s="1109"/>
      <c r="E34" s="1109"/>
      <c r="F34" s="1109"/>
      <c r="G34" s="1109"/>
      <c r="H34" s="1109"/>
      <c r="I34" s="1109"/>
      <c r="J34" s="1109"/>
      <c r="K34" s="1109"/>
      <c r="L34" s="1109"/>
      <c r="M34" s="1109"/>
      <c r="N34" s="1109"/>
      <c r="O34" s="1109"/>
      <c r="P34" s="1109"/>
      <c r="Q34" s="1109"/>
      <c r="R34" s="1109"/>
      <c r="S34" s="1128"/>
      <c r="T34" s="6"/>
      <c r="U34" s="6"/>
      <c r="V34" s="6"/>
      <c r="W34" s="6"/>
      <c r="X34" s="6"/>
      <c r="Y34" s="6"/>
      <c r="Z34" s="6"/>
      <c r="AA34" s="6"/>
      <c r="AB34" s="6"/>
      <c r="AC34" s="6"/>
      <c r="AD34" s="6"/>
      <c r="AE34" s="6"/>
      <c r="AF34" s="6"/>
      <c r="AG34" s="6"/>
      <c r="AH34" s="6"/>
      <c r="AI34" s="6"/>
      <c r="AJ34" s="6"/>
      <c r="AK34" s="6"/>
      <c r="AL34" s="6"/>
      <c r="AM34" s="6"/>
      <c r="AN34" s="1129"/>
      <c r="AO34" s="1104"/>
      <c r="AP34" s="1104"/>
      <c r="AQ34" s="1104"/>
      <c r="AR34" s="1104"/>
      <c r="AS34" s="1104"/>
      <c r="AT34" s="1104"/>
      <c r="AU34" s="1104"/>
      <c r="AV34" s="1104"/>
      <c r="AW34" s="1104"/>
      <c r="AX34" s="1104"/>
      <c r="AY34" s="1104"/>
      <c r="AZ34" s="1130"/>
    </row>
    <row r="35" spans="1:52" ht="12.95" customHeight="1" thickBot="1" x14ac:dyDescent="0.5">
      <c r="A35" s="19">
        <v>15</v>
      </c>
      <c r="B35" s="1098"/>
      <c r="C35" s="1098"/>
      <c r="D35" s="1098"/>
      <c r="E35" s="1098"/>
      <c r="F35" s="1098"/>
      <c r="G35" s="1098"/>
      <c r="H35" s="1098"/>
      <c r="I35" s="1098"/>
      <c r="J35" s="1098"/>
      <c r="K35" s="1098"/>
      <c r="L35" s="1098"/>
      <c r="M35" s="1098"/>
      <c r="N35" s="1098"/>
      <c r="O35" s="1098"/>
      <c r="P35" s="1098"/>
      <c r="Q35" s="1098"/>
      <c r="R35" s="1098"/>
      <c r="S35" s="1131"/>
      <c r="T35" s="5"/>
      <c r="U35" s="5"/>
      <c r="V35" s="5"/>
      <c r="W35" s="5"/>
      <c r="X35" s="5"/>
      <c r="Y35" s="5"/>
      <c r="Z35" s="5"/>
      <c r="AA35" s="5"/>
      <c r="AB35" s="5"/>
      <c r="AC35" s="5"/>
      <c r="AD35" s="5"/>
      <c r="AE35" s="5"/>
      <c r="AF35" s="5"/>
      <c r="AG35" s="5"/>
      <c r="AH35" s="5"/>
      <c r="AI35" s="5"/>
      <c r="AJ35" s="5"/>
      <c r="AK35" s="5"/>
      <c r="AL35" s="5"/>
      <c r="AM35" s="5"/>
      <c r="AN35" s="1132"/>
      <c r="AO35" s="1093"/>
      <c r="AP35" s="1093"/>
      <c r="AQ35" s="1093"/>
      <c r="AR35" s="1093"/>
      <c r="AS35" s="1093"/>
      <c r="AT35" s="1093"/>
      <c r="AU35" s="1093"/>
      <c r="AV35" s="1093"/>
      <c r="AW35" s="1093"/>
      <c r="AX35" s="1093"/>
      <c r="AY35" s="1093"/>
      <c r="AZ35" s="1133"/>
    </row>
    <row r="36" spans="1:52" ht="4.3499999999999996" customHeight="1" thickBot="1" x14ac:dyDescent="0.5">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row>
    <row r="37" spans="1:52" ht="13.9" customHeight="1" thickBot="1" x14ac:dyDescent="0.5">
      <c r="A37" s="594">
        <f>IF(T21="",-1,COUNTIF(T21:Y35,AA41)+COUNTIF(Z21:Z35,AA40)+COUNTIF(AA21:AA35,AA41)+COUNTIF(AB21:AB35,AA40)+COUNTIF(AE21:AH35,AA41))</f>
        <v>-1</v>
      </c>
      <c r="B37" s="1134" t="s">
        <v>112</v>
      </c>
      <c r="C37" s="1134"/>
      <c r="D37" s="1134"/>
      <c r="E37" s="1134"/>
      <c r="F37" s="1134"/>
      <c r="G37" s="1134"/>
      <c r="H37" s="1134"/>
      <c r="I37" s="1134"/>
      <c r="J37" s="1134"/>
      <c r="K37" s="522"/>
      <c r="L37" s="1135" t="str">
        <f>IF(A37&gt;0,"Conclusion: Not Feasible- Further Review with AMG Supply Chain, Engineering, and/or Supplier Quality needed.", "Conclusion: Feasible - Product can be produced as specified with no revisions.")</f>
        <v>Conclusion: Feasible - Product can be produced as specified with no revisions.</v>
      </c>
      <c r="M37" s="1135"/>
      <c r="N37" s="1135"/>
      <c r="O37" s="1135"/>
      <c r="P37" s="1135"/>
      <c r="Q37" s="1135"/>
      <c r="R37" s="1135"/>
      <c r="S37" s="1135"/>
      <c r="T37" s="1135"/>
      <c r="U37" s="1135"/>
      <c r="V37" s="1135"/>
      <c r="W37" s="1135"/>
      <c r="X37" s="1135"/>
      <c r="Y37" s="1135"/>
      <c r="Z37" s="1135"/>
      <c r="AA37" s="1135"/>
      <c r="AB37" s="1135"/>
      <c r="AC37" s="1135"/>
      <c r="AD37" s="1135"/>
      <c r="AE37" s="1135"/>
      <c r="AF37" s="1135"/>
      <c r="AG37" s="1135"/>
      <c r="AH37" s="1135"/>
      <c r="AI37" s="1135"/>
      <c r="AJ37" s="1135"/>
      <c r="AK37" s="1135"/>
      <c r="AL37" s="1135"/>
      <c r="AM37" s="1135"/>
      <c r="AN37" s="1135"/>
      <c r="AO37" s="1135"/>
      <c r="AP37" s="1135"/>
      <c r="AQ37" s="1135"/>
      <c r="AR37" s="1135"/>
      <c r="AS37" s="1135"/>
      <c r="AT37" s="1135"/>
      <c r="AU37" s="1135"/>
      <c r="AV37" s="1135"/>
      <c r="AW37" s="1135"/>
      <c r="AX37" s="1135"/>
      <c r="AY37" s="1135"/>
      <c r="AZ37" s="1136"/>
    </row>
    <row r="38" spans="1:52" ht="4.3499999999999996" customHeight="1" thickBot="1" x14ac:dyDescent="0.5">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row>
    <row r="39" spans="1:52" ht="12.2" customHeight="1" thickBot="1" x14ac:dyDescent="0.5">
      <c r="A39" s="1114" t="s">
        <v>632</v>
      </c>
      <c r="B39" s="1115"/>
      <c r="C39" s="1115"/>
      <c r="D39" s="1115"/>
      <c r="E39" s="1115"/>
      <c r="F39" s="1115"/>
      <c r="G39" s="1115"/>
      <c r="H39" s="1115"/>
      <c r="I39" s="1115"/>
      <c r="J39" s="1115"/>
      <c r="K39" s="1115"/>
      <c r="L39" s="1114" t="s">
        <v>115</v>
      </c>
      <c r="M39" s="1115"/>
      <c r="N39" s="1115"/>
      <c r="O39" s="1115"/>
      <c r="P39" s="1115"/>
      <c r="Q39" s="1115"/>
      <c r="R39" s="1115"/>
      <c r="S39" s="1115"/>
      <c r="T39" s="1115"/>
      <c r="U39" s="1115"/>
      <c r="V39" s="1115"/>
      <c r="W39" s="1115" t="s">
        <v>54</v>
      </c>
      <c r="X39" s="1115"/>
      <c r="Y39" s="1116"/>
      <c r="Z39" s="22"/>
      <c r="AA39" s="22"/>
      <c r="AB39" s="1114" t="s">
        <v>635</v>
      </c>
      <c r="AC39" s="1115"/>
      <c r="AD39" s="1115"/>
      <c r="AE39" s="1115"/>
      <c r="AF39" s="1115"/>
      <c r="AG39" s="1115"/>
      <c r="AH39" s="1115"/>
      <c r="AI39" s="1115"/>
      <c r="AJ39" s="1115"/>
      <c r="AK39" s="1115"/>
      <c r="AL39" s="1115"/>
      <c r="AM39" s="1114" t="s">
        <v>633</v>
      </c>
      <c r="AN39" s="1115"/>
      <c r="AO39" s="1115"/>
      <c r="AP39" s="1115"/>
      <c r="AQ39" s="1115"/>
      <c r="AR39" s="1115"/>
      <c r="AS39" s="1115"/>
      <c r="AT39" s="1115"/>
      <c r="AU39" s="1115"/>
      <c r="AV39" s="1115"/>
      <c r="AW39" s="1115"/>
      <c r="AX39" s="1115" t="s">
        <v>54</v>
      </c>
      <c r="AY39" s="1115"/>
      <c r="AZ39" s="1116"/>
    </row>
    <row r="40" spans="1:52" ht="12.2" customHeight="1" x14ac:dyDescent="0.45">
      <c r="A40" s="1119" t="s">
        <v>631</v>
      </c>
      <c r="B40" s="1120"/>
      <c r="C40" s="1120"/>
      <c r="D40" s="1120"/>
      <c r="E40" s="1120"/>
      <c r="F40" s="1120"/>
      <c r="G40" s="1120"/>
      <c r="H40" s="1120"/>
      <c r="I40" s="1120"/>
      <c r="J40" s="1120"/>
      <c r="K40" s="1121"/>
      <c r="L40" s="1117"/>
      <c r="M40" s="1118"/>
      <c r="N40" s="1118"/>
      <c r="O40" s="1118"/>
      <c r="P40" s="1118"/>
      <c r="Q40" s="1118"/>
      <c r="R40" s="1118"/>
      <c r="S40" s="1118"/>
      <c r="T40" s="1118"/>
      <c r="U40" s="1118"/>
      <c r="V40" s="1118"/>
      <c r="W40" s="1122"/>
      <c r="X40" s="1123"/>
      <c r="Y40" s="1124"/>
      <c r="Z40" s="23"/>
      <c r="AA40" s="24" t="s">
        <v>116</v>
      </c>
      <c r="AB40" s="1125" t="s">
        <v>634</v>
      </c>
      <c r="AC40" s="1126"/>
      <c r="AD40" s="1126"/>
      <c r="AE40" s="1126"/>
      <c r="AF40" s="1126"/>
      <c r="AG40" s="1126"/>
      <c r="AH40" s="1126"/>
      <c r="AI40" s="1126"/>
      <c r="AJ40" s="1126"/>
      <c r="AK40" s="1126"/>
      <c r="AL40" s="1127"/>
      <c r="AM40" s="1125" t="str">
        <f>IF(ISBLANK(Information!D37),"",Information!D37)</f>
        <v/>
      </c>
      <c r="AN40" s="1126"/>
      <c r="AO40" s="1126"/>
      <c r="AP40" s="1126"/>
      <c r="AQ40" s="1126"/>
      <c r="AR40" s="1126"/>
      <c r="AS40" s="1126"/>
      <c r="AT40" s="1126"/>
      <c r="AU40" s="1126"/>
      <c r="AV40" s="1126"/>
      <c r="AW40" s="1126"/>
      <c r="AX40" s="1123"/>
      <c r="AY40" s="1123"/>
      <c r="AZ40" s="1124"/>
    </row>
    <row r="41" spans="1:52" ht="12.2" customHeight="1" x14ac:dyDescent="0.45">
      <c r="A41" s="1105" t="s">
        <v>117</v>
      </c>
      <c r="B41" s="1106"/>
      <c r="C41" s="1106"/>
      <c r="D41" s="1106"/>
      <c r="E41" s="1106"/>
      <c r="F41" s="1106"/>
      <c r="G41" s="1106"/>
      <c r="H41" s="1106"/>
      <c r="I41" s="1106"/>
      <c r="J41" s="1106"/>
      <c r="K41" s="1107"/>
      <c r="L41" s="1103"/>
      <c r="M41" s="1104"/>
      <c r="N41" s="1104"/>
      <c r="O41" s="1104"/>
      <c r="P41" s="1104"/>
      <c r="Q41" s="1104"/>
      <c r="R41" s="1104"/>
      <c r="S41" s="1104"/>
      <c r="T41" s="1104"/>
      <c r="U41" s="1104"/>
      <c r="V41" s="1104"/>
      <c r="W41" s="1108"/>
      <c r="X41" s="1109"/>
      <c r="Y41" s="1110"/>
      <c r="Z41" s="23"/>
      <c r="AA41" s="24" t="s">
        <v>118</v>
      </c>
      <c r="AB41" s="1111" t="s">
        <v>83</v>
      </c>
      <c r="AC41" s="1112"/>
      <c r="AD41" s="1112"/>
      <c r="AE41" s="1112"/>
      <c r="AF41" s="1112"/>
      <c r="AG41" s="1112"/>
      <c r="AH41" s="1112"/>
      <c r="AI41" s="1112"/>
      <c r="AJ41" s="1112"/>
      <c r="AK41" s="1112"/>
      <c r="AL41" s="1113"/>
      <c r="AM41" s="1111" t="str">
        <f>IF(ISBLANK(Information!D39),"",Information!D39)</f>
        <v/>
      </c>
      <c r="AN41" s="1112"/>
      <c r="AO41" s="1112"/>
      <c r="AP41" s="1112"/>
      <c r="AQ41" s="1112"/>
      <c r="AR41" s="1112"/>
      <c r="AS41" s="1112"/>
      <c r="AT41" s="1112"/>
      <c r="AU41" s="1112"/>
      <c r="AV41" s="1112"/>
      <c r="AW41" s="1112"/>
      <c r="AX41" s="1109"/>
      <c r="AY41" s="1109"/>
      <c r="AZ41" s="1110"/>
    </row>
    <row r="42" spans="1:52" ht="12.2" customHeight="1" x14ac:dyDescent="0.45">
      <c r="A42" s="1105" t="s">
        <v>119</v>
      </c>
      <c r="B42" s="1106"/>
      <c r="C42" s="1106"/>
      <c r="D42" s="1106"/>
      <c r="E42" s="1106"/>
      <c r="F42" s="1106"/>
      <c r="G42" s="1106"/>
      <c r="H42" s="1106"/>
      <c r="I42" s="1106"/>
      <c r="J42" s="1106"/>
      <c r="K42" s="1107"/>
      <c r="L42" s="1103"/>
      <c r="M42" s="1104"/>
      <c r="N42" s="1104"/>
      <c r="O42" s="1104"/>
      <c r="P42" s="1104"/>
      <c r="Q42" s="1104"/>
      <c r="R42" s="1104"/>
      <c r="S42" s="1104"/>
      <c r="T42" s="1104"/>
      <c r="U42" s="1104"/>
      <c r="V42" s="1104"/>
      <c r="W42" s="1108"/>
      <c r="X42" s="1109"/>
      <c r="Y42" s="1110"/>
      <c r="Z42" s="23"/>
      <c r="AA42" s="24" t="s">
        <v>68</v>
      </c>
      <c r="AB42" s="1111" t="s">
        <v>117</v>
      </c>
      <c r="AC42" s="1112"/>
      <c r="AD42" s="1112"/>
      <c r="AE42" s="1112"/>
      <c r="AF42" s="1112"/>
      <c r="AG42" s="1112"/>
      <c r="AH42" s="1112"/>
      <c r="AI42" s="1112"/>
      <c r="AJ42" s="1112"/>
      <c r="AK42" s="1112"/>
      <c r="AL42" s="1113"/>
      <c r="AM42" s="1103"/>
      <c r="AN42" s="1104"/>
      <c r="AO42" s="1104"/>
      <c r="AP42" s="1104"/>
      <c r="AQ42" s="1104"/>
      <c r="AR42" s="1104"/>
      <c r="AS42" s="1104"/>
      <c r="AT42" s="1104"/>
      <c r="AU42" s="1104"/>
      <c r="AV42" s="1104"/>
      <c r="AW42" s="1104"/>
      <c r="AX42" s="1109"/>
      <c r="AY42" s="1109"/>
      <c r="AZ42" s="1110"/>
    </row>
    <row r="43" spans="1:52" ht="12.2" customHeight="1" thickBot="1" x14ac:dyDescent="0.5">
      <c r="A43" s="1094" t="s">
        <v>120</v>
      </c>
      <c r="B43" s="1095"/>
      <c r="C43" s="1095"/>
      <c r="D43" s="1095"/>
      <c r="E43" s="1095"/>
      <c r="F43" s="1095"/>
      <c r="G43" s="1095"/>
      <c r="H43" s="1095"/>
      <c r="I43" s="1095"/>
      <c r="J43" s="1095"/>
      <c r="K43" s="1096"/>
      <c r="L43" s="1092"/>
      <c r="M43" s="1093"/>
      <c r="N43" s="1093"/>
      <c r="O43" s="1093"/>
      <c r="P43" s="1093"/>
      <c r="Q43" s="1093"/>
      <c r="R43" s="1093"/>
      <c r="S43" s="1093"/>
      <c r="T43" s="1093"/>
      <c r="U43" s="1093"/>
      <c r="V43" s="1093"/>
      <c r="W43" s="1097"/>
      <c r="X43" s="1098"/>
      <c r="Y43" s="1099"/>
      <c r="Z43" s="25"/>
      <c r="AA43" s="25"/>
      <c r="AB43" s="1100"/>
      <c r="AC43" s="1101"/>
      <c r="AD43" s="1101"/>
      <c r="AE43" s="1101"/>
      <c r="AF43" s="1101"/>
      <c r="AG43" s="1101"/>
      <c r="AH43" s="1101"/>
      <c r="AI43" s="1101"/>
      <c r="AJ43" s="1101"/>
      <c r="AK43" s="1101"/>
      <c r="AL43" s="1102"/>
      <c r="AM43" s="1092"/>
      <c r="AN43" s="1093"/>
      <c r="AO43" s="1093"/>
      <c r="AP43" s="1093"/>
      <c r="AQ43" s="1093"/>
      <c r="AR43" s="1093"/>
      <c r="AS43" s="1093"/>
      <c r="AT43" s="1093"/>
      <c r="AU43" s="1093"/>
      <c r="AV43" s="1093"/>
      <c r="AW43" s="1093"/>
      <c r="AX43" s="1098"/>
      <c r="AY43" s="1098"/>
      <c r="AZ43" s="1099"/>
    </row>
    <row r="44" spans="1:52" ht="4.3499999999999996" customHeight="1" x14ac:dyDescent="0.4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row>
  </sheetData>
  <sheetProtection algorithmName="SHA-512" hashValue="cM7HznURJJEB5KjjBGUzi5T9NdE9ZZEf9lUXLwuxWB1Q4tKSj5c0Ndl70mnxkW4KyMGXFeGF/UTdIcp2fRp23g==" saltValue="VlozdzD4boyzWF8LvgX8hg==" spinCount="100000" sheet="1" objects="1" scenarios="1" selectLockedCells="1"/>
  <mergeCells count="129">
    <mergeCell ref="A2:H2"/>
    <mergeCell ref="I2:T2"/>
    <mergeCell ref="U2:AZ6"/>
    <mergeCell ref="A3:H3"/>
    <mergeCell ref="I3:T3"/>
    <mergeCell ref="A4:H4"/>
    <mergeCell ref="I4:T4"/>
    <mergeCell ref="A5:H5"/>
    <mergeCell ref="I5:T5"/>
    <mergeCell ref="A6:H6"/>
    <mergeCell ref="I6:T6"/>
    <mergeCell ref="B8:Z8"/>
    <mergeCell ref="AB8:AZ8"/>
    <mergeCell ref="B9:Z9"/>
    <mergeCell ref="AB9:AZ9"/>
    <mergeCell ref="B10:Z10"/>
    <mergeCell ref="AB10:AZ10"/>
    <mergeCell ref="B11:Z11"/>
    <mergeCell ref="AB11:AZ11"/>
    <mergeCell ref="B12:Z12"/>
    <mergeCell ref="AB12:AZ12"/>
    <mergeCell ref="B13:Z13"/>
    <mergeCell ref="AB13:AZ13"/>
    <mergeCell ref="B14:Z14"/>
    <mergeCell ref="AB14:AZ14"/>
    <mergeCell ref="B15:Z15"/>
    <mergeCell ref="AB15:AZ15"/>
    <mergeCell ref="B16:Z16"/>
    <mergeCell ref="AB16:AZ16"/>
    <mergeCell ref="B17:Z17"/>
    <mergeCell ref="AB17:AZ17"/>
    <mergeCell ref="A19:S19"/>
    <mergeCell ref="T19:AM19"/>
    <mergeCell ref="AN19:AZ20"/>
    <mergeCell ref="B20:F20"/>
    <mergeCell ref="G20:I20"/>
    <mergeCell ref="J20:S20"/>
    <mergeCell ref="B21:F21"/>
    <mergeCell ref="G21:I21"/>
    <mergeCell ref="J21:S21"/>
    <mergeCell ref="AN21:AZ21"/>
    <mergeCell ref="B22:F22"/>
    <mergeCell ref="G22:I22"/>
    <mergeCell ref="J22:S22"/>
    <mergeCell ref="AN22:AZ22"/>
    <mergeCell ref="B23:F23"/>
    <mergeCell ref="G23:I23"/>
    <mergeCell ref="J23:S23"/>
    <mergeCell ref="AN23:AZ23"/>
    <mergeCell ref="B24:F24"/>
    <mergeCell ref="G24:I24"/>
    <mergeCell ref="J24:S24"/>
    <mergeCell ref="AN24:AZ24"/>
    <mergeCell ref="B25:F25"/>
    <mergeCell ref="G25:I25"/>
    <mergeCell ref="J25:S25"/>
    <mergeCell ref="AN25:AZ25"/>
    <mergeCell ref="B26:F26"/>
    <mergeCell ref="G26:I26"/>
    <mergeCell ref="J26:S26"/>
    <mergeCell ref="AN26:AZ26"/>
    <mergeCell ref="B27:F27"/>
    <mergeCell ref="G27:I27"/>
    <mergeCell ref="J27:S27"/>
    <mergeCell ref="AN27:AZ27"/>
    <mergeCell ref="B28:F28"/>
    <mergeCell ref="G28:I28"/>
    <mergeCell ref="J28:S28"/>
    <mergeCell ref="AN28:AZ28"/>
    <mergeCell ref="B29:F29"/>
    <mergeCell ref="G29:I29"/>
    <mergeCell ref="J29:S29"/>
    <mergeCell ref="AN29:AZ29"/>
    <mergeCell ref="B30:F30"/>
    <mergeCell ref="G30:I30"/>
    <mergeCell ref="J30:S30"/>
    <mergeCell ref="AN30:AZ30"/>
    <mergeCell ref="B31:F31"/>
    <mergeCell ref="G31:I31"/>
    <mergeCell ref="J31:S31"/>
    <mergeCell ref="AN31:AZ31"/>
    <mergeCell ref="B32:F32"/>
    <mergeCell ref="G32:I32"/>
    <mergeCell ref="J32:S32"/>
    <mergeCell ref="AN32:AZ32"/>
    <mergeCell ref="B33:F33"/>
    <mergeCell ref="G33:I33"/>
    <mergeCell ref="J33:S33"/>
    <mergeCell ref="AN33:AZ33"/>
    <mergeCell ref="B34:F34"/>
    <mergeCell ref="G34:I34"/>
    <mergeCell ref="J34:S34"/>
    <mergeCell ref="AN34:AZ34"/>
    <mergeCell ref="B35:F35"/>
    <mergeCell ref="G35:I35"/>
    <mergeCell ref="J35:S35"/>
    <mergeCell ref="AN35:AZ35"/>
    <mergeCell ref="B37:J37"/>
    <mergeCell ref="L37:AZ37"/>
    <mergeCell ref="L39:V39"/>
    <mergeCell ref="A39:K39"/>
    <mergeCell ref="W39:Y39"/>
    <mergeCell ref="AM39:AW39"/>
    <mergeCell ref="AB39:AL39"/>
    <mergeCell ref="AX39:AZ39"/>
    <mergeCell ref="L40:V40"/>
    <mergeCell ref="A40:K40"/>
    <mergeCell ref="W40:Y40"/>
    <mergeCell ref="AM40:AW40"/>
    <mergeCell ref="AB40:AL40"/>
    <mergeCell ref="AX40:AZ40"/>
    <mergeCell ref="L43:V43"/>
    <mergeCell ref="A43:K43"/>
    <mergeCell ref="W43:Y43"/>
    <mergeCell ref="AM43:AW43"/>
    <mergeCell ref="AB43:AL43"/>
    <mergeCell ref="AX43:AZ43"/>
    <mergeCell ref="L41:V41"/>
    <mergeCell ref="A41:K41"/>
    <mergeCell ref="W41:Y41"/>
    <mergeCell ref="AM41:AW41"/>
    <mergeCell ref="AB41:AL41"/>
    <mergeCell ref="AX41:AZ41"/>
    <mergeCell ref="L42:V42"/>
    <mergeCell ref="A42:K42"/>
    <mergeCell ref="W42:Y42"/>
    <mergeCell ref="AM42:AW42"/>
    <mergeCell ref="AB42:AL42"/>
    <mergeCell ref="AX42:AZ42"/>
  </mergeCells>
  <conditionalFormatting sqref="A37:AZ37">
    <cfRule type="expression" dxfId="25" priority="9">
      <formula>$A$37&gt;0</formula>
    </cfRule>
    <cfRule type="expression" dxfId="24" priority="10">
      <formula>$A$37=0</formula>
    </cfRule>
  </conditionalFormatting>
  <conditionalFormatting sqref="T21:Y35">
    <cfRule type="cellIs" dxfId="23" priority="5" operator="equal">
      <formula>$AA$41</formula>
    </cfRule>
    <cfRule type="cellIs" dxfId="22" priority="6" operator="equal">
      <formula>$AA$40</formula>
    </cfRule>
  </conditionalFormatting>
  <conditionalFormatting sqref="Z21:Z35 AB21:AB35">
    <cfRule type="cellIs" dxfId="21" priority="3" operator="equal">
      <formula>$AA$40</formula>
    </cfRule>
    <cfRule type="cellIs" dxfId="20" priority="4" operator="equal">
      <formula>$AA$41</formula>
    </cfRule>
  </conditionalFormatting>
  <conditionalFormatting sqref="AA21:AA35 AE21:AM35">
    <cfRule type="cellIs" dxfId="19" priority="1" operator="equal">
      <formula>$AA$41</formula>
    </cfRule>
    <cfRule type="cellIs" dxfId="18" priority="2" operator="equal">
      <formula>$AA$40</formula>
    </cfRule>
  </conditionalFormatting>
  <dataValidations count="1">
    <dataValidation type="list" allowBlank="1" showInputMessage="1" showErrorMessage="1" sqref="T21:AM35" xr:uid="{00000000-0002-0000-0200-000000000000}">
      <formula1>$AA$40:$AA$42</formula1>
    </dataValidation>
  </dataValidations>
  <printOptions horizontalCentered="1"/>
  <pageMargins left="0.7" right="0.7" top="0.75" bottom="0.75" header="0.3" footer="0.3"/>
  <pageSetup scale="63"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R86"/>
  <sheetViews>
    <sheetView windowProtection="1" showGridLines="0" showRowColHeaders="0" showRuler="0" zoomScale="130" zoomScaleNormal="130" zoomScalePageLayoutView="130" workbookViewId="0">
      <selection activeCell="A13" sqref="A13"/>
    </sheetView>
  </sheetViews>
  <sheetFormatPr defaultColWidth="9.1328125" defaultRowHeight="14.25" x14ac:dyDescent="0.45"/>
  <cols>
    <col min="1" max="39" width="2.1328125" customWidth="1"/>
    <col min="40" max="41" width="2.1328125" style="43" customWidth="1"/>
    <col min="42" max="44" width="2.1328125" customWidth="1"/>
  </cols>
  <sheetData>
    <row r="1" spans="1:43" s="2" customFormat="1" ht="5.85" customHeight="1" x14ac:dyDescent="0.45">
      <c r="AN1" s="43"/>
      <c r="AO1" s="43"/>
    </row>
    <row r="2" spans="1:43" s="10" customFormat="1" ht="14.65" thickBot="1" x14ac:dyDescent="0.5">
      <c r="B2" s="1177" t="s">
        <v>127</v>
      </c>
      <c r="C2" s="1178"/>
      <c r="D2" s="1178"/>
      <c r="E2" s="1178"/>
      <c r="F2" s="1178"/>
      <c r="G2" s="1178"/>
      <c r="H2" s="1178"/>
      <c r="I2" s="1178"/>
      <c r="J2" s="1178"/>
      <c r="K2" s="1178"/>
      <c r="L2" s="1178"/>
      <c r="M2" s="1178"/>
      <c r="N2" s="1178"/>
      <c r="O2" s="1178"/>
      <c r="P2" s="1178"/>
      <c r="Q2" s="1178"/>
      <c r="R2" s="1178"/>
      <c r="S2" s="1178"/>
      <c r="T2" s="1178"/>
      <c r="U2" s="1178"/>
      <c r="V2" s="1178"/>
      <c r="W2" s="1178"/>
      <c r="X2" s="1178"/>
      <c r="Y2" s="1178"/>
      <c r="Z2" s="1178"/>
      <c r="AA2" s="1178"/>
      <c r="AB2" s="1178"/>
      <c r="AC2" s="1178"/>
      <c r="AD2" s="1178"/>
      <c r="AE2" s="1178"/>
      <c r="AF2" s="1178"/>
      <c r="AG2" s="1178"/>
      <c r="AH2" s="1178"/>
      <c r="AI2" s="1178"/>
      <c r="AJ2" s="1178"/>
      <c r="AK2" s="1178"/>
      <c r="AL2" s="1178"/>
      <c r="AM2" s="1178"/>
      <c r="AN2" s="1178"/>
      <c r="AO2" s="1178"/>
      <c r="AP2" s="1178"/>
      <c r="AQ2" s="1178"/>
    </row>
    <row r="3" spans="1:43" s="10" customFormat="1" x14ac:dyDescent="0.45">
      <c r="B3" s="1205" t="s">
        <v>73</v>
      </c>
      <c r="C3" s="1206"/>
      <c r="D3" s="1206"/>
      <c r="E3" s="1206"/>
      <c r="F3" s="1206"/>
      <c r="G3" s="1206"/>
      <c r="H3" s="1206"/>
      <c r="I3" s="1181" t="str">
        <f>IF(ISBLANK(Information!D2),"",Information!D2)</f>
        <v/>
      </c>
      <c r="J3" s="1181"/>
      <c r="K3" s="1181"/>
      <c r="L3" s="1181"/>
      <c r="M3" s="1181"/>
      <c r="N3" s="1181"/>
      <c r="O3" s="1181"/>
      <c r="P3" s="1181"/>
      <c r="Q3" s="1181"/>
      <c r="R3" s="1181"/>
      <c r="S3" s="1181"/>
      <c r="T3" s="1181"/>
      <c r="U3" s="1182"/>
      <c r="V3" s="38"/>
      <c r="W3" s="1205" t="s">
        <v>33</v>
      </c>
      <c r="X3" s="1206"/>
      <c r="Y3" s="1206"/>
      <c r="Z3" s="1206"/>
      <c r="AA3" s="1206"/>
      <c r="AB3" s="1206"/>
      <c r="AC3" s="1206"/>
      <c r="AD3" s="1186" t="str">
        <f>IF(ISBLANK(Information!D24),"",Information!D24)</f>
        <v/>
      </c>
      <c r="AE3" s="1186"/>
      <c r="AF3" s="1186"/>
      <c r="AG3" s="1186"/>
      <c r="AH3" s="1186"/>
      <c r="AI3" s="1186"/>
      <c r="AJ3" s="1186"/>
      <c r="AK3" s="1186"/>
      <c r="AL3" s="1186"/>
      <c r="AM3" s="1186"/>
      <c r="AN3" s="1186"/>
      <c r="AO3" s="1186"/>
      <c r="AP3" s="1186"/>
      <c r="AQ3" s="1187"/>
    </row>
    <row r="4" spans="1:43" s="10" customFormat="1" x14ac:dyDescent="0.45">
      <c r="B4" s="1179" t="s">
        <v>40</v>
      </c>
      <c r="C4" s="1180"/>
      <c r="D4" s="1180"/>
      <c r="E4" s="1180"/>
      <c r="F4" s="1180"/>
      <c r="G4" s="1180"/>
      <c r="H4" s="1180"/>
      <c r="I4" s="1198" t="str">
        <f>IF(ISBLANK(Information!D3),"",Information!D3)</f>
        <v/>
      </c>
      <c r="J4" s="1198"/>
      <c r="K4" s="1198"/>
      <c r="L4" s="1198"/>
      <c r="M4" s="1198"/>
      <c r="N4" s="1198"/>
      <c r="O4" s="1198"/>
      <c r="P4" s="1198"/>
      <c r="Q4" s="1198"/>
      <c r="R4" s="1198"/>
      <c r="S4" s="1198"/>
      <c r="T4" s="1198"/>
      <c r="U4" s="1189"/>
      <c r="V4" s="33"/>
      <c r="W4" s="1207" t="s">
        <v>128</v>
      </c>
      <c r="X4" s="1208"/>
      <c r="Y4" s="1208"/>
      <c r="Z4" s="1208"/>
      <c r="AA4" s="1208"/>
      <c r="AB4" s="1208"/>
      <c r="AC4" s="1208"/>
      <c r="AD4" s="1188"/>
      <c r="AE4" s="1188"/>
      <c r="AF4" s="1188"/>
      <c r="AG4" s="1188"/>
      <c r="AH4" s="1188"/>
      <c r="AI4" s="1188"/>
      <c r="AJ4" s="1188"/>
      <c r="AK4" s="1188"/>
      <c r="AL4" s="1188"/>
      <c r="AM4" s="1188"/>
      <c r="AN4" s="1188"/>
      <c r="AO4" s="1188"/>
      <c r="AP4" s="1188"/>
      <c r="AQ4" s="1189"/>
    </row>
    <row r="5" spans="1:43" s="10" customFormat="1" x14ac:dyDescent="0.45">
      <c r="B5" s="1179" t="s">
        <v>29</v>
      </c>
      <c r="C5" s="1180"/>
      <c r="D5" s="1180"/>
      <c r="E5" s="1180"/>
      <c r="F5" s="1180"/>
      <c r="G5" s="1180"/>
      <c r="H5" s="1180"/>
      <c r="I5" s="1199" t="str">
        <f>IF(ISBLANK(Information!D18),"",Information!D18)</f>
        <v/>
      </c>
      <c r="J5" s="1199"/>
      <c r="K5" s="1199"/>
      <c r="L5" s="1199"/>
      <c r="M5" s="1199"/>
      <c r="N5" s="1199"/>
      <c r="O5" s="1199"/>
      <c r="P5" s="1199"/>
      <c r="Q5" s="1199"/>
      <c r="R5" s="1199"/>
      <c r="S5" s="1199"/>
      <c r="T5" s="1199"/>
      <c r="U5" s="1200"/>
      <c r="V5" s="33"/>
      <c r="W5" s="1179" t="s">
        <v>47</v>
      </c>
      <c r="X5" s="1180"/>
      <c r="Y5" s="1180"/>
      <c r="Z5" s="1180"/>
      <c r="AA5" s="1180"/>
      <c r="AB5" s="1180"/>
      <c r="AC5" s="1180"/>
      <c r="AD5" s="1190" t="str">
        <f>IF(ISBLANK(Information!D38),"",Information!D38)</f>
        <v/>
      </c>
      <c r="AE5" s="1190"/>
      <c r="AF5" s="1190"/>
      <c r="AG5" s="1190"/>
      <c r="AH5" s="1190"/>
      <c r="AI5" s="1190"/>
      <c r="AJ5" s="1190"/>
      <c r="AK5" s="1190"/>
      <c r="AL5" s="1190"/>
      <c r="AM5" s="1190"/>
      <c r="AN5" s="1190"/>
      <c r="AO5" s="1190"/>
      <c r="AP5" s="1190"/>
      <c r="AQ5" s="1191"/>
    </row>
    <row r="6" spans="1:43" s="10" customFormat="1" x14ac:dyDescent="0.45">
      <c r="B6" s="1179" t="s">
        <v>110</v>
      </c>
      <c r="C6" s="1180"/>
      <c r="D6" s="1180"/>
      <c r="E6" s="1180"/>
      <c r="F6" s="1180"/>
      <c r="G6" s="1180"/>
      <c r="H6" s="1180"/>
      <c r="I6" s="1198" t="str">
        <f>IF(ISBLANK(Information!D19),"",Information!D19)</f>
        <v/>
      </c>
      <c r="J6" s="1198"/>
      <c r="K6" s="1198"/>
      <c r="L6" s="1198"/>
      <c r="M6" s="1198"/>
      <c r="N6" s="1198"/>
      <c r="O6" s="1198"/>
      <c r="P6" s="1198"/>
      <c r="Q6" s="1198"/>
      <c r="R6" s="1198"/>
      <c r="S6" s="1198"/>
      <c r="T6" s="1198"/>
      <c r="U6" s="1189"/>
      <c r="V6" s="37"/>
      <c r="W6" s="1179" t="s">
        <v>129</v>
      </c>
      <c r="X6" s="1180"/>
      <c r="Y6" s="1180"/>
      <c r="Z6" s="1180"/>
      <c r="AA6" s="1180"/>
      <c r="AB6" s="1180"/>
      <c r="AC6" s="1180"/>
      <c r="AD6" s="1192"/>
      <c r="AE6" s="1192"/>
      <c r="AF6" s="1192"/>
      <c r="AG6" s="1192"/>
      <c r="AH6" s="1192"/>
      <c r="AI6" s="1192"/>
      <c r="AJ6" s="1192"/>
      <c r="AK6" s="1192"/>
      <c r="AL6" s="1192"/>
      <c r="AM6" s="1192"/>
      <c r="AN6" s="1193"/>
      <c r="AO6" s="1193"/>
      <c r="AP6" s="1192"/>
      <c r="AQ6" s="1194"/>
    </row>
    <row r="7" spans="1:43" s="10" customFormat="1" ht="14.65" thickBot="1" x14ac:dyDescent="0.5">
      <c r="B7" s="1201" t="s">
        <v>79</v>
      </c>
      <c r="C7" s="1202"/>
      <c r="D7" s="1202"/>
      <c r="E7" s="1202"/>
      <c r="F7" s="1202"/>
      <c r="G7" s="1202"/>
      <c r="H7" s="1202"/>
      <c r="I7" s="1203" t="str">
        <f>IF(ISBLANK(Information!D20),"",Information!D20)</f>
        <v/>
      </c>
      <c r="J7" s="1203"/>
      <c r="K7" s="1203"/>
      <c r="L7" s="1203"/>
      <c r="M7" s="1203"/>
      <c r="N7" s="1203"/>
      <c r="O7" s="1203"/>
      <c r="P7" s="1203"/>
      <c r="Q7" s="1203"/>
      <c r="R7" s="1203"/>
      <c r="S7" s="1203"/>
      <c r="T7" s="1203"/>
      <c r="U7" s="1204"/>
      <c r="W7" s="1201" t="s">
        <v>126</v>
      </c>
      <c r="X7" s="1202"/>
      <c r="Y7" s="1202"/>
      <c r="Z7" s="1202"/>
      <c r="AA7" s="1202"/>
      <c r="AB7" s="1202"/>
      <c r="AC7" s="1202"/>
      <c r="AD7" s="1195"/>
      <c r="AE7" s="1195"/>
      <c r="AF7" s="1195"/>
      <c r="AG7" s="1195"/>
      <c r="AH7" s="1195"/>
      <c r="AI7" s="1195"/>
      <c r="AJ7" s="1195"/>
      <c r="AK7" s="1195"/>
      <c r="AL7" s="1195"/>
      <c r="AM7" s="1195"/>
      <c r="AN7" s="1195"/>
      <c r="AO7" s="1195"/>
      <c r="AP7" s="1195"/>
      <c r="AQ7" s="1196"/>
    </row>
    <row r="8" spans="1:43" s="10" customFormat="1" ht="5.85" customHeight="1" x14ac:dyDescent="0.45"/>
    <row r="9" spans="1:43" s="10" customFormat="1" x14ac:dyDescent="0.45">
      <c r="A9" s="39"/>
      <c r="B9" s="1197" t="s">
        <v>121</v>
      </c>
      <c r="C9" s="1197"/>
      <c r="D9" s="1197"/>
      <c r="E9" s="1197"/>
      <c r="F9" s="1197"/>
      <c r="G9" s="1197"/>
      <c r="H9" s="1197"/>
      <c r="I9" s="1197"/>
      <c r="J9" s="1197"/>
      <c r="K9" s="1197"/>
      <c r="L9" s="1197"/>
      <c r="M9" s="1197"/>
      <c r="N9" s="1197"/>
      <c r="O9" s="1197"/>
      <c r="P9" s="1197"/>
      <c r="Q9" s="1197"/>
      <c r="R9" s="1197"/>
      <c r="S9" s="1197"/>
      <c r="T9" s="1197"/>
      <c r="U9" s="1197"/>
      <c r="V9" s="1197"/>
      <c r="W9" s="1197"/>
      <c r="X9" s="1197"/>
      <c r="Y9" s="1197"/>
      <c r="Z9" s="1197"/>
      <c r="AA9" s="1197"/>
      <c r="AB9" s="1197"/>
      <c r="AC9" s="1197"/>
      <c r="AD9" s="1197"/>
      <c r="AE9" s="1197"/>
      <c r="AF9" s="1197"/>
      <c r="AG9" s="1197"/>
      <c r="AH9" s="1197"/>
      <c r="AI9" s="1197"/>
      <c r="AJ9" s="1197"/>
      <c r="AK9" s="1197"/>
      <c r="AL9" s="1197"/>
      <c r="AM9" s="1197"/>
      <c r="AN9" s="1197"/>
      <c r="AO9" s="1197"/>
      <c r="AP9" s="1197"/>
      <c r="AQ9" s="1197"/>
    </row>
    <row r="10" spans="1:43" s="10" customFormat="1" ht="15.75" customHeight="1" x14ac:dyDescent="0.45">
      <c r="A10" s="39"/>
      <c r="B10" s="1183" t="s">
        <v>130</v>
      </c>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3"/>
      <c r="AE10" s="1183"/>
      <c r="AF10" s="1183"/>
      <c r="AG10" s="1183"/>
      <c r="AH10" s="1183"/>
      <c r="AI10" s="1183"/>
      <c r="AJ10" s="1183"/>
      <c r="AK10" s="1183"/>
      <c r="AL10" s="1183"/>
      <c r="AM10" s="1183"/>
      <c r="AN10" s="1183"/>
      <c r="AO10" s="1183"/>
      <c r="AP10" s="1183"/>
      <c r="AQ10" s="1183"/>
    </row>
    <row r="11" spans="1:43" s="10" customFormat="1" ht="15.75" customHeight="1" x14ac:dyDescent="0.45">
      <c r="A11" s="39"/>
      <c r="B11" s="1183" t="s">
        <v>845</v>
      </c>
      <c r="C11" s="1183"/>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c r="AF11" s="1183"/>
      <c r="AG11" s="1183"/>
      <c r="AH11" s="1183"/>
      <c r="AI11" s="1183"/>
      <c r="AJ11" s="1183"/>
      <c r="AK11" s="1183"/>
      <c r="AL11" s="1183"/>
      <c r="AM11" s="1183"/>
      <c r="AN11" s="1183"/>
      <c r="AO11" s="1183"/>
      <c r="AP11" s="1183"/>
      <c r="AQ11" s="1183"/>
    </row>
    <row r="12" spans="1:43" s="10" customFormat="1" ht="15.75" customHeight="1" x14ac:dyDescent="0.45">
      <c r="A12" s="39"/>
      <c r="B12" s="1183" t="s">
        <v>131</v>
      </c>
      <c r="C12" s="1183"/>
      <c r="D12" s="1183"/>
      <c r="E12" s="1183"/>
      <c r="F12" s="1183"/>
      <c r="G12" s="1183"/>
      <c r="H12" s="1183"/>
      <c r="I12" s="1183"/>
      <c r="J12" s="1183"/>
      <c r="K12" s="1183"/>
      <c r="L12" s="1183"/>
      <c r="M12" s="1183"/>
      <c r="N12" s="1183"/>
      <c r="O12" s="1183"/>
      <c r="P12" s="1183"/>
      <c r="Q12" s="1183"/>
      <c r="R12" s="1183"/>
      <c r="S12" s="1183"/>
      <c r="T12" s="1183"/>
      <c r="U12" s="1183"/>
      <c r="V12" s="1183"/>
      <c r="W12" s="1183"/>
      <c r="X12" s="1183"/>
      <c r="Y12" s="1183"/>
      <c r="Z12" s="1183"/>
      <c r="AA12" s="1183"/>
      <c r="AB12" s="1183"/>
      <c r="AC12" s="1183"/>
      <c r="AD12" s="1183"/>
      <c r="AE12" s="1183"/>
      <c r="AF12" s="1183"/>
      <c r="AG12" s="1183"/>
      <c r="AH12" s="1183"/>
      <c r="AI12" s="1183"/>
      <c r="AJ12" s="1183"/>
      <c r="AK12" s="1183"/>
      <c r="AL12" s="1183"/>
      <c r="AM12" s="1183"/>
      <c r="AN12" s="1183"/>
      <c r="AO12" s="1183"/>
      <c r="AP12" s="1183"/>
      <c r="AQ12" s="1183"/>
    </row>
    <row r="13" spans="1:43" s="10" customFormat="1" ht="15.75" customHeight="1" x14ac:dyDescent="0.45">
      <c r="A13" s="39"/>
      <c r="B13" s="1183" t="s">
        <v>132</v>
      </c>
      <c r="C13" s="1183"/>
      <c r="D13" s="1183"/>
      <c r="E13" s="1183"/>
      <c r="F13" s="1183"/>
      <c r="G13" s="1183"/>
      <c r="H13" s="1183"/>
      <c r="I13" s="1183"/>
      <c r="J13" s="1183"/>
      <c r="K13" s="1183"/>
      <c r="L13" s="1183"/>
      <c r="M13" s="1183"/>
      <c r="N13" s="1183"/>
      <c r="O13" s="1183"/>
      <c r="P13" s="1183"/>
      <c r="Q13" s="1183"/>
      <c r="R13" s="1183"/>
      <c r="S13" s="1183"/>
      <c r="T13" s="1183"/>
      <c r="U13" s="1183"/>
      <c r="V13" s="1183"/>
      <c r="W13" s="1183"/>
      <c r="X13" s="1183"/>
      <c r="Y13" s="1183"/>
      <c r="Z13" s="1183"/>
      <c r="AA13" s="1183"/>
      <c r="AB13" s="1183"/>
      <c r="AC13" s="1183"/>
      <c r="AD13" s="1183"/>
      <c r="AE13" s="1183"/>
      <c r="AF13" s="1183"/>
      <c r="AG13" s="1183"/>
      <c r="AH13" s="1183"/>
      <c r="AI13" s="1183"/>
      <c r="AJ13" s="1183"/>
      <c r="AK13" s="1183"/>
      <c r="AL13" s="1183"/>
      <c r="AM13" s="1183"/>
      <c r="AN13" s="1183"/>
      <c r="AO13" s="1183"/>
      <c r="AP13" s="1183"/>
      <c r="AQ13" s="1183"/>
    </row>
    <row r="14" spans="1:43" s="10" customFormat="1" ht="15.75" customHeight="1" x14ac:dyDescent="0.45">
      <c r="A14" s="39"/>
      <c r="B14" s="1183" t="s">
        <v>133</v>
      </c>
      <c r="C14" s="1183"/>
      <c r="D14" s="1183"/>
      <c r="E14" s="1183"/>
      <c r="F14" s="1183"/>
      <c r="G14" s="1183"/>
      <c r="H14" s="1183"/>
      <c r="I14" s="1183"/>
      <c r="J14" s="1183"/>
      <c r="K14" s="1183"/>
      <c r="L14" s="1183"/>
      <c r="M14" s="1183"/>
      <c r="N14" s="1183"/>
      <c r="O14" s="1183"/>
      <c r="P14" s="1183"/>
      <c r="Q14" s="1183"/>
      <c r="R14" s="1183"/>
      <c r="S14" s="1183"/>
      <c r="T14" s="1183"/>
      <c r="U14" s="1183"/>
      <c r="V14" s="1183"/>
      <c r="W14" s="1183"/>
      <c r="X14" s="1183"/>
      <c r="Y14" s="1183"/>
      <c r="Z14" s="1183"/>
      <c r="AA14" s="1183"/>
      <c r="AB14" s="1183"/>
      <c r="AC14" s="1183"/>
      <c r="AD14" s="1183"/>
      <c r="AE14" s="1183"/>
      <c r="AF14" s="1183"/>
      <c r="AG14" s="1183"/>
      <c r="AH14" s="1183"/>
      <c r="AI14" s="1183"/>
      <c r="AJ14" s="1183"/>
      <c r="AK14" s="1183"/>
      <c r="AL14" s="1183"/>
      <c r="AM14" s="1183"/>
      <c r="AN14" s="1183"/>
      <c r="AO14" s="1183"/>
      <c r="AP14" s="1183"/>
      <c r="AQ14" s="1183"/>
    </row>
    <row r="15" spans="1:43" s="10" customFormat="1" ht="38.85" customHeight="1" x14ac:dyDescent="0.45">
      <c r="A15" s="39"/>
      <c r="B15" s="1183" t="s">
        <v>846</v>
      </c>
      <c r="C15" s="1183"/>
      <c r="D15" s="1183"/>
      <c r="E15" s="1183"/>
      <c r="F15" s="1183"/>
      <c r="G15" s="1183"/>
      <c r="H15" s="1183"/>
      <c r="I15" s="1183"/>
      <c r="J15" s="1183"/>
      <c r="K15" s="1183"/>
      <c r="L15" s="1183"/>
      <c r="M15" s="1183"/>
      <c r="N15" s="1183"/>
      <c r="O15" s="1183"/>
      <c r="P15" s="1183"/>
      <c r="Q15" s="1183"/>
      <c r="R15" s="1183"/>
      <c r="S15" s="1183"/>
      <c r="T15" s="1183"/>
      <c r="U15" s="1183"/>
      <c r="V15" s="1183"/>
      <c r="W15" s="1183"/>
      <c r="X15" s="1183"/>
      <c r="Y15" s="1183"/>
      <c r="Z15" s="1183"/>
      <c r="AA15" s="1183"/>
      <c r="AB15" s="1183"/>
      <c r="AC15" s="1183"/>
      <c r="AD15" s="1183"/>
      <c r="AE15" s="1183"/>
      <c r="AF15" s="1183"/>
      <c r="AG15" s="1183"/>
      <c r="AH15" s="1183"/>
      <c r="AI15" s="1183"/>
      <c r="AJ15" s="1183"/>
      <c r="AK15" s="1183"/>
      <c r="AL15" s="1183"/>
      <c r="AM15" s="1183"/>
      <c r="AN15" s="1183"/>
      <c r="AO15" s="1183"/>
      <c r="AP15" s="1183"/>
      <c r="AQ15" s="1183"/>
    </row>
    <row r="16" spans="1:43" s="10" customFormat="1" ht="5.85" customHeight="1" thickBot="1" x14ac:dyDescent="0.5">
      <c r="A16" s="39"/>
      <c r="B16" s="40"/>
      <c r="C16" s="40"/>
      <c r="D16" s="40"/>
      <c r="E16" s="40"/>
      <c r="F16" s="40"/>
      <c r="G16" s="40"/>
      <c r="H16" s="40"/>
      <c r="I16" s="40"/>
      <c r="J16" s="40"/>
      <c r="K16" s="40"/>
      <c r="L16" s="40"/>
      <c r="M16" s="40"/>
      <c r="N16" s="40"/>
      <c r="O16" s="40"/>
      <c r="P16" s="40"/>
      <c r="Q16" s="40"/>
      <c r="R16" s="40"/>
      <c r="S16" s="40"/>
      <c r="T16" s="40"/>
      <c r="U16" s="40"/>
      <c r="V16" s="40"/>
      <c r="W16" s="40"/>
      <c r="X16" s="40"/>
      <c r="Y16" s="40"/>
      <c r="Z16" s="40"/>
      <c r="AA16" s="40"/>
      <c r="AB16" s="40"/>
      <c r="AC16" s="40"/>
      <c r="AD16" s="40"/>
      <c r="AE16" s="40"/>
      <c r="AF16" s="40"/>
      <c r="AG16" s="40"/>
      <c r="AH16" s="40"/>
      <c r="AI16" s="40"/>
      <c r="AJ16" s="40"/>
      <c r="AK16" s="40"/>
      <c r="AL16" s="40"/>
      <c r="AM16" s="40"/>
      <c r="AN16" s="975"/>
      <c r="AO16" s="975"/>
      <c r="AP16" s="40"/>
      <c r="AQ16" s="40"/>
    </row>
    <row r="17" spans="1:44" s="10" customFormat="1" ht="15" customHeight="1" x14ac:dyDescent="0.45">
      <c r="A17" s="39"/>
      <c r="B17" s="1242"/>
      <c r="C17" s="1243"/>
      <c r="D17" s="1243"/>
      <c r="E17" s="1243"/>
      <c r="F17" s="1243"/>
      <c r="G17" s="1243"/>
      <c r="H17" s="1243"/>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184" t="s">
        <v>86</v>
      </c>
      <c r="AG17" s="1184"/>
      <c r="AH17" s="1184"/>
      <c r="AI17" s="1184"/>
      <c r="AJ17" s="1184"/>
      <c r="AK17" s="1184"/>
      <c r="AL17" s="1184"/>
      <c r="AM17" s="1184"/>
      <c r="AN17" s="1184"/>
      <c r="AO17" s="1184"/>
      <c r="AP17" s="1184"/>
      <c r="AQ17" s="1185"/>
    </row>
    <row r="18" spans="1:44" s="10" customFormat="1" x14ac:dyDescent="0.45">
      <c r="A18" s="39"/>
      <c r="B18" s="1240" t="s">
        <v>122</v>
      </c>
      <c r="C18" s="1241"/>
      <c r="D18" s="1241"/>
      <c r="E18" s="1241"/>
      <c r="F18" s="1241"/>
      <c r="G18" s="1241"/>
      <c r="H18" s="1241"/>
      <c r="I18" s="1241"/>
      <c r="J18" s="1241"/>
      <c r="K18" s="1241"/>
      <c r="L18" s="1241"/>
      <c r="M18" s="1241"/>
      <c r="N18" s="1241"/>
      <c r="O18" s="1241"/>
      <c r="P18" s="1241"/>
      <c r="Q18" s="1241"/>
      <c r="R18" s="1241"/>
      <c r="S18" s="1241"/>
      <c r="T18" s="1241"/>
      <c r="U18" s="1241"/>
      <c r="V18" s="1241"/>
      <c r="W18" s="1241"/>
      <c r="X18" s="1241"/>
      <c r="Y18" s="1241"/>
      <c r="Z18" s="1241"/>
      <c r="AA18" s="1241"/>
      <c r="AB18" s="1241"/>
      <c r="AC18" s="1241"/>
      <c r="AD18" s="1241"/>
      <c r="AE18" s="1241"/>
      <c r="AF18" s="1214">
        <v>1</v>
      </c>
      <c r="AG18" s="1214"/>
      <c r="AH18" s="1214">
        <v>2</v>
      </c>
      <c r="AI18" s="1214"/>
      <c r="AJ18" s="1214">
        <v>3</v>
      </c>
      <c r="AK18" s="1214"/>
      <c r="AL18" s="1214">
        <v>4</v>
      </c>
      <c r="AM18" s="1214"/>
      <c r="AN18" s="1214">
        <v>5</v>
      </c>
      <c r="AO18" s="1215"/>
      <c r="AP18" s="1214" t="s">
        <v>697</v>
      </c>
      <c r="AQ18" s="1215"/>
    </row>
    <row r="19" spans="1:44" s="10" customFormat="1" ht="15.75" customHeight="1" x14ac:dyDescent="0.45">
      <c r="A19" s="39"/>
      <c r="B19" s="1218" t="s">
        <v>149</v>
      </c>
      <c r="C19" s="1219"/>
      <c r="D19" s="1219"/>
      <c r="E19" s="1219"/>
      <c r="F19" s="1219"/>
      <c r="G19" s="1219"/>
      <c r="H19" s="1219"/>
      <c r="I19" s="1219"/>
      <c r="J19" s="1219"/>
      <c r="K19" s="1219"/>
      <c r="L19" s="1219"/>
      <c r="M19" s="1219"/>
      <c r="N19" s="1219"/>
      <c r="O19" s="1219"/>
      <c r="P19" s="1219"/>
      <c r="Q19" s="1219"/>
      <c r="R19" s="1219"/>
      <c r="S19" s="1219"/>
      <c r="T19" s="1219"/>
      <c r="U19" s="1219"/>
      <c r="V19" s="1219"/>
      <c r="W19" s="1219"/>
      <c r="X19" s="1219"/>
      <c r="Y19" s="1219"/>
      <c r="Z19" s="1219"/>
      <c r="AA19" s="1219"/>
      <c r="AB19" s="1219"/>
      <c r="AC19" s="1219"/>
      <c r="AD19" s="1219"/>
      <c r="AE19" s="1219"/>
      <c r="AF19" s="1209" t="s">
        <v>68</v>
      </c>
      <c r="AG19" s="1209"/>
      <c r="AH19" s="1209" t="s">
        <v>123</v>
      </c>
      <c r="AI19" s="1209"/>
      <c r="AJ19" s="1210" t="s">
        <v>123</v>
      </c>
      <c r="AK19" s="1210"/>
      <c r="AL19" s="1211" t="s">
        <v>123</v>
      </c>
      <c r="AM19" s="1211"/>
      <c r="AN19" s="1212" t="s">
        <v>123</v>
      </c>
      <c r="AO19" s="1212"/>
      <c r="AP19" s="1212" t="s">
        <v>123</v>
      </c>
      <c r="AQ19" s="1213"/>
      <c r="AR19" s="41"/>
    </row>
    <row r="20" spans="1:44" s="10" customFormat="1" ht="15.75" customHeight="1" x14ac:dyDescent="0.45">
      <c r="A20" s="39"/>
      <c r="B20" s="1218" t="s">
        <v>150</v>
      </c>
      <c r="C20" s="1219"/>
      <c r="D20" s="1219"/>
      <c r="E20" s="1219"/>
      <c r="F20" s="1219"/>
      <c r="G20" s="1219"/>
      <c r="H20" s="1219"/>
      <c r="I20" s="1219"/>
      <c r="J20" s="1219"/>
      <c r="K20" s="1219"/>
      <c r="L20" s="1219"/>
      <c r="M20" s="1219"/>
      <c r="N20" s="1219"/>
      <c r="O20" s="1219"/>
      <c r="P20" s="1219"/>
      <c r="Q20" s="1219"/>
      <c r="R20" s="1219"/>
      <c r="S20" s="1219"/>
      <c r="T20" s="1219"/>
      <c r="U20" s="1219"/>
      <c r="V20" s="1219"/>
      <c r="W20" s="1219"/>
      <c r="X20" s="1219"/>
      <c r="Y20" s="1219"/>
      <c r="Z20" s="1219"/>
      <c r="AA20" s="1219"/>
      <c r="AB20" s="1219"/>
      <c r="AC20" s="1219"/>
      <c r="AD20" s="1219"/>
      <c r="AE20" s="1219"/>
      <c r="AF20" s="1209" t="s">
        <v>68</v>
      </c>
      <c r="AG20" s="1209"/>
      <c r="AH20" s="1209" t="s">
        <v>123</v>
      </c>
      <c r="AI20" s="1209"/>
      <c r="AJ20" s="1210" t="s">
        <v>123</v>
      </c>
      <c r="AK20" s="1210"/>
      <c r="AL20" s="1211" t="s">
        <v>123</v>
      </c>
      <c r="AM20" s="1211"/>
      <c r="AN20" s="1212" t="s">
        <v>123</v>
      </c>
      <c r="AO20" s="1212"/>
      <c r="AP20" s="1212" t="s">
        <v>123</v>
      </c>
      <c r="AQ20" s="1213"/>
      <c r="AR20" s="41"/>
    </row>
    <row r="21" spans="1:44" s="10" customFormat="1" ht="15.75" customHeight="1" x14ac:dyDescent="0.45">
      <c r="A21" s="39"/>
      <c r="B21" s="1218" t="s">
        <v>151</v>
      </c>
      <c r="C21" s="1219"/>
      <c r="D21" s="1219"/>
      <c r="E21" s="1219"/>
      <c r="F21" s="1219"/>
      <c r="G21" s="1219"/>
      <c r="H21" s="1219"/>
      <c r="I21" s="1219"/>
      <c r="J21" s="1219"/>
      <c r="K21" s="1219"/>
      <c r="L21" s="1219"/>
      <c r="M21" s="1219"/>
      <c r="N21" s="1219"/>
      <c r="O21" s="1219"/>
      <c r="P21" s="1219"/>
      <c r="Q21" s="1219"/>
      <c r="R21" s="1219"/>
      <c r="S21" s="1219"/>
      <c r="T21" s="1219"/>
      <c r="U21" s="1219"/>
      <c r="V21" s="1219"/>
      <c r="W21" s="1219"/>
      <c r="X21" s="1219"/>
      <c r="Y21" s="1219"/>
      <c r="Z21" s="1219"/>
      <c r="AA21" s="1219"/>
      <c r="AB21" s="1219"/>
      <c r="AC21" s="1219"/>
      <c r="AD21" s="1219"/>
      <c r="AE21" s="1219"/>
      <c r="AF21" s="1209" t="s">
        <v>123</v>
      </c>
      <c r="AG21" s="1209"/>
      <c r="AH21" s="1216" t="s">
        <v>123</v>
      </c>
      <c r="AI21" s="1217"/>
      <c r="AJ21" s="1210" t="s">
        <v>123</v>
      </c>
      <c r="AK21" s="1210"/>
      <c r="AL21" s="1211" t="s">
        <v>123</v>
      </c>
      <c r="AM21" s="1211"/>
      <c r="AN21" s="1212" t="s">
        <v>123</v>
      </c>
      <c r="AO21" s="1212"/>
      <c r="AP21" s="1212" t="s">
        <v>123</v>
      </c>
      <c r="AQ21" s="1213"/>
      <c r="AR21" s="41"/>
    </row>
    <row r="22" spans="1:44" s="10" customFormat="1" ht="15.75" customHeight="1" x14ac:dyDescent="0.45">
      <c r="A22" s="39"/>
      <c r="B22" s="1218" t="s">
        <v>152</v>
      </c>
      <c r="C22" s="1219"/>
      <c r="D22" s="1219"/>
      <c r="E22" s="1219"/>
      <c r="F22" s="1219"/>
      <c r="G22" s="1219"/>
      <c r="H22" s="1219"/>
      <c r="I22" s="1219"/>
      <c r="J22" s="1219"/>
      <c r="K22" s="1219"/>
      <c r="L22" s="1219"/>
      <c r="M22" s="1219"/>
      <c r="N22" s="1219"/>
      <c r="O22" s="1219"/>
      <c r="P22" s="1219"/>
      <c r="Q22" s="1219"/>
      <c r="R22" s="1219"/>
      <c r="S22" s="1219"/>
      <c r="T22" s="1219"/>
      <c r="U22" s="1219"/>
      <c r="V22" s="1219"/>
      <c r="W22" s="1219"/>
      <c r="X22" s="1219"/>
      <c r="Y22" s="1219"/>
      <c r="Z22" s="1219"/>
      <c r="AA22" s="1219"/>
      <c r="AB22" s="1219"/>
      <c r="AC22" s="1219"/>
      <c r="AD22" s="1219"/>
      <c r="AE22" s="1219"/>
      <c r="AF22" s="1209" t="s">
        <v>68</v>
      </c>
      <c r="AG22" s="1209"/>
      <c r="AH22" s="1216" t="s">
        <v>123</v>
      </c>
      <c r="AI22" s="1217"/>
      <c r="AJ22" s="1210" t="s">
        <v>123</v>
      </c>
      <c r="AK22" s="1210"/>
      <c r="AL22" s="1211" t="s">
        <v>123</v>
      </c>
      <c r="AM22" s="1211"/>
      <c r="AN22" s="1212" t="s">
        <v>123</v>
      </c>
      <c r="AO22" s="1212"/>
      <c r="AP22" s="1212" t="s">
        <v>123</v>
      </c>
      <c r="AQ22" s="1213"/>
      <c r="AR22" s="41"/>
    </row>
    <row r="23" spans="1:44" s="10" customFormat="1" ht="15.75" customHeight="1" x14ac:dyDescent="0.45">
      <c r="A23" s="39"/>
      <c r="B23" s="1236" t="s">
        <v>134</v>
      </c>
      <c r="C23" s="12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09" t="s">
        <v>124</v>
      </c>
      <c r="AG23" s="1209"/>
      <c r="AH23" s="1216" t="s">
        <v>123</v>
      </c>
      <c r="AI23" s="1217"/>
      <c r="AJ23" s="1210" t="s">
        <v>123</v>
      </c>
      <c r="AK23" s="1210"/>
      <c r="AL23" s="1211" t="s">
        <v>123</v>
      </c>
      <c r="AM23" s="1211"/>
      <c r="AN23" s="1212" t="s">
        <v>124</v>
      </c>
      <c r="AO23" s="1212"/>
      <c r="AP23" s="1212" t="s">
        <v>123</v>
      </c>
      <c r="AQ23" s="1213"/>
      <c r="AR23" s="41"/>
    </row>
    <row r="24" spans="1:44" s="10" customFormat="1" ht="15.75" customHeight="1" x14ac:dyDescent="0.45">
      <c r="A24" s="39"/>
      <c r="B24" s="1218" t="s">
        <v>135</v>
      </c>
      <c r="C24" s="1219"/>
      <c r="D24" s="1219"/>
      <c r="E24" s="1219"/>
      <c r="F24" s="1219"/>
      <c r="G24" s="1219"/>
      <c r="H24" s="1219"/>
      <c r="I24" s="1219"/>
      <c r="J24" s="1219"/>
      <c r="K24" s="1219"/>
      <c r="L24" s="1219"/>
      <c r="M24" s="1219"/>
      <c r="N24" s="1219"/>
      <c r="O24" s="1219"/>
      <c r="P24" s="1219"/>
      <c r="Q24" s="1219"/>
      <c r="R24" s="1219"/>
      <c r="S24" s="1219"/>
      <c r="T24" s="1219"/>
      <c r="U24" s="1219"/>
      <c r="V24" s="1219"/>
      <c r="W24" s="1219"/>
      <c r="X24" s="1219"/>
      <c r="Y24" s="1219"/>
      <c r="Z24" s="1219"/>
      <c r="AA24" s="1219"/>
      <c r="AB24" s="1219"/>
      <c r="AC24" s="1219"/>
      <c r="AD24" s="1219"/>
      <c r="AE24" s="1219"/>
      <c r="AF24" s="1209" t="s">
        <v>124</v>
      </c>
      <c r="AG24" s="1209"/>
      <c r="AH24" s="1209" t="s">
        <v>123</v>
      </c>
      <c r="AI24" s="1209"/>
      <c r="AJ24" s="1210" t="s">
        <v>123</v>
      </c>
      <c r="AK24" s="1210"/>
      <c r="AL24" s="1211" t="s">
        <v>123</v>
      </c>
      <c r="AM24" s="1211"/>
      <c r="AN24" s="1212" t="s">
        <v>124</v>
      </c>
      <c r="AO24" s="1212"/>
      <c r="AP24" s="1212" t="s">
        <v>123</v>
      </c>
      <c r="AQ24" s="1213"/>
      <c r="AR24" s="41"/>
    </row>
    <row r="25" spans="1:44" s="10" customFormat="1" ht="15.75" customHeight="1" x14ac:dyDescent="0.45">
      <c r="A25" s="39"/>
      <c r="B25" s="1218" t="s">
        <v>136</v>
      </c>
      <c r="C25" s="1219"/>
      <c r="D25" s="1219"/>
      <c r="E25" s="1219"/>
      <c r="F25" s="1219"/>
      <c r="G25" s="1219"/>
      <c r="H25" s="1219"/>
      <c r="I25" s="1219"/>
      <c r="J25" s="1219"/>
      <c r="K25" s="1219"/>
      <c r="L25" s="1219"/>
      <c r="M25" s="1219"/>
      <c r="N25" s="1219"/>
      <c r="O25" s="1219"/>
      <c r="P25" s="1219"/>
      <c r="Q25" s="1219"/>
      <c r="R25" s="1219"/>
      <c r="S25" s="1219"/>
      <c r="T25" s="1219"/>
      <c r="U25" s="1219"/>
      <c r="V25" s="1219"/>
      <c r="W25" s="1219"/>
      <c r="X25" s="1219"/>
      <c r="Y25" s="1219"/>
      <c r="Z25" s="1219"/>
      <c r="AA25" s="1219"/>
      <c r="AB25" s="1219"/>
      <c r="AC25" s="1219"/>
      <c r="AD25" s="1219"/>
      <c r="AE25" s="1219"/>
      <c r="AF25" s="1209" t="s">
        <v>124</v>
      </c>
      <c r="AG25" s="1209"/>
      <c r="AH25" s="1209" t="s">
        <v>124</v>
      </c>
      <c r="AI25" s="1209"/>
      <c r="AJ25" s="1210" t="s">
        <v>123</v>
      </c>
      <c r="AK25" s="1210"/>
      <c r="AL25" s="1211" t="s">
        <v>811</v>
      </c>
      <c r="AM25" s="1211"/>
      <c r="AN25" s="1212" t="s">
        <v>124</v>
      </c>
      <c r="AO25" s="1212"/>
      <c r="AP25" s="1212" t="s">
        <v>123</v>
      </c>
      <c r="AQ25" s="1213"/>
      <c r="AR25" s="41"/>
    </row>
    <row r="26" spans="1:44" s="10" customFormat="1" ht="15.75" customHeight="1" x14ac:dyDescent="0.45">
      <c r="A26" s="39"/>
      <c r="B26" s="1218" t="s">
        <v>188</v>
      </c>
      <c r="C26" s="1219"/>
      <c r="D26" s="1219"/>
      <c r="E26" s="1219"/>
      <c r="F26" s="1219"/>
      <c r="G26" s="1219"/>
      <c r="H26" s="1219"/>
      <c r="I26" s="1219"/>
      <c r="J26" s="1219"/>
      <c r="K26" s="1219"/>
      <c r="L26" s="1219"/>
      <c r="M26" s="1219"/>
      <c r="N26" s="1219"/>
      <c r="O26" s="1219"/>
      <c r="P26" s="1219"/>
      <c r="Q26" s="1219"/>
      <c r="R26" s="1219"/>
      <c r="S26" s="1219"/>
      <c r="T26" s="1219"/>
      <c r="U26" s="1219"/>
      <c r="V26" s="1219"/>
      <c r="W26" s="1219"/>
      <c r="X26" s="1219"/>
      <c r="Y26" s="1219"/>
      <c r="Z26" s="1219"/>
      <c r="AA26" s="1219"/>
      <c r="AB26" s="1219"/>
      <c r="AC26" s="1219"/>
      <c r="AD26" s="1219"/>
      <c r="AE26" s="1219"/>
      <c r="AF26" s="1209" t="s">
        <v>124</v>
      </c>
      <c r="AG26" s="1209"/>
      <c r="AH26" s="1209" t="s">
        <v>124</v>
      </c>
      <c r="AI26" s="1209"/>
      <c r="AJ26" s="1210" t="s">
        <v>123</v>
      </c>
      <c r="AK26" s="1210"/>
      <c r="AL26" s="1211" t="s">
        <v>812</v>
      </c>
      <c r="AM26" s="1211"/>
      <c r="AN26" s="1212" t="s">
        <v>124</v>
      </c>
      <c r="AO26" s="1212"/>
      <c r="AP26" s="1212" t="s">
        <v>68</v>
      </c>
      <c r="AQ26" s="1213"/>
      <c r="AR26" s="41"/>
    </row>
    <row r="27" spans="1:44" s="10" customFormat="1" ht="15.75" customHeight="1" x14ac:dyDescent="0.45">
      <c r="A27" s="39"/>
      <c r="B27" s="1218" t="s">
        <v>137</v>
      </c>
      <c r="C27" s="1219"/>
      <c r="D27" s="1219"/>
      <c r="E27" s="1219"/>
      <c r="F27" s="1219"/>
      <c r="G27" s="1219"/>
      <c r="H27" s="1219"/>
      <c r="I27" s="1219"/>
      <c r="J27" s="1219"/>
      <c r="K27" s="1219"/>
      <c r="L27" s="1219"/>
      <c r="M27" s="1219"/>
      <c r="N27" s="1219"/>
      <c r="O27" s="1219"/>
      <c r="P27" s="1219"/>
      <c r="Q27" s="1219"/>
      <c r="R27" s="1219"/>
      <c r="S27" s="1219"/>
      <c r="T27" s="1219"/>
      <c r="U27" s="1219"/>
      <c r="V27" s="1219"/>
      <c r="W27" s="1219"/>
      <c r="X27" s="1219"/>
      <c r="Y27" s="1219"/>
      <c r="Z27" s="1219"/>
      <c r="AA27" s="1219"/>
      <c r="AB27" s="1219"/>
      <c r="AC27" s="1219"/>
      <c r="AD27" s="1219"/>
      <c r="AE27" s="1219"/>
      <c r="AF27" s="1209" t="s">
        <v>124</v>
      </c>
      <c r="AG27" s="1209"/>
      <c r="AH27" s="1209" t="s">
        <v>124</v>
      </c>
      <c r="AI27" s="1209"/>
      <c r="AJ27" s="1210" t="s">
        <v>123</v>
      </c>
      <c r="AK27" s="1210"/>
      <c r="AL27" s="1211" t="s">
        <v>811</v>
      </c>
      <c r="AM27" s="1211"/>
      <c r="AN27" s="1212" t="s">
        <v>124</v>
      </c>
      <c r="AO27" s="1212"/>
      <c r="AP27" s="1212" t="s">
        <v>123</v>
      </c>
      <c r="AQ27" s="1213"/>
      <c r="AR27" s="41"/>
    </row>
    <row r="28" spans="1:44" s="10" customFormat="1" ht="15.75" customHeight="1" x14ac:dyDescent="0.45">
      <c r="A28" s="39"/>
      <c r="B28" s="1218" t="s">
        <v>138</v>
      </c>
      <c r="C28" s="1219"/>
      <c r="D28" s="1219"/>
      <c r="E28" s="1219"/>
      <c r="F28" s="1219"/>
      <c r="G28" s="1219"/>
      <c r="H28" s="1219"/>
      <c r="I28" s="1219"/>
      <c r="J28" s="1219"/>
      <c r="K28" s="1219"/>
      <c r="L28" s="1219"/>
      <c r="M28" s="1219"/>
      <c r="N28" s="1219"/>
      <c r="O28" s="1219"/>
      <c r="P28" s="1219"/>
      <c r="Q28" s="1219"/>
      <c r="R28" s="1219"/>
      <c r="S28" s="1219"/>
      <c r="T28" s="1219"/>
      <c r="U28" s="1219"/>
      <c r="V28" s="1219"/>
      <c r="W28" s="1219"/>
      <c r="X28" s="1219"/>
      <c r="Y28" s="1219"/>
      <c r="Z28" s="1219"/>
      <c r="AA28" s="1219"/>
      <c r="AB28" s="1219"/>
      <c r="AC28" s="1219"/>
      <c r="AD28" s="1219"/>
      <c r="AE28" s="1219"/>
      <c r="AF28" s="1209" t="s">
        <v>124</v>
      </c>
      <c r="AG28" s="1209"/>
      <c r="AH28" s="1209" t="s">
        <v>124</v>
      </c>
      <c r="AI28" s="1209"/>
      <c r="AJ28" s="1210" t="s">
        <v>123</v>
      </c>
      <c r="AK28" s="1210"/>
      <c r="AL28" s="1211" t="s">
        <v>811</v>
      </c>
      <c r="AM28" s="1211"/>
      <c r="AN28" s="1212" t="s">
        <v>124</v>
      </c>
      <c r="AO28" s="1212"/>
      <c r="AP28" s="1212" t="s">
        <v>68</v>
      </c>
      <c r="AQ28" s="1213"/>
      <c r="AR28" s="41"/>
    </row>
    <row r="29" spans="1:44" s="10" customFormat="1" ht="15.75" customHeight="1" x14ac:dyDescent="0.45">
      <c r="A29" s="39"/>
      <c r="B29" s="1218" t="s">
        <v>139</v>
      </c>
      <c r="C29" s="1219"/>
      <c r="D29" s="1219"/>
      <c r="E29" s="1219"/>
      <c r="F29" s="1219"/>
      <c r="G29" s="1219"/>
      <c r="H29" s="1219"/>
      <c r="I29" s="1219"/>
      <c r="J29" s="1219"/>
      <c r="K29" s="1219"/>
      <c r="L29" s="1219"/>
      <c r="M29" s="1219"/>
      <c r="N29" s="1219"/>
      <c r="O29" s="1219"/>
      <c r="P29" s="1219"/>
      <c r="Q29" s="1219"/>
      <c r="R29" s="1219"/>
      <c r="S29" s="1219"/>
      <c r="T29" s="1219"/>
      <c r="U29" s="1219"/>
      <c r="V29" s="1219"/>
      <c r="W29" s="1219"/>
      <c r="X29" s="1219"/>
      <c r="Y29" s="1219"/>
      <c r="Z29" s="1219"/>
      <c r="AA29" s="1219"/>
      <c r="AB29" s="1219"/>
      <c r="AC29" s="1219"/>
      <c r="AD29" s="1219"/>
      <c r="AE29" s="1219"/>
      <c r="AF29" s="1209" t="s">
        <v>124</v>
      </c>
      <c r="AG29" s="1209"/>
      <c r="AH29" s="1209" t="s">
        <v>124</v>
      </c>
      <c r="AI29" s="1209"/>
      <c r="AJ29" s="1210" t="s">
        <v>123</v>
      </c>
      <c r="AK29" s="1210"/>
      <c r="AL29" s="1211" t="s">
        <v>123</v>
      </c>
      <c r="AM29" s="1211"/>
      <c r="AN29" s="1212" t="s">
        <v>124</v>
      </c>
      <c r="AO29" s="1212"/>
      <c r="AP29" s="1212" t="s">
        <v>123</v>
      </c>
      <c r="AQ29" s="1213"/>
      <c r="AR29" s="41"/>
    </row>
    <row r="30" spans="1:44" s="10" customFormat="1" ht="15.75" customHeight="1" x14ac:dyDescent="0.45">
      <c r="A30" s="39"/>
      <c r="B30" s="1218" t="s">
        <v>140</v>
      </c>
      <c r="C30" s="1219"/>
      <c r="D30" s="1219"/>
      <c r="E30" s="1219"/>
      <c r="F30" s="1219"/>
      <c r="G30" s="1219"/>
      <c r="H30" s="1219"/>
      <c r="I30" s="1219"/>
      <c r="J30" s="1219"/>
      <c r="K30" s="1219"/>
      <c r="L30" s="1219"/>
      <c r="M30" s="1219"/>
      <c r="N30" s="1219"/>
      <c r="O30" s="1219"/>
      <c r="P30" s="1219"/>
      <c r="Q30" s="1219"/>
      <c r="R30" s="1219"/>
      <c r="S30" s="1219"/>
      <c r="T30" s="1219"/>
      <c r="U30" s="1219"/>
      <c r="V30" s="1219"/>
      <c r="W30" s="1219"/>
      <c r="X30" s="1219"/>
      <c r="Y30" s="1219"/>
      <c r="Z30" s="1219"/>
      <c r="AA30" s="1219"/>
      <c r="AB30" s="1219"/>
      <c r="AC30" s="1219"/>
      <c r="AD30" s="1219"/>
      <c r="AE30" s="1219"/>
      <c r="AF30" s="1209" t="s">
        <v>124</v>
      </c>
      <c r="AG30" s="1209"/>
      <c r="AH30" s="1209" t="s">
        <v>124</v>
      </c>
      <c r="AI30" s="1209"/>
      <c r="AJ30" s="1210" t="s">
        <v>123</v>
      </c>
      <c r="AK30" s="1210"/>
      <c r="AL30" s="1211" t="s">
        <v>123</v>
      </c>
      <c r="AM30" s="1211"/>
      <c r="AN30" s="1212" t="s">
        <v>124</v>
      </c>
      <c r="AO30" s="1212"/>
      <c r="AP30" s="1212" t="s">
        <v>124</v>
      </c>
      <c r="AQ30" s="1213"/>
      <c r="AR30" s="41"/>
    </row>
    <row r="31" spans="1:44" s="10" customFormat="1" ht="15.75" customHeight="1" x14ac:dyDescent="0.45">
      <c r="A31" s="39"/>
      <c r="B31" s="1218" t="s">
        <v>844</v>
      </c>
      <c r="C31" s="1219"/>
      <c r="D31" s="1219"/>
      <c r="E31" s="1219"/>
      <c r="F31" s="1219"/>
      <c r="G31" s="1219"/>
      <c r="H31" s="1219"/>
      <c r="I31" s="1219"/>
      <c r="J31" s="1219"/>
      <c r="K31" s="1219"/>
      <c r="L31" s="1219"/>
      <c r="M31" s="1219"/>
      <c r="N31" s="1219"/>
      <c r="O31" s="1219"/>
      <c r="P31" s="1219"/>
      <c r="Q31" s="1219"/>
      <c r="R31" s="1219"/>
      <c r="S31" s="1219"/>
      <c r="T31" s="1219"/>
      <c r="U31" s="1219"/>
      <c r="V31" s="1219"/>
      <c r="W31" s="1219"/>
      <c r="X31" s="1219"/>
      <c r="Y31" s="1219"/>
      <c r="Z31" s="1219"/>
      <c r="AA31" s="1219"/>
      <c r="AB31" s="1219"/>
      <c r="AC31" s="1219"/>
      <c r="AD31" s="1219"/>
      <c r="AE31" s="1219"/>
      <c r="AF31" s="1209" t="s">
        <v>124</v>
      </c>
      <c r="AG31" s="1209"/>
      <c r="AH31" s="1209" t="s">
        <v>123</v>
      </c>
      <c r="AI31" s="1209"/>
      <c r="AJ31" s="1210" t="s">
        <v>123</v>
      </c>
      <c r="AK31" s="1210"/>
      <c r="AL31" s="1211" t="s">
        <v>123</v>
      </c>
      <c r="AM31" s="1211"/>
      <c r="AN31" s="1212" t="s">
        <v>124</v>
      </c>
      <c r="AO31" s="1212"/>
      <c r="AP31" s="1212" t="s">
        <v>123</v>
      </c>
      <c r="AQ31" s="1213"/>
      <c r="AR31" s="41"/>
    </row>
    <row r="32" spans="1:44" s="10" customFormat="1" ht="38.85" customHeight="1" x14ac:dyDescent="0.45">
      <c r="A32" s="39"/>
      <c r="B32" s="1218" t="s">
        <v>836</v>
      </c>
      <c r="C32" s="1219"/>
      <c r="D32" s="1219"/>
      <c r="E32" s="1219"/>
      <c r="F32" s="1219"/>
      <c r="G32" s="1219"/>
      <c r="H32" s="1219"/>
      <c r="I32" s="1219"/>
      <c r="J32" s="1219"/>
      <c r="K32" s="1219"/>
      <c r="L32" s="1219"/>
      <c r="M32" s="1219"/>
      <c r="N32" s="1219"/>
      <c r="O32" s="1219"/>
      <c r="P32" s="1219"/>
      <c r="Q32" s="1219"/>
      <c r="R32" s="1219"/>
      <c r="S32" s="1219"/>
      <c r="T32" s="1219"/>
      <c r="U32" s="1219"/>
      <c r="V32" s="1219"/>
      <c r="W32" s="1219"/>
      <c r="X32" s="1219"/>
      <c r="Y32" s="1219"/>
      <c r="Z32" s="1219"/>
      <c r="AA32" s="1219"/>
      <c r="AB32" s="1219"/>
      <c r="AC32" s="1219"/>
      <c r="AD32" s="1219"/>
      <c r="AE32" s="1219"/>
      <c r="AF32" s="1209" t="s">
        <v>124</v>
      </c>
      <c r="AG32" s="1209"/>
      <c r="AH32" s="1209" t="s">
        <v>123</v>
      </c>
      <c r="AI32" s="1209"/>
      <c r="AJ32" s="1210" t="s">
        <v>123</v>
      </c>
      <c r="AK32" s="1210"/>
      <c r="AL32" s="1211" t="s">
        <v>123</v>
      </c>
      <c r="AM32" s="1211"/>
      <c r="AN32" s="1212" t="s">
        <v>124</v>
      </c>
      <c r="AO32" s="1212"/>
      <c r="AP32" s="1212" t="s">
        <v>123</v>
      </c>
      <c r="AQ32" s="1213"/>
      <c r="AR32" s="41"/>
    </row>
    <row r="33" spans="1:44" s="10" customFormat="1" ht="39.6" customHeight="1" x14ac:dyDescent="0.45">
      <c r="A33" s="39"/>
      <c r="B33" s="1218" t="s">
        <v>141</v>
      </c>
      <c r="C33" s="1219"/>
      <c r="D33" s="1219"/>
      <c r="E33" s="1219"/>
      <c r="F33" s="1219"/>
      <c r="G33" s="1219"/>
      <c r="H33" s="1219"/>
      <c r="I33" s="1219"/>
      <c r="J33" s="1219"/>
      <c r="K33" s="1219"/>
      <c r="L33" s="1219"/>
      <c r="M33" s="1219"/>
      <c r="N33" s="1219"/>
      <c r="O33" s="1219"/>
      <c r="P33" s="1219"/>
      <c r="Q33" s="1219"/>
      <c r="R33" s="1219"/>
      <c r="S33" s="1219"/>
      <c r="T33" s="1219"/>
      <c r="U33" s="1219"/>
      <c r="V33" s="1219"/>
      <c r="W33" s="1219"/>
      <c r="X33" s="1219"/>
      <c r="Y33" s="1219"/>
      <c r="Z33" s="1219"/>
      <c r="AA33" s="1219"/>
      <c r="AB33" s="1219"/>
      <c r="AC33" s="1219"/>
      <c r="AD33" s="1219"/>
      <c r="AE33" s="1219"/>
      <c r="AF33" s="1209" t="s">
        <v>124</v>
      </c>
      <c r="AG33" s="1209"/>
      <c r="AH33" s="1209" t="s">
        <v>124</v>
      </c>
      <c r="AI33" s="1209"/>
      <c r="AJ33" s="1210" t="s">
        <v>123</v>
      </c>
      <c r="AK33" s="1210"/>
      <c r="AL33" s="1211" t="s">
        <v>123</v>
      </c>
      <c r="AM33" s="1211"/>
      <c r="AN33" s="1212" t="s">
        <v>124</v>
      </c>
      <c r="AO33" s="1212"/>
      <c r="AP33" s="1212" t="s">
        <v>68</v>
      </c>
      <c r="AQ33" s="1213"/>
      <c r="AR33" s="41"/>
    </row>
    <row r="34" spans="1:44" s="10" customFormat="1" ht="15.75" customHeight="1" x14ac:dyDescent="0.45">
      <c r="A34" s="39"/>
      <c r="B34" s="1218" t="s">
        <v>142</v>
      </c>
      <c r="C34" s="1219"/>
      <c r="D34" s="1219"/>
      <c r="E34" s="1219"/>
      <c r="F34" s="1219"/>
      <c r="G34" s="1219"/>
      <c r="H34" s="1219"/>
      <c r="I34" s="1219"/>
      <c r="J34" s="1219"/>
      <c r="K34" s="1219"/>
      <c r="L34" s="1219"/>
      <c r="M34" s="1219"/>
      <c r="N34" s="1219"/>
      <c r="O34" s="1219"/>
      <c r="P34" s="1219"/>
      <c r="Q34" s="1219"/>
      <c r="R34" s="1219"/>
      <c r="S34" s="1219"/>
      <c r="T34" s="1219"/>
      <c r="U34" s="1219"/>
      <c r="V34" s="1219"/>
      <c r="W34" s="1219"/>
      <c r="X34" s="1219"/>
      <c r="Y34" s="1219"/>
      <c r="Z34" s="1219"/>
      <c r="AA34" s="1219"/>
      <c r="AB34" s="1219"/>
      <c r="AC34" s="1219"/>
      <c r="AD34" s="1219"/>
      <c r="AE34" s="1219"/>
      <c r="AF34" s="1209" t="s">
        <v>124</v>
      </c>
      <c r="AG34" s="1209"/>
      <c r="AH34" s="1209" t="s">
        <v>124</v>
      </c>
      <c r="AI34" s="1209"/>
      <c r="AJ34" s="1210" t="s">
        <v>123</v>
      </c>
      <c r="AK34" s="1210"/>
      <c r="AL34" s="1211" t="s">
        <v>811</v>
      </c>
      <c r="AM34" s="1211"/>
      <c r="AN34" s="1212" t="s">
        <v>124</v>
      </c>
      <c r="AO34" s="1212"/>
      <c r="AP34" s="1212" t="s">
        <v>123</v>
      </c>
      <c r="AQ34" s="1213"/>
      <c r="AR34" s="41"/>
    </row>
    <row r="35" spans="1:44" s="10" customFormat="1" ht="15.75" customHeight="1" x14ac:dyDescent="0.45">
      <c r="A35" s="39"/>
      <c r="B35" s="1218" t="s">
        <v>143</v>
      </c>
      <c r="C35" s="1219"/>
      <c r="D35" s="1219"/>
      <c r="E35" s="121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09" t="s">
        <v>123</v>
      </c>
      <c r="AG35" s="1209"/>
      <c r="AH35" s="1209" t="s">
        <v>124</v>
      </c>
      <c r="AI35" s="1209"/>
      <c r="AJ35" s="1210" t="s">
        <v>123</v>
      </c>
      <c r="AK35" s="1210"/>
      <c r="AL35" s="1211" t="s">
        <v>812</v>
      </c>
      <c r="AM35" s="1211"/>
      <c r="AN35" s="1212" t="s">
        <v>124</v>
      </c>
      <c r="AO35" s="1212"/>
      <c r="AP35" s="1212" t="s">
        <v>68</v>
      </c>
      <c r="AQ35" s="1213"/>
      <c r="AR35" s="41"/>
    </row>
    <row r="36" spans="1:44" s="10" customFormat="1" ht="15.75" customHeight="1" x14ac:dyDescent="0.45">
      <c r="A36" s="39"/>
      <c r="B36" s="1218" t="s">
        <v>144</v>
      </c>
      <c r="C36" s="1219"/>
      <c r="D36" s="1219"/>
      <c r="E36" s="1219"/>
      <c r="F36" s="1219"/>
      <c r="G36" s="1219"/>
      <c r="H36" s="1219"/>
      <c r="I36" s="1219"/>
      <c r="J36" s="1219"/>
      <c r="K36" s="1219"/>
      <c r="L36" s="1219"/>
      <c r="M36" s="1219"/>
      <c r="N36" s="1219"/>
      <c r="O36" s="1219"/>
      <c r="P36" s="1219"/>
      <c r="Q36" s="1219"/>
      <c r="R36" s="1219"/>
      <c r="S36" s="1219"/>
      <c r="T36" s="1219"/>
      <c r="U36" s="1219"/>
      <c r="V36" s="1219"/>
      <c r="W36" s="1219"/>
      <c r="X36" s="1219"/>
      <c r="Y36" s="1219"/>
      <c r="Z36" s="1219"/>
      <c r="AA36" s="1219"/>
      <c r="AB36" s="1219"/>
      <c r="AC36" s="1219"/>
      <c r="AD36" s="1219"/>
      <c r="AE36" s="1219"/>
      <c r="AF36" s="1209" t="s">
        <v>124</v>
      </c>
      <c r="AG36" s="1209"/>
      <c r="AH36" s="1209" t="s">
        <v>123</v>
      </c>
      <c r="AI36" s="1209"/>
      <c r="AJ36" s="1210" t="s">
        <v>123</v>
      </c>
      <c r="AK36" s="1210"/>
      <c r="AL36" s="1211" t="s">
        <v>123</v>
      </c>
      <c r="AM36" s="1211"/>
      <c r="AN36" s="1212" t="s">
        <v>124</v>
      </c>
      <c r="AO36" s="1212"/>
      <c r="AP36" s="1212" t="s">
        <v>68</v>
      </c>
      <c r="AQ36" s="1213"/>
      <c r="AR36" s="41"/>
    </row>
    <row r="37" spans="1:44" s="10" customFormat="1" ht="15.75" customHeight="1" x14ac:dyDescent="0.45">
      <c r="A37" s="39"/>
      <c r="B37" s="1218" t="s">
        <v>145</v>
      </c>
      <c r="C37" s="1219"/>
      <c r="D37" s="1219"/>
      <c r="E37" s="1219"/>
      <c r="F37" s="1219"/>
      <c r="G37" s="1219"/>
      <c r="H37" s="1219"/>
      <c r="I37" s="1219"/>
      <c r="J37" s="1219"/>
      <c r="K37" s="1219"/>
      <c r="L37" s="1219"/>
      <c r="M37" s="1219"/>
      <c r="N37" s="1219"/>
      <c r="O37" s="1219"/>
      <c r="P37" s="1219"/>
      <c r="Q37" s="1219"/>
      <c r="R37" s="1219"/>
      <c r="S37" s="1219"/>
      <c r="T37" s="1219"/>
      <c r="U37" s="1219"/>
      <c r="V37" s="1219"/>
      <c r="W37" s="1219"/>
      <c r="X37" s="1219"/>
      <c r="Y37" s="1219"/>
      <c r="Z37" s="1219"/>
      <c r="AA37" s="1219"/>
      <c r="AB37" s="1219"/>
      <c r="AC37" s="1219"/>
      <c r="AD37" s="1219"/>
      <c r="AE37" s="1219"/>
      <c r="AF37" s="1209" t="s">
        <v>124</v>
      </c>
      <c r="AG37" s="1209"/>
      <c r="AH37" s="1209" t="s">
        <v>124</v>
      </c>
      <c r="AI37" s="1209"/>
      <c r="AJ37" s="1210" t="s">
        <v>124</v>
      </c>
      <c r="AK37" s="1210"/>
      <c r="AL37" s="1211" t="s">
        <v>811</v>
      </c>
      <c r="AM37" s="1211"/>
      <c r="AN37" s="1212" t="s">
        <v>124</v>
      </c>
      <c r="AO37" s="1212"/>
      <c r="AP37" s="1212" t="s">
        <v>124</v>
      </c>
      <c r="AQ37" s="1213"/>
      <c r="AR37" s="41"/>
    </row>
    <row r="38" spans="1:44" s="10" customFormat="1" ht="15.75" customHeight="1" x14ac:dyDescent="0.45">
      <c r="A38" s="39"/>
      <c r="B38" s="1218" t="s">
        <v>146</v>
      </c>
      <c r="C38" s="1219"/>
      <c r="D38" s="1219"/>
      <c r="E38" s="1219"/>
      <c r="F38" s="1219"/>
      <c r="G38" s="1219"/>
      <c r="H38" s="1219"/>
      <c r="I38" s="1219"/>
      <c r="J38" s="1219"/>
      <c r="K38" s="1219"/>
      <c r="L38" s="1219"/>
      <c r="M38" s="1219"/>
      <c r="N38" s="1219"/>
      <c r="O38" s="1219"/>
      <c r="P38" s="1219"/>
      <c r="Q38" s="1219"/>
      <c r="R38" s="1219"/>
      <c r="S38" s="1219"/>
      <c r="T38" s="1219"/>
      <c r="U38" s="1219"/>
      <c r="V38" s="1219"/>
      <c r="W38" s="1219"/>
      <c r="X38" s="1219"/>
      <c r="Y38" s="1219"/>
      <c r="Z38" s="1219"/>
      <c r="AA38" s="1219"/>
      <c r="AB38" s="1219"/>
      <c r="AC38" s="1219"/>
      <c r="AD38" s="1219"/>
      <c r="AE38" s="1219"/>
      <c r="AF38" s="1209" t="s">
        <v>124</v>
      </c>
      <c r="AG38" s="1209"/>
      <c r="AH38" s="1209" t="s">
        <v>124</v>
      </c>
      <c r="AI38" s="1209"/>
      <c r="AJ38" s="1210" t="s">
        <v>123</v>
      </c>
      <c r="AK38" s="1210"/>
      <c r="AL38" s="1211" t="s">
        <v>812</v>
      </c>
      <c r="AM38" s="1211"/>
      <c r="AN38" s="1212" t="s">
        <v>124</v>
      </c>
      <c r="AO38" s="1212"/>
      <c r="AP38" s="1212" t="s">
        <v>124</v>
      </c>
      <c r="AQ38" s="1213"/>
      <c r="AR38" s="41"/>
    </row>
    <row r="39" spans="1:44" s="10" customFormat="1" ht="15.75" customHeight="1" x14ac:dyDescent="0.45">
      <c r="A39" s="39"/>
      <c r="B39" s="1218" t="s">
        <v>147</v>
      </c>
      <c r="C39" s="1219"/>
      <c r="D39" s="1219"/>
      <c r="E39" s="1219"/>
      <c r="F39" s="1219"/>
      <c r="G39" s="1219"/>
      <c r="H39" s="1219"/>
      <c r="I39" s="1219"/>
      <c r="J39" s="1219"/>
      <c r="K39" s="1219"/>
      <c r="L39" s="1219"/>
      <c r="M39" s="1219"/>
      <c r="N39" s="1219"/>
      <c r="O39" s="1219"/>
      <c r="P39" s="1219"/>
      <c r="Q39" s="1219"/>
      <c r="R39" s="1219"/>
      <c r="S39" s="1219"/>
      <c r="T39" s="1219"/>
      <c r="U39" s="1219"/>
      <c r="V39" s="1219"/>
      <c r="W39" s="1219"/>
      <c r="X39" s="1219"/>
      <c r="Y39" s="1219"/>
      <c r="Z39" s="1219"/>
      <c r="AA39" s="1219"/>
      <c r="AB39" s="1219"/>
      <c r="AC39" s="1219"/>
      <c r="AD39" s="1219"/>
      <c r="AE39" s="1219"/>
      <c r="AF39" s="1209" t="s">
        <v>124</v>
      </c>
      <c r="AG39" s="1209"/>
      <c r="AH39" s="1209" t="s">
        <v>124</v>
      </c>
      <c r="AI39" s="1209"/>
      <c r="AJ39" s="1210" t="s">
        <v>123</v>
      </c>
      <c r="AK39" s="1210"/>
      <c r="AL39" s="1211" t="s">
        <v>811</v>
      </c>
      <c r="AM39" s="1211"/>
      <c r="AN39" s="1212" t="s">
        <v>124</v>
      </c>
      <c r="AO39" s="1212"/>
      <c r="AP39" s="1212" t="s">
        <v>123</v>
      </c>
      <c r="AQ39" s="1213"/>
      <c r="AR39" s="41"/>
    </row>
    <row r="40" spans="1:44" s="10" customFormat="1" ht="15.75" customHeight="1" x14ac:dyDescent="0.45">
      <c r="A40" s="39"/>
      <c r="B40" s="1218" t="s">
        <v>148</v>
      </c>
      <c r="C40" s="1219"/>
      <c r="D40" s="1219"/>
      <c r="E40" s="1219"/>
      <c r="F40" s="1219"/>
      <c r="G40" s="1219"/>
      <c r="H40" s="1219"/>
      <c r="I40" s="1219"/>
      <c r="J40" s="1219"/>
      <c r="K40" s="1219"/>
      <c r="L40" s="1219"/>
      <c r="M40" s="1219"/>
      <c r="N40" s="1219"/>
      <c r="O40" s="1219"/>
      <c r="P40" s="1219"/>
      <c r="Q40" s="1219"/>
      <c r="R40" s="1219"/>
      <c r="S40" s="1219"/>
      <c r="T40" s="1219"/>
      <c r="U40" s="1219"/>
      <c r="V40" s="1219"/>
      <c r="W40" s="1219"/>
      <c r="X40" s="1219"/>
      <c r="Y40" s="1219"/>
      <c r="Z40" s="1219"/>
      <c r="AA40" s="1219"/>
      <c r="AB40" s="1219"/>
      <c r="AC40" s="1219"/>
      <c r="AD40" s="1219"/>
      <c r="AE40" s="1219"/>
      <c r="AF40" s="1209" t="s">
        <v>124</v>
      </c>
      <c r="AG40" s="1209"/>
      <c r="AH40" s="1209" t="s">
        <v>124</v>
      </c>
      <c r="AI40" s="1209"/>
      <c r="AJ40" s="1210" t="s">
        <v>123</v>
      </c>
      <c r="AK40" s="1210"/>
      <c r="AL40" s="1211" t="s">
        <v>811</v>
      </c>
      <c r="AM40" s="1211"/>
      <c r="AN40" s="1212" t="s">
        <v>124</v>
      </c>
      <c r="AO40" s="1212"/>
      <c r="AP40" s="1212" t="s">
        <v>124</v>
      </c>
      <c r="AQ40" s="1213"/>
      <c r="AR40" s="41"/>
    </row>
    <row r="41" spans="1:44" s="10" customFormat="1" ht="15.75" customHeight="1" thickBot="1" x14ac:dyDescent="0.5">
      <c r="A41" s="39"/>
      <c r="B41" s="1238" t="s">
        <v>153</v>
      </c>
      <c r="C41" s="1239"/>
      <c r="D41" s="1239"/>
      <c r="E41" s="1239"/>
      <c r="F41" s="1239"/>
      <c r="G41" s="1239"/>
      <c r="H41" s="1239"/>
      <c r="I41" s="1239"/>
      <c r="J41" s="1239"/>
      <c r="K41" s="1239"/>
      <c r="L41" s="1239"/>
      <c r="M41" s="1239"/>
      <c r="N41" s="1239"/>
      <c r="O41" s="1239"/>
      <c r="P41" s="1239"/>
      <c r="Q41" s="1239"/>
      <c r="R41" s="1239"/>
      <c r="S41" s="1239"/>
      <c r="T41" s="1239"/>
      <c r="U41" s="1239"/>
      <c r="V41" s="1239"/>
      <c r="W41" s="1239"/>
      <c r="X41" s="1239"/>
      <c r="Y41" s="1239"/>
      <c r="Z41" s="1239"/>
      <c r="AA41" s="1239"/>
      <c r="AB41" s="1239"/>
      <c r="AC41" s="1239"/>
      <c r="AD41" s="1239"/>
      <c r="AE41" s="1239"/>
      <c r="AF41" s="1244"/>
      <c r="AG41" s="1244"/>
      <c r="AH41" s="1244"/>
      <c r="AI41" s="1244"/>
      <c r="AJ41" s="1244"/>
      <c r="AK41" s="1244"/>
      <c r="AL41" s="1244"/>
      <c r="AM41" s="1244"/>
      <c r="AN41" s="1244"/>
      <c r="AO41" s="1244"/>
      <c r="AP41" s="1244"/>
      <c r="AQ41" s="1245"/>
      <c r="AR41" s="42"/>
    </row>
    <row r="42" spans="1:44" s="10" customFormat="1" ht="5.85" customHeight="1" thickBot="1" x14ac:dyDescent="0.5"/>
    <row r="43" spans="1:44" s="10" customFormat="1" ht="15.75" customHeight="1" thickBot="1" x14ac:dyDescent="0.5">
      <c r="B43" s="1220" t="s">
        <v>125</v>
      </c>
      <c r="C43" s="1221"/>
      <c r="D43" s="1221"/>
      <c r="E43" s="1221"/>
      <c r="F43" s="1221"/>
      <c r="G43" s="1221"/>
      <c r="H43" s="1221"/>
      <c r="I43" s="1221"/>
      <c r="J43" s="1221"/>
      <c r="K43" s="1221"/>
      <c r="L43" s="1221"/>
      <c r="M43" s="1221"/>
      <c r="N43" s="1221"/>
      <c r="O43" s="1221"/>
      <c r="P43" s="1221"/>
      <c r="Q43" s="1221"/>
      <c r="R43" s="1221"/>
      <c r="S43" s="1221"/>
      <c r="T43" s="1221"/>
      <c r="U43" s="1221"/>
      <c r="V43" s="1221"/>
      <c r="W43" s="1221"/>
      <c r="X43" s="1221"/>
      <c r="Y43" s="1221"/>
      <c r="Z43" s="1221"/>
      <c r="AA43" s="1221"/>
      <c r="AB43" s="1221"/>
      <c r="AC43" s="1221"/>
      <c r="AD43" s="1221"/>
      <c r="AE43" s="1221"/>
      <c r="AF43" s="1221"/>
      <c r="AG43" s="1221"/>
      <c r="AH43" s="1221"/>
      <c r="AI43" s="1221"/>
      <c r="AJ43" s="1221"/>
      <c r="AK43" s="1221"/>
      <c r="AL43" s="1221"/>
      <c r="AM43" s="1221"/>
      <c r="AN43" s="1221"/>
      <c r="AO43" s="1221"/>
      <c r="AP43" s="1221"/>
      <c r="AQ43" s="1222"/>
    </row>
    <row r="44" spans="1:44" s="10" customFormat="1" ht="38.85" customHeight="1" thickBot="1" x14ac:dyDescent="0.5">
      <c r="B44" s="1223" t="s">
        <v>814</v>
      </c>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5"/>
    </row>
    <row r="45" spans="1:44" x14ac:dyDescent="0.45">
      <c r="B45" s="1226" t="s">
        <v>813</v>
      </c>
      <c r="C45" s="1227"/>
      <c r="D45" s="1227"/>
      <c r="E45" s="1227"/>
      <c r="F45" s="1227"/>
      <c r="G45" s="1227"/>
      <c r="H45" s="1227"/>
      <c r="I45" s="1227"/>
      <c r="J45" s="1227"/>
      <c r="K45" s="1227"/>
      <c r="L45" s="1227"/>
      <c r="M45" s="1227"/>
      <c r="N45" s="1227"/>
      <c r="O45" s="1227"/>
      <c r="P45" s="1227"/>
      <c r="Q45" s="1227"/>
      <c r="R45" s="1227"/>
      <c r="S45" s="1227"/>
      <c r="T45" s="1227"/>
      <c r="U45" s="1227"/>
      <c r="V45" s="1227"/>
      <c r="W45" s="1227"/>
      <c r="X45" s="1227"/>
      <c r="Y45" s="1227"/>
      <c r="Z45" s="1227"/>
      <c r="AA45" s="1227"/>
      <c r="AB45" s="1227"/>
      <c r="AC45" s="1227"/>
      <c r="AD45" s="1227"/>
      <c r="AE45" s="1227"/>
      <c r="AF45" s="1227"/>
      <c r="AG45" s="1227"/>
      <c r="AH45" s="1227"/>
      <c r="AI45" s="1227"/>
      <c r="AJ45" s="1227"/>
      <c r="AK45" s="1227"/>
      <c r="AL45" s="1227"/>
      <c r="AM45" s="1227"/>
      <c r="AN45" s="1227"/>
      <c r="AO45" s="1227"/>
      <c r="AP45" s="1227"/>
      <c r="AQ45" s="1228"/>
    </row>
    <row r="46" spans="1:44" x14ac:dyDescent="0.45">
      <c r="B46" s="1229"/>
      <c r="C46" s="1230"/>
      <c r="D46" s="1230"/>
      <c r="E46" s="1230"/>
      <c r="F46" s="1230"/>
      <c r="G46" s="1230"/>
      <c r="H46" s="1230"/>
      <c r="I46" s="1230"/>
      <c r="J46" s="1230"/>
      <c r="K46" s="1230"/>
      <c r="L46" s="1230"/>
      <c r="M46" s="1230"/>
      <c r="N46" s="1230"/>
      <c r="O46" s="1230"/>
      <c r="P46" s="1230"/>
      <c r="Q46" s="1230"/>
      <c r="R46" s="1230"/>
      <c r="S46" s="1230"/>
      <c r="T46" s="1230"/>
      <c r="U46" s="1230"/>
      <c r="V46" s="1230"/>
      <c r="W46" s="1230"/>
      <c r="X46" s="1230"/>
      <c r="Y46" s="1230"/>
      <c r="Z46" s="1230"/>
      <c r="AA46" s="1230"/>
      <c r="AB46" s="1230"/>
      <c r="AC46" s="1230"/>
      <c r="AD46" s="1230"/>
      <c r="AE46" s="1230"/>
      <c r="AF46" s="1230"/>
      <c r="AG46" s="1230"/>
      <c r="AH46" s="1230"/>
      <c r="AI46" s="1230"/>
      <c r="AJ46" s="1230"/>
      <c r="AK46" s="1230"/>
      <c r="AL46" s="1230"/>
      <c r="AM46" s="1230"/>
      <c r="AN46" s="1230"/>
      <c r="AO46" s="1230"/>
      <c r="AP46" s="1230"/>
      <c r="AQ46" s="1231"/>
    </row>
    <row r="47" spans="1:44" x14ac:dyDescent="0.45">
      <c r="B47" s="1229"/>
      <c r="C47" s="1230"/>
      <c r="D47" s="1230"/>
      <c r="E47" s="1230"/>
      <c r="F47" s="1230"/>
      <c r="G47" s="1230"/>
      <c r="H47" s="1230"/>
      <c r="I47" s="1230"/>
      <c r="J47" s="1230"/>
      <c r="K47" s="1230"/>
      <c r="L47" s="1230"/>
      <c r="M47" s="1230"/>
      <c r="N47" s="1230"/>
      <c r="O47" s="1230"/>
      <c r="P47" s="1230"/>
      <c r="Q47" s="1230"/>
      <c r="R47" s="1230"/>
      <c r="S47" s="1230"/>
      <c r="T47" s="1230"/>
      <c r="U47" s="1230"/>
      <c r="V47" s="1230"/>
      <c r="W47" s="1230"/>
      <c r="X47" s="1230"/>
      <c r="Y47" s="1230"/>
      <c r="Z47" s="1230"/>
      <c r="AA47" s="1230"/>
      <c r="AB47" s="1230"/>
      <c r="AC47" s="1230"/>
      <c r="AD47" s="1230"/>
      <c r="AE47" s="1230"/>
      <c r="AF47" s="1230"/>
      <c r="AG47" s="1230"/>
      <c r="AH47" s="1230"/>
      <c r="AI47" s="1230"/>
      <c r="AJ47" s="1230"/>
      <c r="AK47" s="1230"/>
      <c r="AL47" s="1230"/>
      <c r="AM47" s="1230"/>
      <c r="AN47" s="1230"/>
      <c r="AO47" s="1230"/>
      <c r="AP47" s="1230"/>
      <c r="AQ47" s="1231"/>
    </row>
    <row r="48" spans="1:44" x14ac:dyDescent="0.45">
      <c r="B48" s="1229"/>
      <c r="C48" s="1230"/>
      <c r="D48" s="1230"/>
      <c r="E48" s="1230"/>
      <c r="F48" s="1230"/>
      <c r="G48" s="1230"/>
      <c r="H48" s="1230"/>
      <c r="I48" s="1230"/>
      <c r="J48" s="1230"/>
      <c r="K48" s="1230"/>
      <c r="L48" s="1230"/>
      <c r="M48" s="1230"/>
      <c r="N48" s="1230"/>
      <c r="O48" s="1230"/>
      <c r="P48" s="1230"/>
      <c r="Q48" s="1230"/>
      <c r="R48" s="1230"/>
      <c r="S48" s="1230"/>
      <c r="T48" s="1230"/>
      <c r="U48" s="1230"/>
      <c r="V48" s="1230"/>
      <c r="W48" s="1230"/>
      <c r="X48" s="1230"/>
      <c r="Y48" s="1230"/>
      <c r="Z48" s="1230"/>
      <c r="AA48" s="1230"/>
      <c r="AB48" s="1230"/>
      <c r="AC48" s="1230"/>
      <c r="AD48" s="1230"/>
      <c r="AE48" s="1230"/>
      <c r="AF48" s="1230"/>
      <c r="AG48" s="1230"/>
      <c r="AH48" s="1230"/>
      <c r="AI48" s="1230"/>
      <c r="AJ48" s="1230"/>
      <c r="AK48" s="1230"/>
      <c r="AL48" s="1230"/>
      <c r="AM48" s="1230"/>
      <c r="AN48" s="1230"/>
      <c r="AO48" s="1230"/>
      <c r="AP48" s="1230"/>
      <c r="AQ48" s="1231"/>
    </row>
    <row r="49" spans="2:43" x14ac:dyDescent="0.45">
      <c r="B49" s="1229"/>
      <c r="C49" s="1230"/>
      <c r="D49" s="1230"/>
      <c r="E49" s="1230"/>
      <c r="F49" s="1230"/>
      <c r="G49" s="1230"/>
      <c r="H49" s="1230"/>
      <c r="I49" s="1230"/>
      <c r="J49" s="1230"/>
      <c r="K49" s="1230"/>
      <c r="L49" s="1230"/>
      <c r="M49" s="1230"/>
      <c r="N49" s="1230"/>
      <c r="O49" s="1230"/>
      <c r="P49" s="1230"/>
      <c r="Q49" s="1230"/>
      <c r="R49" s="1230"/>
      <c r="S49" s="1230"/>
      <c r="T49" s="1230"/>
      <c r="U49" s="1230"/>
      <c r="V49" s="1230"/>
      <c r="W49" s="1230"/>
      <c r="X49" s="1230"/>
      <c r="Y49" s="1230"/>
      <c r="Z49" s="1230"/>
      <c r="AA49" s="1230"/>
      <c r="AB49" s="1230"/>
      <c r="AC49" s="1230"/>
      <c r="AD49" s="1230"/>
      <c r="AE49" s="1230"/>
      <c r="AF49" s="1230"/>
      <c r="AG49" s="1230"/>
      <c r="AH49" s="1230"/>
      <c r="AI49" s="1230"/>
      <c r="AJ49" s="1230"/>
      <c r="AK49" s="1230"/>
      <c r="AL49" s="1230"/>
      <c r="AM49" s="1230"/>
      <c r="AN49" s="1230"/>
      <c r="AO49" s="1230"/>
      <c r="AP49" s="1230"/>
      <c r="AQ49" s="1231"/>
    </row>
    <row r="50" spans="2:43" x14ac:dyDescent="0.45">
      <c r="B50" s="1229"/>
      <c r="C50" s="1230"/>
      <c r="D50" s="1230"/>
      <c r="E50" s="1230"/>
      <c r="F50" s="1230"/>
      <c r="G50" s="1230"/>
      <c r="H50" s="1230"/>
      <c r="I50" s="1230"/>
      <c r="J50" s="1230"/>
      <c r="K50" s="1230"/>
      <c r="L50" s="1230"/>
      <c r="M50" s="1230"/>
      <c r="N50" s="1230"/>
      <c r="O50" s="1230"/>
      <c r="P50" s="1230"/>
      <c r="Q50" s="1230"/>
      <c r="R50" s="1230"/>
      <c r="S50" s="1230"/>
      <c r="T50" s="1230"/>
      <c r="U50" s="1230"/>
      <c r="V50" s="1230"/>
      <c r="W50" s="1230"/>
      <c r="X50" s="1230"/>
      <c r="Y50" s="1230"/>
      <c r="Z50" s="1230"/>
      <c r="AA50" s="1230"/>
      <c r="AB50" s="1230"/>
      <c r="AC50" s="1230"/>
      <c r="AD50" s="1230"/>
      <c r="AE50" s="1230"/>
      <c r="AF50" s="1230"/>
      <c r="AG50" s="1230"/>
      <c r="AH50" s="1230"/>
      <c r="AI50" s="1230"/>
      <c r="AJ50" s="1230"/>
      <c r="AK50" s="1230"/>
      <c r="AL50" s="1230"/>
      <c r="AM50" s="1230"/>
      <c r="AN50" s="1230"/>
      <c r="AO50" s="1230"/>
      <c r="AP50" s="1230"/>
      <c r="AQ50" s="1231"/>
    </row>
    <row r="51" spans="2:43" x14ac:dyDescent="0.45">
      <c r="B51" s="1229"/>
      <c r="C51" s="1230"/>
      <c r="D51" s="1230"/>
      <c r="E51" s="1230"/>
      <c r="F51" s="1230"/>
      <c r="G51" s="1230"/>
      <c r="H51" s="1230"/>
      <c r="I51" s="1230"/>
      <c r="J51" s="1230"/>
      <c r="K51" s="1230"/>
      <c r="L51" s="1230"/>
      <c r="M51" s="1230"/>
      <c r="N51" s="1230"/>
      <c r="O51" s="1230"/>
      <c r="P51" s="1230"/>
      <c r="Q51" s="1230"/>
      <c r="R51" s="1230"/>
      <c r="S51" s="1230"/>
      <c r="T51" s="1230"/>
      <c r="U51" s="1230"/>
      <c r="V51" s="1230"/>
      <c r="W51" s="1230"/>
      <c r="X51" s="1230"/>
      <c r="Y51" s="1230"/>
      <c r="Z51" s="1230"/>
      <c r="AA51" s="1230"/>
      <c r="AB51" s="1230"/>
      <c r="AC51" s="1230"/>
      <c r="AD51" s="1230"/>
      <c r="AE51" s="1230"/>
      <c r="AF51" s="1230"/>
      <c r="AG51" s="1230"/>
      <c r="AH51" s="1230"/>
      <c r="AI51" s="1230"/>
      <c r="AJ51" s="1230"/>
      <c r="AK51" s="1230"/>
      <c r="AL51" s="1230"/>
      <c r="AM51" s="1230"/>
      <c r="AN51" s="1230"/>
      <c r="AO51" s="1230"/>
      <c r="AP51" s="1230"/>
      <c r="AQ51" s="1231"/>
    </row>
    <row r="52" spans="2:43" x14ac:dyDescent="0.45">
      <c r="B52" s="1229"/>
      <c r="C52" s="1230"/>
      <c r="D52" s="1230"/>
      <c r="E52" s="1230"/>
      <c r="F52" s="1230"/>
      <c r="G52" s="1230"/>
      <c r="H52" s="1230"/>
      <c r="I52" s="1230"/>
      <c r="J52" s="1230"/>
      <c r="K52" s="1230"/>
      <c r="L52" s="1230"/>
      <c r="M52" s="1230"/>
      <c r="N52" s="1230"/>
      <c r="O52" s="1230"/>
      <c r="P52" s="1230"/>
      <c r="Q52" s="1230"/>
      <c r="R52" s="1230"/>
      <c r="S52" s="1230"/>
      <c r="T52" s="1230"/>
      <c r="U52" s="1230"/>
      <c r="V52" s="1230"/>
      <c r="W52" s="1230"/>
      <c r="X52" s="1230"/>
      <c r="Y52" s="1230"/>
      <c r="Z52" s="1230"/>
      <c r="AA52" s="1230"/>
      <c r="AB52" s="1230"/>
      <c r="AC52" s="1230"/>
      <c r="AD52" s="1230"/>
      <c r="AE52" s="1230"/>
      <c r="AF52" s="1230"/>
      <c r="AG52" s="1230"/>
      <c r="AH52" s="1230"/>
      <c r="AI52" s="1230"/>
      <c r="AJ52" s="1230"/>
      <c r="AK52" s="1230"/>
      <c r="AL52" s="1230"/>
      <c r="AM52" s="1230"/>
      <c r="AN52" s="1230"/>
      <c r="AO52" s="1230"/>
      <c r="AP52" s="1230"/>
      <c r="AQ52" s="1231"/>
    </row>
    <row r="53" spans="2:43" x14ac:dyDescent="0.45">
      <c r="B53" s="1229"/>
      <c r="C53" s="1230"/>
      <c r="D53" s="1230"/>
      <c r="E53" s="1230"/>
      <c r="F53" s="1230"/>
      <c r="G53" s="1230"/>
      <c r="H53" s="1230"/>
      <c r="I53" s="1230"/>
      <c r="J53" s="1230"/>
      <c r="K53" s="1230"/>
      <c r="L53" s="1230"/>
      <c r="M53" s="1230"/>
      <c r="N53" s="1230"/>
      <c r="O53" s="1230"/>
      <c r="P53" s="1230"/>
      <c r="Q53" s="1230"/>
      <c r="R53" s="1230"/>
      <c r="S53" s="1230"/>
      <c r="T53" s="1230"/>
      <c r="U53" s="1230"/>
      <c r="V53" s="1230"/>
      <c r="W53" s="1230"/>
      <c r="X53" s="1230"/>
      <c r="Y53" s="1230"/>
      <c r="Z53" s="1230"/>
      <c r="AA53" s="1230"/>
      <c r="AB53" s="1230"/>
      <c r="AC53" s="1230"/>
      <c r="AD53" s="1230"/>
      <c r="AE53" s="1230"/>
      <c r="AF53" s="1230"/>
      <c r="AG53" s="1230"/>
      <c r="AH53" s="1230"/>
      <c r="AI53" s="1230"/>
      <c r="AJ53" s="1230"/>
      <c r="AK53" s="1230"/>
      <c r="AL53" s="1230"/>
      <c r="AM53" s="1230"/>
      <c r="AN53" s="1230"/>
      <c r="AO53" s="1230"/>
      <c r="AP53" s="1230"/>
      <c r="AQ53" s="1231"/>
    </row>
    <row r="54" spans="2:43" x14ac:dyDescent="0.45">
      <c r="B54" s="1229"/>
      <c r="C54" s="1230"/>
      <c r="D54" s="1230"/>
      <c r="E54" s="1230"/>
      <c r="F54" s="1230"/>
      <c r="G54" s="1230"/>
      <c r="H54" s="1230"/>
      <c r="I54" s="1230"/>
      <c r="J54" s="1230"/>
      <c r="K54" s="1230"/>
      <c r="L54" s="1230"/>
      <c r="M54" s="1230"/>
      <c r="N54" s="1230"/>
      <c r="O54" s="1230"/>
      <c r="P54" s="1230"/>
      <c r="Q54" s="1230"/>
      <c r="R54" s="1230"/>
      <c r="S54" s="1230"/>
      <c r="T54" s="1230"/>
      <c r="U54" s="1230"/>
      <c r="V54" s="1230"/>
      <c r="W54" s="1230"/>
      <c r="X54" s="1230"/>
      <c r="Y54" s="1230"/>
      <c r="Z54" s="1230"/>
      <c r="AA54" s="1230"/>
      <c r="AB54" s="1230"/>
      <c r="AC54" s="1230"/>
      <c r="AD54" s="1230"/>
      <c r="AE54" s="1230"/>
      <c r="AF54" s="1230"/>
      <c r="AG54" s="1230"/>
      <c r="AH54" s="1230"/>
      <c r="AI54" s="1230"/>
      <c r="AJ54" s="1230"/>
      <c r="AK54" s="1230"/>
      <c r="AL54" s="1230"/>
      <c r="AM54" s="1230"/>
      <c r="AN54" s="1230"/>
      <c r="AO54" s="1230"/>
      <c r="AP54" s="1230"/>
      <c r="AQ54" s="1231"/>
    </row>
    <row r="55" spans="2:43" x14ac:dyDescent="0.45">
      <c r="B55" s="1229"/>
      <c r="C55" s="1230"/>
      <c r="D55" s="1230"/>
      <c r="E55" s="1230"/>
      <c r="F55" s="1230"/>
      <c r="G55" s="1230"/>
      <c r="H55" s="1230"/>
      <c r="I55" s="1230"/>
      <c r="J55" s="1230"/>
      <c r="K55" s="1230"/>
      <c r="L55" s="1230"/>
      <c r="M55" s="1230"/>
      <c r="N55" s="1230"/>
      <c r="O55" s="1230"/>
      <c r="P55" s="1230"/>
      <c r="Q55" s="1230"/>
      <c r="R55" s="1230"/>
      <c r="S55" s="1230"/>
      <c r="T55" s="1230"/>
      <c r="U55" s="1230"/>
      <c r="V55" s="1230"/>
      <c r="W55" s="1230"/>
      <c r="X55" s="1230"/>
      <c r="Y55" s="1230"/>
      <c r="Z55" s="1230"/>
      <c r="AA55" s="1230"/>
      <c r="AB55" s="1230"/>
      <c r="AC55" s="1230"/>
      <c r="AD55" s="1230"/>
      <c r="AE55" s="1230"/>
      <c r="AF55" s="1230"/>
      <c r="AG55" s="1230"/>
      <c r="AH55" s="1230"/>
      <c r="AI55" s="1230"/>
      <c r="AJ55" s="1230"/>
      <c r="AK55" s="1230"/>
      <c r="AL55" s="1230"/>
      <c r="AM55" s="1230"/>
      <c r="AN55" s="1230"/>
      <c r="AO55" s="1230"/>
      <c r="AP55" s="1230"/>
      <c r="AQ55" s="1231"/>
    </row>
    <row r="56" spans="2:43" x14ac:dyDescent="0.45">
      <c r="B56" s="1229"/>
      <c r="C56" s="1230"/>
      <c r="D56" s="1230"/>
      <c r="E56" s="1230"/>
      <c r="F56" s="1230"/>
      <c r="G56" s="1230"/>
      <c r="H56" s="1230"/>
      <c r="I56" s="1230"/>
      <c r="J56" s="1230"/>
      <c r="K56" s="1230"/>
      <c r="L56" s="1230"/>
      <c r="M56" s="1230"/>
      <c r="N56" s="1230"/>
      <c r="O56" s="1230"/>
      <c r="P56" s="1230"/>
      <c r="Q56" s="1230"/>
      <c r="R56" s="1230"/>
      <c r="S56" s="1230"/>
      <c r="T56" s="1230"/>
      <c r="U56" s="1230"/>
      <c r="V56" s="1230"/>
      <c r="W56" s="1230"/>
      <c r="X56" s="1230"/>
      <c r="Y56" s="1230"/>
      <c r="Z56" s="1230"/>
      <c r="AA56" s="1230"/>
      <c r="AB56" s="1230"/>
      <c r="AC56" s="1230"/>
      <c r="AD56" s="1230"/>
      <c r="AE56" s="1230"/>
      <c r="AF56" s="1230"/>
      <c r="AG56" s="1230"/>
      <c r="AH56" s="1230"/>
      <c r="AI56" s="1230"/>
      <c r="AJ56" s="1230"/>
      <c r="AK56" s="1230"/>
      <c r="AL56" s="1230"/>
      <c r="AM56" s="1230"/>
      <c r="AN56" s="1230"/>
      <c r="AO56" s="1230"/>
      <c r="AP56" s="1230"/>
      <c r="AQ56" s="1231"/>
    </row>
    <row r="57" spans="2:43" x14ac:dyDescent="0.45">
      <c r="B57" s="1229"/>
      <c r="C57" s="1230"/>
      <c r="D57" s="1230"/>
      <c r="E57" s="1230"/>
      <c r="F57" s="1230"/>
      <c r="G57" s="1230"/>
      <c r="H57" s="1230"/>
      <c r="I57" s="1230"/>
      <c r="J57" s="1230"/>
      <c r="K57" s="1230"/>
      <c r="L57" s="1230"/>
      <c r="M57" s="1230"/>
      <c r="N57" s="1230"/>
      <c r="O57" s="1230"/>
      <c r="P57" s="1230"/>
      <c r="Q57" s="1230"/>
      <c r="R57" s="1230"/>
      <c r="S57" s="1230"/>
      <c r="T57" s="1230"/>
      <c r="U57" s="1230"/>
      <c r="V57" s="1230"/>
      <c r="W57" s="1230"/>
      <c r="X57" s="1230"/>
      <c r="Y57" s="1230"/>
      <c r="Z57" s="1230"/>
      <c r="AA57" s="1230"/>
      <c r="AB57" s="1230"/>
      <c r="AC57" s="1230"/>
      <c r="AD57" s="1230"/>
      <c r="AE57" s="1230"/>
      <c r="AF57" s="1230"/>
      <c r="AG57" s="1230"/>
      <c r="AH57" s="1230"/>
      <c r="AI57" s="1230"/>
      <c r="AJ57" s="1230"/>
      <c r="AK57" s="1230"/>
      <c r="AL57" s="1230"/>
      <c r="AM57" s="1230"/>
      <c r="AN57" s="1230"/>
      <c r="AO57" s="1230"/>
      <c r="AP57" s="1230"/>
      <c r="AQ57" s="1231"/>
    </row>
    <row r="58" spans="2:43" x14ac:dyDescent="0.45">
      <c r="B58" s="1229"/>
      <c r="C58" s="1230"/>
      <c r="D58" s="1230"/>
      <c r="E58" s="1230"/>
      <c r="F58" s="1230"/>
      <c r="G58" s="1230"/>
      <c r="H58" s="1230"/>
      <c r="I58" s="1230"/>
      <c r="J58" s="1230"/>
      <c r="K58" s="1230"/>
      <c r="L58" s="1230"/>
      <c r="M58" s="1230"/>
      <c r="N58" s="1230"/>
      <c r="O58" s="1230"/>
      <c r="P58" s="1230"/>
      <c r="Q58" s="1230"/>
      <c r="R58" s="1230"/>
      <c r="S58" s="1230"/>
      <c r="T58" s="1230"/>
      <c r="U58" s="1230"/>
      <c r="V58" s="1230"/>
      <c r="W58" s="1230"/>
      <c r="X58" s="1230"/>
      <c r="Y58" s="1230"/>
      <c r="Z58" s="1230"/>
      <c r="AA58" s="1230"/>
      <c r="AB58" s="1230"/>
      <c r="AC58" s="1230"/>
      <c r="AD58" s="1230"/>
      <c r="AE58" s="1230"/>
      <c r="AF58" s="1230"/>
      <c r="AG58" s="1230"/>
      <c r="AH58" s="1230"/>
      <c r="AI58" s="1230"/>
      <c r="AJ58" s="1230"/>
      <c r="AK58" s="1230"/>
      <c r="AL58" s="1230"/>
      <c r="AM58" s="1230"/>
      <c r="AN58" s="1230"/>
      <c r="AO58" s="1230"/>
      <c r="AP58" s="1230"/>
      <c r="AQ58" s="1231"/>
    </row>
    <row r="59" spans="2:43" x14ac:dyDescent="0.45">
      <c r="B59" s="1229"/>
      <c r="C59" s="1230"/>
      <c r="D59" s="1230"/>
      <c r="E59" s="1230"/>
      <c r="F59" s="1230"/>
      <c r="G59" s="1230"/>
      <c r="H59" s="1230"/>
      <c r="I59" s="1230"/>
      <c r="J59" s="1230"/>
      <c r="K59" s="1230"/>
      <c r="L59" s="1230"/>
      <c r="M59" s="1230"/>
      <c r="N59" s="1230"/>
      <c r="O59" s="1230"/>
      <c r="P59" s="1230"/>
      <c r="Q59" s="1230"/>
      <c r="R59" s="1230"/>
      <c r="S59" s="1230"/>
      <c r="T59" s="1230"/>
      <c r="U59" s="1230"/>
      <c r="V59" s="1230"/>
      <c r="W59" s="1230"/>
      <c r="X59" s="1230"/>
      <c r="Y59" s="1230"/>
      <c r="Z59" s="1230"/>
      <c r="AA59" s="1230"/>
      <c r="AB59" s="1230"/>
      <c r="AC59" s="1230"/>
      <c r="AD59" s="1230"/>
      <c r="AE59" s="1230"/>
      <c r="AF59" s="1230"/>
      <c r="AG59" s="1230"/>
      <c r="AH59" s="1230"/>
      <c r="AI59" s="1230"/>
      <c r="AJ59" s="1230"/>
      <c r="AK59" s="1230"/>
      <c r="AL59" s="1230"/>
      <c r="AM59" s="1230"/>
      <c r="AN59" s="1230"/>
      <c r="AO59" s="1230"/>
      <c r="AP59" s="1230"/>
      <c r="AQ59" s="1231"/>
    </row>
    <row r="60" spans="2:43" x14ac:dyDescent="0.45">
      <c r="B60" s="1229"/>
      <c r="C60" s="1230"/>
      <c r="D60" s="1230"/>
      <c r="E60" s="1230"/>
      <c r="F60" s="1230"/>
      <c r="G60" s="1230"/>
      <c r="H60" s="1230"/>
      <c r="I60" s="1230"/>
      <c r="J60" s="1230"/>
      <c r="K60" s="1230"/>
      <c r="L60" s="1230"/>
      <c r="M60" s="1230"/>
      <c r="N60" s="1230"/>
      <c r="O60" s="1230"/>
      <c r="P60" s="1230"/>
      <c r="Q60" s="1230"/>
      <c r="R60" s="1230"/>
      <c r="S60" s="1230"/>
      <c r="T60" s="1230"/>
      <c r="U60" s="1230"/>
      <c r="V60" s="1230"/>
      <c r="W60" s="1230"/>
      <c r="X60" s="1230"/>
      <c r="Y60" s="1230"/>
      <c r="Z60" s="1230"/>
      <c r="AA60" s="1230"/>
      <c r="AB60" s="1230"/>
      <c r="AC60" s="1230"/>
      <c r="AD60" s="1230"/>
      <c r="AE60" s="1230"/>
      <c r="AF60" s="1230"/>
      <c r="AG60" s="1230"/>
      <c r="AH60" s="1230"/>
      <c r="AI60" s="1230"/>
      <c r="AJ60" s="1230"/>
      <c r="AK60" s="1230"/>
      <c r="AL60" s="1230"/>
      <c r="AM60" s="1230"/>
      <c r="AN60" s="1230"/>
      <c r="AO60" s="1230"/>
      <c r="AP60" s="1230"/>
      <c r="AQ60" s="1231"/>
    </row>
    <row r="61" spans="2:43" x14ac:dyDescent="0.45">
      <c r="B61" s="1229"/>
      <c r="C61" s="1230"/>
      <c r="D61" s="1230"/>
      <c r="E61" s="1230"/>
      <c r="F61" s="1230"/>
      <c r="G61" s="1230"/>
      <c r="H61" s="1230"/>
      <c r="I61" s="1230"/>
      <c r="J61" s="1230"/>
      <c r="K61" s="1230"/>
      <c r="L61" s="1230"/>
      <c r="M61" s="1230"/>
      <c r="N61" s="1230"/>
      <c r="O61" s="1230"/>
      <c r="P61" s="1230"/>
      <c r="Q61" s="1230"/>
      <c r="R61" s="1230"/>
      <c r="S61" s="1230"/>
      <c r="T61" s="1230"/>
      <c r="U61" s="1230"/>
      <c r="V61" s="1230"/>
      <c r="W61" s="1230"/>
      <c r="X61" s="1230"/>
      <c r="Y61" s="1230"/>
      <c r="Z61" s="1230"/>
      <c r="AA61" s="1230"/>
      <c r="AB61" s="1230"/>
      <c r="AC61" s="1230"/>
      <c r="AD61" s="1230"/>
      <c r="AE61" s="1230"/>
      <c r="AF61" s="1230"/>
      <c r="AG61" s="1230"/>
      <c r="AH61" s="1230"/>
      <c r="AI61" s="1230"/>
      <c r="AJ61" s="1230"/>
      <c r="AK61" s="1230"/>
      <c r="AL61" s="1230"/>
      <c r="AM61" s="1230"/>
      <c r="AN61" s="1230"/>
      <c r="AO61" s="1230"/>
      <c r="AP61" s="1230"/>
      <c r="AQ61" s="1231"/>
    </row>
    <row r="62" spans="2:43" x14ac:dyDescent="0.45">
      <c r="B62" s="1229"/>
      <c r="C62" s="1230"/>
      <c r="D62" s="1230"/>
      <c r="E62" s="1230"/>
      <c r="F62" s="1230"/>
      <c r="G62" s="1230"/>
      <c r="H62" s="1230"/>
      <c r="I62" s="1230"/>
      <c r="J62" s="1230"/>
      <c r="K62" s="1230"/>
      <c r="L62" s="1230"/>
      <c r="M62" s="1230"/>
      <c r="N62" s="1230"/>
      <c r="O62" s="1230"/>
      <c r="P62" s="1230"/>
      <c r="Q62" s="1230"/>
      <c r="R62" s="1230"/>
      <c r="S62" s="1230"/>
      <c r="T62" s="1230"/>
      <c r="U62" s="1230"/>
      <c r="V62" s="1230"/>
      <c r="W62" s="1230"/>
      <c r="X62" s="1230"/>
      <c r="Y62" s="1230"/>
      <c r="Z62" s="1230"/>
      <c r="AA62" s="1230"/>
      <c r="AB62" s="1230"/>
      <c r="AC62" s="1230"/>
      <c r="AD62" s="1230"/>
      <c r="AE62" s="1230"/>
      <c r="AF62" s="1230"/>
      <c r="AG62" s="1230"/>
      <c r="AH62" s="1230"/>
      <c r="AI62" s="1230"/>
      <c r="AJ62" s="1230"/>
      <c r="AK62" s="1230"/>
      <c r="AL62" s="1230"/>
      <c r="AM62" s="1230"/>
      <c r="AN62" s="1230"/>
      <c r="AO62" s="1230"/>
      <c r="AP62" s="1230"/>
      <c r="AQ62" s="1231"/>
    </row>
    <row r="63" spans="2:43" x14ac:dyDescent="0.45">
      <c r="B63" s="1229"/>
      <c r="C63" s="1230"/>
      <c r="D63" s="1230"/>
      <c r="E63" s="1230"/>
      <c r="F63" s="1230"/>
      <c r="G63" s="1230"/>
      <c r="H63" s="1230"/>
      <c r="I63" s="1230"/>
      <c r="J63" s="1230"/>
      <c r="K63" s="1230"/>
      <c r="L63" s="1230"/>
      <c r="M63" s="1230"/>
      <c r="N63" s="1230"/>
      <c r="O63" s="1230"/>
      <c r="P63" s="1230"/>
      <c r="Q63" s="1230"/>
      <c r="R63" s="1230"/>
      <c r="S63" s="1230"/>
      <c r="T63" s="1230"/>
      <c r="U63" s="1230"/>
      <c r="V63" s="1230"/>
      <c r="W63" s="1230"/>
      <c r="X63" s="1230"/>
      <c r="Y63" s="1230"/>
      <c r="Z63" s="1230"/>
      <c r="AA63" s="1230"/>
      <c r="AB63" s="1230"/>
      <c r="AC63" s="1230"/>
      <c r="AD63" s="1230"/>
      <c r="AE63" s="1230"/>
      <c r="AF63" s="1230"/>
      <c r="AG63" s="1230"/>
      <c r="AH63" s="1230"/>
      <c r="AI63" s="1230"/>
      <c r="AJ63" s="1230"/>
      <c r="AK63" s="1230"/>
      <c r="AL63" s="1230"/>
      <c r="AM63" s="1230"/>
      <c r="AN63" s="1230"/>
      <c r="AO63" s="1230"/>
      <c r="AP63" s="1230"/>
      <c r="AQ63" s="1231"/>
    </row>
    <row r="64" spans="2:43" x14ac:dyDescent="0.45">
      <c r="B64" s="1229"/>
      <c r="C64" s="1230"/>
      <c r="D64" s="1230"/>
      <c r="E64" s="1230"/>
      <c r="F64" s="1230"/>
      <c r="G64" s="1230"/>
      <c r="H64" s="1230"/>
      <c r="I64" s="1230"/>
      <c r="J64" s="1230"/>
      <c r="K64" s="1230"/>
      <c r="L64" s="1230"/>
      <c r="M64" s="1230"/>
      <c r="N64" s="1230"/>
      <c r="O64" s="1230"/>
      <c r="P64" s="1230"/>
      <c r="Q64" s="1230"/>
      <c r="R64" s="1230"/>
      <c r="S64" s="1230"/>
      <c r="T64" s="1230"/>
      <c r="U64" s="1230"/>
      <c r="V64" s="1230"/>
      <c r="W64" s="1230"/>
      <c r="X64" s="1230"/>
      <c r="Y64" s="1230"/>
      <c r="Z64" s="1230"/>
      <c r="AA64" s="1230"/>
      <c r="AB64" s="1230"/>
      <c r="AC64" s="1230"/>
      <c r="AD64" s="1230"/>
      <c r="AE64" s="1230"/>
      <c r="AF64" s="1230"/>
      <c r="AG64" s="1230"/>
      <c r="AH64" s="1230"/>
      <c r="AI64" s="1230"/>
      <c r="AJ64" s="1230"/>
      <c r="AK64" s="1230"/>
      <c r="AL64" s="1230"/>
      <c r="AM64" s="1230"/>
      <c r="AN64" s="1230"/>
      <c r="AO64" s="1230"/>
      <c r="AP64" s="1230"/>
      <c r="AQ64" s="1231"/>
    </row>
    <row r="65" spans="2:43" x14ac:dyDescent="0.45">
      <c r="B65" s="1229"/>
      <c r="C65" s="1230"/>
      <c r="D65" s="1230"/>
      <c r="E65" s="1230"/>
      <c r="F65" s="1230"/>
      <c r="G65" s="1230"/>
      <c r="H65" s="1230"/>
      <c r="I65" s="1230"/>
      <c r="J65" s="1230"/>
      <c r="K65" s="1230"/>
      <c r="L65" s="1230"/>
      <c r="M65" s="1230"/>
      <c r="N65" s="1230"/>
      <c r="O65" s="1230"/>
      <c r="P65" s="1230"/>
      <c r="Q65" s="1230"/>
      <c r="R65" s="1230"/>
      <c r="S65" s="1230"/>
      <c r="T65" s="1230"/>
      <c r="U65" s="1230"/>
      <c r="V65" s="1230"/>
      <c r="W65" s="1230"/>
      <c r="X65" s="1230"/>
      <c r="Y65" s="1230"/>
      <c r="Z65" s="1230"/>
      <c r="AA65" s="1230"/>
      <c r="AB65" s="1230"/>
      <c r="AC65" s="1230"/>
      <c r="AD65" s="1230"/>
      <c r="AE65" s="1230"/>
      <c r="AF65" s="1230"/>
      <c r="AG65" s="1230"/>
      <c r="AH65" s="1230"/>
      <c r="AI65" s="1230"/>
      <c r="AJ65" s="1230"/>
      <c r="AK65" s="1230"/>
      <c r="AL65" s="1230"/>
      <c r="AM65" s="1230"/>
      <c r="AN65" s="1230"/>
      <c r="AO65" s="1230"/>
      <c r="AP65" s="1230"/>
      <c r="AQ65" s="1231"/>
    </row>
    <row r="66" spans="2:43" x14ac:dyDescent="0.45">
      <c r="B66" s="1229"/>
      <c r="C66" s="1230"/>
      <c r="D66" s="1230"/>
      <c r="E66" s="1230"/>
      <c r="F66" s="1230"/>
      <c r="G66" s="1230"/>
      <c r="H66" s="1230"/>
      <c r="I66" s="1230"/>
      <c r="J66" s="1230"/>
      <c r="K66" s="1230"/>
      <c r="L66" s="1230"/>
      <c r="M66" s="1230"/>
      <c r="N66" s="1230"/>
      <c r="O66" s="1230"/>
      <c r="P66" s="1230"/>
      <c r="Q66" s="1230"/>
      <c r="R66" s="1230"/>
      <c r="S66" s="1230"/>
      <c r="T66" s="1230"/>
      <c r="U66" s="1230"/>
      <c r="V66" s="1230"/>
      <c r="W66" s="1230"/>
      <c r="X66" s="1230"/>
      <c r="Y66" s="1230"/>
      <c r="Z66" s="1230"/>
      <c r="AA66" s="1230"/>
      <c r="AB66" s="1230"/>
      <c r="AC66" s="1230"/>
      <c r="AD66" s="1230"/>
      <c r="AE66" s="1230"/>
      <c r="AF66" s="1230"/>
      <c r="AG66" s="1230"/>
      <c r="AH66" s="1230"/>
      <c r="AI66" s="1230"/>
      <c r="AJ66" s="1230"/>
      <c r="AK66" s="1230"/>
      <c r="AL66" s="1230"/>
      <c r="AM66" s="1230"/>
      <c r="AN66" s="1230"/>
      <c r="AO66" s="1230"/>
      <c r="AP66" s="1230"/>
      <c r="AQ66" s="1231"/>
    </row>
    <row r="67" spans="2:43" x14ac:dyDescent="0.45">
      <c r="B67" s="1229"/>
      <c r="C67" s="1230"/>
      <c r="D67" s="1230"/>
      <c r="E67" s="1230"/>
      <c r="F67" s="1230"/>
      <c r="G67" s="1230"/>
      <c r="H67" s="1230"/>
      <c r="I67" s="1230"/>
      <c r="J67" s="1230"/>
      <c r="K67" s="1230"/>
      <c r="L67" s="1230"/>
      <c r="M67" s="1230"/>
      <c r="N67" s="1230"/>
      <c r="O67" s="1230"/>
      <c r="P67" s="1230"/>
      <c r="Q67" s="1230"/>
      <c r="R67" s="1230"/>
      <c r="S67" s="1230"/>
      <c r="T67" s="1230"/>
      <c r="U67" s="1230"/>
      <c r="V67" s="1230"/>
      <c r="W67" s="1230"/>
      <c r="X67" s="1230"/>
      <c r="Y67" s="1230"/>
      <c r="Z67" s="1230"/>
      <c r="AA67" s="1230"/>
      <c r="AB67" s="1230"/>
      <c r="AC67" s="1230"/>
      <c r="AD67" s="1230"/>
      <c r="AE67" s="1230"/>
      <c r="AF67" s="1230"/>
      <c r="AG67" s="1230"/>
      <c r="AH67" s="1230"/>
      <c r="AI67" s="1230"/>
      <c r="AJ67" s="1230"/>
      <c r="AK67" s="1230"/>
      <c r="AL67" s="1230"/>
      <c r="AM67" s="1230"/>
      <c r="AN67" s="1230"/>
      <c r="AO67" s="1230"/>
      <c r="AP67" s="1230"/>
      <c r="AQ67" s="1231"/>
    </row>
    <row r="68" spans="2:43" x14ac:dyDescent="0.45">
      <c r="B68" s="1229"/>
      <c r="C68" s="1230"/>
      <c r="D68" s="1230"/>
      <c r="E68" s="1230"/>
      <c r="F68" s="1230"/>
      <c r="G68" s="1230"/>
      <c r="H68" s="1230"/>
      <c r="I68" s="1230"/>
      <c r="J68" s="1230"/>
      <c r="K68" s="1230"/>
      <c r="L68" s="1230"/>
      <c r="M68" s="1230"/>
      <c r="N68" s="1230"/>
      <c r="O68" s="1230"/>
      <c r="P68" s="1230"/>
      <c r="Q68" s="1230"/>
      <c r="R68" s="1230"/>
      <c r="S68" s="1230"/>
      <c r="T68" s="1230"/>
      <c r="U68" s="1230"/>
      <c r="V68" s="1230"/>
      <c r="W68" s="1230"/>
      <c r="X68" s="1230"/>
      <c r="Y68" s="1230"/>
      <c r="Z68" s="1230"/>
      <c r="AA68" s="1230"/>
      <c r="AB68" s="1230"/>
      <c r="AC68" s="1230"/>
      <c r="AD68" s="1230"/>
      <c r="AE68" s="1230"/>
      <c r="AF68" s="1230"/>
      <c r="AG68" s="1230"/>
      <c r="AH68" s="1230"/>
      <c r="AI68" s="1230"/>
      <c r="AJ68" s="1230"/>
      <c r="AK68" s="1230"/>
      <c r="AL68" s="1230"/>
      <c r="AM68" s="1230"/>
      <c r="AN68" s="1230"/>
      <c r="AO68" s="1230"/>
      <c r="AP68" s="1230"/>
      <c r="AQ68" s="1231"/>
    </row>
    <row r="69" spans="2:43" x14ac:dyDescent="0.45">
      <c r="B69" s="1229"/>
      <c r="C69" s="1230"/>
      <c r="D69" s="1230"/>
      <c r="E69" s="1230"/>
      <c r="F69" s="1230"/>
      <c r="G69" s="1230"/>
      <c r="H69" s="1230"/>
      <c r="I69" s="1230"/>
      <c r="J69" s="1230"/>
      <c r="K69" s="1230"/>
      <c r="L69" s="1230"/>
      <c r="M69" s="1230"/>
      <c r="N69" s="1230"/>
      <c r="O69" s="1230"/>
      <c r="P69" s="1230"/>
      <c r="Q69" s="1230"/>
      <c r="R69" s="1230"/>
      <c r="S69" s="1230"/>
      <c r="T69" s="1230"/>
      <c r="U69" s="1230"/>
      <c r="V69" s="1230"/>
      <c r="W69" s="1230"/>
      <c r="X69" s="1230"/>
      <c r="Y69" s="1230"/>
      <c r="Z69" s="1230"/>
      <c r="AA69" s="1230"/>
      <c r="AB69" s="1230"/>
      <c r="AC69" s="1230"/>
      <c r="AD69" s="1230"/>
      <c r="AE69" s="1230"/>
      <c r="AF69" s="1230"/>
      <c r="AG69" s="1230"/>
      <c r="AH69" s="1230"/>
      <c r="AI69" s="1230"/>
      <c r="AJ69" s="1230"/>
      <c r="AK69" s="1230"/>
      <c r="AL69" s="1230"/>
      <c r="AM69" s="1230"/>
      <c r="AN69" s="1230"/>
      <c r="AO69" s="1230"/>
      <c r="AP69" s="1230"/>
      <c r="AQ69" s="1231"/>
    </row>
    <row r="70" spans="2:43" x14ac:dyDescent="0.45">
      <c r="B70" s="1229"/>
      <c r="C70" s="1230"/>
      <c r="D70" s="1230"/>
      <c r="E70" s="1230"/>
      <c r="F70" s="1230"/>
      <c r="G70" s="1230"/>
      <c r="H70" s="1230"/>
      <c r="I70" s="1230"/>
      <c r="J70" s="1230"/>
      <c r="K70" s="1230"/>
      <c r="L70" s="1230"/>
      <c r="M70" s="1230"/>
      <c r="N70" s="1230"/>
      <c r="O70" s="1230"/>
      <c r="P70" s="1230"/>
      <c r="Q70" s="1230"/>
      <c r="R70" s="1230"/>
      <c r="S70" s="1230"/>
      <c r="T70" s="1230"/>
      <c r="U70" s="1230"/>
      <c r="V70" s="1230"/>
      <c r="W70" s="1230"/>
      <c r="X70" s="1230"/>
      <c r="Y70" s="1230"/>
      <c r="Z70" s="1230"/>
      <c r="AA70" s="1230"/>
      <c r="AB70" s="1230"/>
      <c r="AC70" s="1230"/>
      <c r="AD70" s="1230"/>
      <c r="AE70" s="1230"/>
      <c r="AF70" s="1230"/>
      <c r="AG70" s="1230"/>
      <c r="AH70" s="1230"/>
      <c r="AI70" s="1230"/>
      <c r="AJ70" s="1230"/>
      <c r="AK70" s="1230"/>
      <c r="AL70" s="1230"/>
      <c r="AM70" s="1230"/>
      <c r="AN70" s="1230"/>
      <c r="AO70" s="1230"/>
      <c r="AP70" s="1230"/>
      <c r="AQ70" s="1231"/>
    </row>
    <row r="71" spans="2:43" x14ac:dyDescent="0.45">
      <c r="B71" s="1229"/>
      <c r="C71" s="1230"/>
      <c r="D71" s="1230"/>
      <c r="E71" s="1230"/>
      <c r="F71" s="1230"/>
      <c r="G71" s="1230"/>
      <c r="H71" s="1230"/>
      <c r="I71" s="1230"/>
      <c r="J71" s="1230"/>
      <c r="K71" s="1230"/>
      <c r="L71" s="1230"/>
      <c r="M71" s="1230"/>
      <c r="N71" s="1230"/>
      <c r="O71" s="1230"/>
      <c r="P71" s="1230"/>
      <c r="Q71" s="1230"/>
      <c r="R71" s="1230"/>
      <c r="S71" s="1230"/>
      <c r="T71" s="1230"/>
      <c r="U71" s="1230"/>
      <c r="V71" s="1230"/>
      <c r="W71" s="1230"/>
      <c r="X71" s="1230"/>
      <c r="Y71" s="1230"/>
      <c r="Z71" s="1230"/>
      <c r="AA71" s="1230"/>
      <c r="AB71" s="1230"/>
      <c r="AC71" s="1230"/>
      <c r="AD71" s="1230"/>
      <c r="AE71" s="1230"/>
      <c r="AF71" s="1230"/>
      <c r="AG71" s="1230"/>
      <c r="AH71" s="1230"/>
      <c r="AI71" s="1230"/>
      <c r="AJ71" s="1230"/>
      <c r="AK71" s="1230"/>
      <c r="AL71" s="1230"/>
      <c r="AM71" s="1230"/>
      <c r="AN71" s="1230"/>
      <c r="AO71" s="1230"/>
      <c r="AP71" s="1230"/>
      <c r="AQ71" s="1231"/>
    </row>
    <row r="72" spans="2:43" x14ac:dyDescent="0.45">
      <c r="B72" s="1229"/>
      <c r="C72" s="1230"/>
      <c r="D72" s="1230"/>
      <c r="E72" s="1230"/>
      <c r="F72" s="1230"/>
      <c r="G72" s="1230"/>
      <c r="H72" s="1230"/>
      <c r="I72" s="1230"/>
      <c r="J72" s="1230"/>
      <c r="K72" s="1230"/>
      <c r="L72" s="1230"/>
      <c r="M72" s="1230"/>
      <c r="N72" s="1230"/>
      <c r="O72" s="1230"/>
      <c r="P72" s="1230"/>
      <c r="Q72" s="1230"/>
      <c r="R72" s="1230"/>
      <c r="S72" s="1230"/>
      <c r="T72" s="1230"/>
      <c r="U72" s="1230"/>
      <c r="V72" s="1230"/>
      <c r="W72" s="1230"/>
      <c r="X72" s="1230"/>
      <c r="Y72" s="1230"/>
      <c r="Z72" s="1230"/>
      <c r="AA72" s="1230"/>
      <c r="AB72" s="1230"/>
      <c r="AC72" s="1230"/>
      <c r="AD72" s="1230"/>
      <c r="AE72" s="1230"/>
      <c r="AF72" s="1230"/>
      <c r="AG72" s="1230"/>
      <c r="AH72" s="1230"/>
      <c r="AI72" s="1230"/>
      <c r="AJ72" s="1230"/>
      <c r="AK72" s="1230"/>
      <c r="AL72" s="1230"/>
      <c r="AM72" s="1230"/>
      <c r="AN72" s="1230"/>
      <c r="AO72" s="1230"/>
      <c r="AP72" s="1230"/>
      <c r="AQ72" s="1231"/>
    </row>
    <row r="73" spans="2:43" x14ac:dyDescent="0.45">
      <c r="B73" s="1229"/>
      <c r="C73" s="1230"/>
      <c r="D73" s="1230"/>
      <c r="E73" s="1230"/>
      <c r="F73" s="1230"/>
      <c r="G73" s="1230"/>
      <c r="H73" s="1230"/>
      <c r="I73" s="1230"/>
      <c r="J73" s="1230"/>
      <c r="K73" s="1230"/>
      <c r="L73" s="1230"/>
      <c r="M73" s="1230"/>
      <c r="N73" s="1230"/>
      <c r="O73" s="1230"/>
      <c r="P73" s="1230"/>
      <c r="Q73" s="1230"/>
      <c r="R73" s="1230"/>
      <c r="S73" s="1230"/>
      <c r="T73" s="1230"/>
      <c r="U73" s="1230"/>
      <c r="V73" s="1230"/>
      <c r="W73" s="1230"/>
      <c r="X73" s="1230"/>
      <c r="Y73" s="1230"/>
      <c r="Z73" s="1230"/>
      <c r="AA73" s="1230"/>
      <c r="AB73" s="1230"/>
      <c r="AC73" s="1230"/>
      <c r="AD73" s="1230"/>
      <c r="AE73" s="1230"/>
      <c r="AF73" s="1230"/>
      <c r="AG73" s="1230"/>
      <c r="AH73" s="1230"/>
      <c r="AI73" s="1230"/>
      <c r="AJ73" s="1230"/>
      <c r="AK73" s="1230"/>
      <c r="AL73" s="1230"/>
      <c r="AM73" s="1230"/>
      <c r="AN73" s="1230"/>
      <c r="AO73" s="1230"/>
      <c r="AP73" s="1230"/>
      <c r="AQ73" s="1231"/>
    </row>
    <row r="74" spans="2:43" x14ac:dyDescent="0.45">
      <c r="B74" s="1229"/>
      <c r="C74" s="1230"/>
      <c r="D74" s="1230"/>
      <c r="E74" s="1230"/>
      <c r="F74" s="1230"/>
      <c r="G74" s="1230"/>
      <c r="H74" s="1230"/>
      <c r="I74" s="1230"/>
      <c r="J74" s="1230"/>
      <c r="K74" s="1230"/>
      <c r="L74" s="1230"/>
      <c r="M74" s="1230"/>
      <c r="N74" s="1230"/>
      <c r="O74" s="1230"/>
      <c r="P74" s="1230"/>
      <c r="Q74" s="1230"/>
      <c r="R74" s="1230"/>
      <c r="S74" s="1230"/>
      <c r="T74" s="1230"/>
      <c r="U74" s="1230"/>
      <c r="V74" s="1230"/>
      <c r="W74" s="1230"/>
      <c r="X74" s="1230"/>
      <c r="Y74" s="1230"/>
      <c r="Z74" s="1230"/>
      <c r="AA74" s="1230"/>
      <c r="AB74" s="1230"/>
      <c r="AC74" s="1230"/>
      <c r="AD74" s="1230"/>
      <c r="AE74" s="1230"/>
      <c r="AF74" s="1230"/>
      <c r="AG74" s="1230"/>
      <c r="AH74" s="1230"/>
      <c r="AI74" s="1230"/>
      <c r="AJ74" s="1230"/>
      <c r="AK74" s="1230"/>
      <c r="AL74" s="1230"/>
      <c r="AM74" s="1230"/>
      <c r="AN74" s="1230"/>
      <c r="AO74" s="1230"/>
      <c r="AP74" s="1230"/>
      <c r="AQ74" s="1231"/>
    </row>
    <row r="75" spans="2:43" x14ac:dyDescent="0.45">
      <c r="B75" s="1229"/>
      <c r="C75" s="1230"/>
      <c r="D75" s="1230"/>
      <c r="E75" s="1230"/>
      <c r="F75" s="1230"/>
      <c r="G75" s="1230"/>
      <c r="H75" s="1230"/>
      <c r="I75" s="1230"/>
      <c r="J75" s="1230"/>
      <c r="K75" s="1230"/>
      <c r="L75" s="1230"/>
      <c r="M75" s="1230"/>
      <c r="N75" s="1230"/>
      <c r="O75" s="1230"/>
      <c r="P75" s="1230"/>
      <c r="Q75" s="1230"/>
      <c r="R75" s="1230"/>
      <c r="S75" s="1230"/>
      <c r="T75" s="1230"/>
      <c r="U75" s="1230"/>
      <c r="V75" s="1230"/>
      <c r="W75" s="1230"/>
      <c r="X75" s="1230"/>
      <c r="Y75" s="1230"/>
      <c r="Z75" s="1230"/>
      <c r="AA75" s="1230"/>
      <c r="AB75" s="1230"/>
      <c r="AC75" s="1230"/>
      <c r="AD75" s="1230"/>
      <c r="AE75" s="1230"/>
      <c r="AF75" s="1230"/>
      <c r="AG75" s="1230"/>
      <c r="AH75" s="1230"/>
      <c r="AI75" s="1230"/>
      <c r="AJ75" s="1230"/>
      <c r="AK75" s="1230"/>
      <c r="AL75" s="1230"/>
      <c r="AM75" s="1230"/>
      <c r="AN75" s="1230"/>
      <c r="AO75" s="1230"/>
      <c r="AP75" s="1230"/>
      <c r="AQ75" s="1231"/>
    </row>
    <row r="76" spans="2:43" x14ac:dyDescent="0.45">
      <c r="B76" s="1229"/>
      <c r="C76" s="1230"/>
      <c r="D76" s="1230"/>
      <c r="E76" s="1230"/>
      <c r="F76" s="1230"/>
      <c r="G76" s="1230"/>
      <c r="H76" s="1230"/>
      <c r="I76" s="1230"/>
      <c r="J76" s="1230"/>
      <c r="K76" s="1230"/>
      <c r="L76" s="1230"/>
      <c r="M76" s="1230"/>
      <c r="N76" s="1230"/>
      <c r="O76" s="1230"/>
      <c r="P76" s="1230"/>
      <c r="Q76" s="1230"/>
      <c r="R76" s="1230"/>
      <c r="S76" s="1230"/>
      <c r="T76" s="1230"/>
      <c r="U76" s="1230"/>
      <c r="V76" s="1230"/>
      <c r="W76" s="1230"/>
      <c r="X76" s="1230"/>
      <c r="Y76" s="1230"/>
      <c r="Z76" s="1230"/>
      <c r="AA76" s="1230"/>
      <c r="AB76" s="1230"/>
      <c r="AC76" s="1230"/>
      <c r="AD76" s="1230"/>
      <c r="AE76" s="1230"/>
      <c r="AF76" s="1230"/>
      <c r="AG76" s="1230"/>
      <c r="AH76" s="1230"/>
      <c r="AI76" s="1230"/>
      <c r="AJ76" s="1230"/>
      <c r="AK76" s="1230"/>
      <c r="AL76" s="1230"/>
      <c r="AM76" s="1230"/>
      <c r="AN76" s="1230"/>
      <c r="AO76" s="1230"/>
      <c r="AP76" s="1230"/>
      <c r="AQ76" s="1231"/>
    </row>
    <row r="77" spans="2:43" x14ac:dyDescent="0.45">
      <c r="B77" s="1229"/>
      <c r="C77" s="1230"/>
      <c r="D77" s="1230"/>
      <c r="E77" s="1230"/>
      <c r="F77" s="1230"/>
      <c r="G77" s="1230"/>
      <c r="H77" s="1230"/>
      <c r="I77" s="1230"/>
      <c r="J77" s="1230"/>
      <c r="K77" s="1230"/>
      <c r="L77" s="1230"/>
      <c r="M77" s="1230"/>
      <c r="N77" s="1230"/>
      <c r="O77" s="1230"/>
      <c r="P77" s="1230"/>
      <c r="Q77" s="1230"/>
      <c r="R77" s="1230"/>
      <c r="S77" s="1230"/>
      <c r="T77" s="1230"/>
      <c r="U77" s="1230"/>
      <c r="V77" s="1230"/>
      <c r="W77" s="1230"/>
      <c r="X77" s="1230"/>
      <c r="Y77" s="1230"/>
      <c r="Z77" s="1230"/>
      <c r="AA77" s="1230"/>
      <c r="AB77" s="1230"/>
      <c r="AC77" s="1230"/>
      <c r="AD77" s="1230"/>
      <c r="AE77" s="1230"/>
      <c r="AF77" s="1230"/>
      <c r="AG77" s="1230"/>
      <c r="AH77" s="1230"/>
      <c r="AI77" s="1230"/>
      <c r="AJ77" s="1230"/>
      <c r="AK77" s="1230"/>
      <c r="AL77" s="1230"/>
      <c r="AM77" s="1230"/>
      <c r="AN77" s="1230"/>
      <c r="AO77" s="1230"/>
      <c r="AP77" s="1230"/>
      <c r="AQ77" s="1231"/>
    </row>
    <row r="78" spans="2:43" x14ac:dyDescent="0.45">
      <c r="B78" s="1229"/>
      <c r="C78" s="1230"/>
      <c r="D78" s="1230"/>
      <c r="E78" s="1230"/>
      <c r="F78" s="1230"/>
      <c r="G78" s="1230"/>
      <c r="H78" s="1230"/>
      <c r="I78" s="1230"/>
      <c r="J78" s="1230"/>
      <c r="K78" s="1230"/>
      <c r="L78" s="1230"/>
      <c r="M78" s="1230"/>
      <c r="N78" s="1230"/>
      <c r="O78" s="1230"/>
      <c r="P78" s="1230"/>
      <c r="Q78" s="1230"/>
      <c r="R78" s="1230"/>
      <c r="S78" s="1230"/>
      <c r="T78" s="1230"/>
      <c r="U78" s="1230"/>
      <c r="V78" s="1230"/>
      <c r="W78" s="1230"/>
      <c r="X78" s="1230"/>
      <c r="Y78" s="1230"/>
      <c r="Z78" s="1230"/>
      <c r="AA78" s="1230"/>
      <c r="AB78" s="1230"/>
      <c r="AC78" s="1230"/>
      <c r="AD78" s="1230"/>
      <c r="AE78" s="1230"/>
      <c r="AF78" s="1230"/>
      <c r="AG78" s="1230"/>
      <c r="AH78" s="1230"/>
      <c r="AI78" s="1230"/>
      <c r="AJ78" s="1230"/>
      <c r="AK78" s="1230"/>
      <c r="AL78" s="1230"/>
      <c r="AM78" s="1230"/>
      <c r="AN78" s="1230"/>
      <c r="AO78" s="1230"/>
      <c r="AP78" s="1230"/>
      <c r="AQ78" s="1231"/>
    </row>
    <row r="79" spans="2:43" x14ac:dyDescent="0.45">
      <c r="B79" s="1229"/>
      <c r="C79" s="1230"/>
      <c r="D79" s="1230"/>
      <c r="E79" s="1230"/>
      <c r="F79" s="1230"/>
      <c r="G79" s="1230"/>
      <c r="H79" s="1230"/>
      <c r="I79" s="1230"/>
      <c r="J79" s="1230"/>
      <c r="K79" s="1230"/>
      <c r="L79" s="1230"/>
      <c r="M79" s="1230"/>
      <c r="N79" s="1230"/>
      <c r="O79" s="1230"/>
      <c r="P79" s="1230"/>
      <c r="Q79" s="1230"/>
      <c r="R79" s="1230"/>
      <c r="S79" s="1230"/>
      <c r="T79" s="1230"/>
      <c r="U79" s="1230"/>
      <c r="V79" s="1230"/>
      <c r="W79" s="1230"/>
      <c r="X79" s="1230"/>
      <c r="Y79" s="1230"/>
      <c r="Z79" s="1230"/>
      <c r="AA79" s="1230"/>
      <c r="AB79" s="1230"/>
      <c r="AC79" s="1230"/>
      <c r="AD79" s="1230"/>
      <c r="AE79" s="1230"/>
      <c r="AF79" s="1230"/>
      <c r="AG79" s="1230"/>
      <c r="AH79" s="1230"/>
      <c r="AI79" s="1230"/>
      <c r="AJ79" s="1230"/>
      <c r="AK79" s="1230"/>
      <c r="AL79" s="1230"/>
      <c r="AM79" s="1230"/>
      <c r="AN79" s="1230"/>
      <c r="AO79" s="1230"/>
      <c r="AP79" s="1230"/>
      <c r="AQ79" s="1231"/>
    </row>
    <row r="80" spans="2:43" x14ac:dyDescent="0.45">
      <c r="B80" s="1229"/>
      <c r="C80" s="1230"/>
      <c r="D80" s="1230"/>
      <c r="E80" s="1230"/>
      <c r="F80" s="1230"/>
      <c r="G80" s="1230"/>
      <c r="H80" s="1230"/>
      <c r="I80" s="1230"/>
      <c r="J80" s="1230"/>
      <c r="K80" s="1230"/>
      <c r="L80" s="1230"/>
      <c r="M80" s="1230"/>
      <c r="N80" s="1230"/>
      <c r="O80" s="1230"/>
      <c r="P80" s="1230"/>
      <c r="Q80" s="1230"/>
      <c r="R80" s="1230"/>
      <c r="S80" s="1230"/>
      <c r="T80" s="1230"/>
      <c r="U80" s="1230"/>
      <c r="V80" s="1230"/>
      <c r="W80" s="1230"/>
      <c r="X80" s="1230"/>
      <c r="Y80" s="1230"/>
      <c r="Z80" s="1230"/>
      <c r="AA80" s="1230"/>
      <c r="AB80" s="1230"/>
      <c r="AC80" s="1230"/>
      <c r="AD80" s="1230"/>
      <c r="AE80" s="1230"/>
      <c r="AF80" s="1230"/>
      <c r="AG80" s="1230"/>
      <c r="AH80" s="1230"/>
      <c r="AI80" s="1230"/>
      <c r="AJ80" s="1230"/>
      <c r="AK80" s="1230"/>
      <c r="AL80" s="1230"/>
      <c r="AM80" s="1230"/>
      <c r="AN80" s="1230"/>
      <c r="AO80" s="1230"/>
      <c r="AP80" s="1230"/>
      <c r="AQ80" s="1231"/>
    </row>
    <row r="81" spans="2:43" x14ac:dyDescent="0.45">
      <c r="B81" s="1229"/>
      <c r="C81" s="1230"/>
      <c r="D81" s="1230"/>
      <c r="E81" s="1230"/>
      <c r="F81" s="1230"/>
      <c r="G81" s="1230"/>
      <c r="H81" s="1230"/>
      <c r="I81" s="1230"/>
      <c r="J81" s="1230"/>
      <c r="K81" s="1230"/>
      <c r="L81" s="1230"/>
      <c r="M81" s="1230"/>
      <c r="N81" s="1230"/>
      <c r="O81" s="1230"/>
      <c r="P81" s="1230"/>
      <c r="Q81" s="1230"/>
      <c r="R81" s="1230"/>
      <c r="S81" s="1230"/>
      <c r="T81" s="1230"/>
      <c r="U81" s="1230"/>
      <c r="V81" s="1230"/>
      <c r="W81" s="1230"/>
      <c r="X81" s="1230"/>
      <c r="Y81" s="1230"/>
      <c r="Z81" s="1230"/>
      <c r="AA81" s="1230"/>
      <c r="AB81" s="1230"/>
      <c r="AC81" s="1230"/>
      <c r="AD81" s="1230"/>
      <c r="AE81" s="1230"/>
      <c r="AF81" s="1230"/>
      <c r="AG81" s="1230"/>
      <c r="AH81" s="1230"/>
      <c r="AI81" s="1230"/>
      <c r="AJ81" s="1230"/>
      <c r="AK81" s="1230"/>
      <c r="AL81" s="1230"/>
      <c r="AM81" s="1230"/>
      <c r="AN81" s="1230"/>
      <c r="AO81" s="1230"/>
      <c r="AP81" s="1230"/>
      <c r="AQ81" s="1231"/>
    </row>
    <row r="82" spans="2:43" x14ac:dyDescent="0.45">
      <c r="B82" s="1229"/>
      <c r="C82" s="1230"/>
      <c r="D82" s="1230"/>
      <c r="E82" s="1230"/>
      <c r="F82" s="1230"/>
      <c r="G82" s="1230"/>
      <c r="H82" s="1230"/>
      <c r="I82" s="1230"/>
      <c r="J82" s="1230"/>
      <c r="K82" s="1230"/>
      <c r="L82" s="1230"/>
      <c r="M82" s="1230"/>
      <c r="N82" s="1230"/>
      <c r="O82" s="1230"/>
      <c r="P82" s="1230"/>
      <c r="Q82" s="1230"/>
      <c r="R82" s="1230"/>
      <c r="S82" s="1230"/>
      <c r="T82" s="1230"/>
      <c r="U82" s="1230"/>
      <c r="V82" s="1230"/>
      <c r="W82" s="1230"/>
      <c r="X82" s="1230"/>
      <c r="Y82" s="1230"/>
      <c r="Z82" s="1230"/>
      <c r="AA82" s="1230"/>
      <c r="AB82" s="1230"/>
      <c r="AC82" s="1230"/>
      <c r="AD82" s="1230"/>
      <c r="AE82" s="1230"/>
      <c r="AF82" s="1230"/>
      <c r="AG82" s="1230"/>
      <c r="AH82" s="1230"/>
      <c r="AI82" s="1230"/>
      <c r="AJ82" s="1230"/>
      <c r="AK82" s="1230"/>
      <c r="AL82" s="1230"/>
      <c r="AM82" s="1230"/>
      <c r="AN82" s="1230"/>
      <c r="AO82" s="1230"/>
      <c r="AP82" s="1230"/>
      <c r="AQ82" s="1231"/>
    </row>
    <row r="83" spans="2:43" x14ac:dyDescent="0.45">
      <c r="B83" s="1229"/>
      <c r="C83" s="1230"/>
      <c r="D83" s="1230"/>
      <c r="E83" s="1230"/>
      <c r="F83" s="1230"/>
      <c r="G83" s="1230"/>
      <c r="H83" s="1230"/>
      <c r="I83" s="1230"/>
      <c r="J83" s="1230"/>
      <c r="K83" s="1230"/>
      <c r="L83" s="1230"/>
      <c r="M83" s="1230"/>
      <c r="N83" s="1230"/>
      <c r="O83" s="1230"/>
      <c r="P83" s="1230"/>
      <c r="Q83" s="1230"/>
      <c r="R83" s="1230"/>
      <c r="S83" s="1230"/>
      <c r="T83" s="1230"/>
      <c r="U83" s="1230"/>
      <c r="V83" s="1230"/>
      <c r="W83" s="1230"/>
      <c r="X83" s="1230"/>
      <c r="Y83" s="1230"/>
      <c r="Z83" s="1230"/>
      <c r="AA83" s="1230"/>
      <c r="AB83" s="1230"/>
      <c r="AC83" s="1230"/>
      <c r="AD83" s="1230"/>
      <c r="AE83" s="1230"/>
      <c r="AF83" s="1230"/>
      <c r="AG83" s="1230"/>
      <c r="AH83" s="1230"/>
      <c r="AI83" s="1230"/>
      <c r="AJ83" s="1230"/>
      <c r="AK83" s="1230"/>
      <c r="AL83" s="1230"/>
      <c r="AM83" s="1230"/>
      <c r="AN83" s="1230"/>
      <c r="AO83" s="1230"/>
      <c r="AP83" s="1230"/>
      <c r="AQ83" s="1231"/>
    </row>
    <row r="84" spans="2:43" x14ac:dyDescent="0.45">
      <c r="B84" s="1229"/>
      <c r="C84" s="1230"/>
      <c r="D84" s="1230"/>
      <c r="E84" s="1230"/>
      <c r="F84" s="1230"/>
      <c r="G84" s="1230"/>
      <c r="H84" s="1230"/>
      <c r="I84" s="1230"/>
      <c r="J84" s="1230"/>
      <c r="K84" s="1230"/>
      <c r="L84" s="1230"/>
      <c r="M84" s="1230"/>
      <c r="N84" s="1230"/>
      <c r="O84" s="1230"/>
      <c r="P84" s="1230"/>
      <c r="Q84" s="1230"/>
      <c r="R84" s="1230"/>
      <c r="S84" s="1230"/>
      <c r="T84" s="1230"/>
      <c r="U84" s="1230"/>
      <c r="V84" s="1230"/>
      <c r="W84" s="1230"/>
      <c r="X84" s="1230"/>
      <c r="Y84" s="1230"/>
      <c r="Z84" s="1230"/>
      <c r="AA84" s="1230"/>
      <c r="AB84" s="1230"/>
      <c r="AC84" s="1230"/>
      <c r="AD84" s="1230"/>
      <c r="AE84" s="1230"/>
      <c r="AF84" s="1230"/>
      <c r="AG84" s="1230"/>
      <c r="AH84" s="1230"/>
      <c r="AI84" s="1230"/>
      <c r="AJ84" s="1230"/>
      <c r="AK84" s="1230"/>
      <c r="AL84" s="1230"/>
      <c r="AM84" s="1230"/>
      <c r="AN84" s="1230"/>
      <c r="AO84" s="1230"/>
      <c r="AP84" s="1230"/>
      <c r="AQ84" s="1231"/>
    </row>
    <row r="85" spans="2:43" ht="14.65" thickBot="1" x14ac:dyDescent="0.5">
      <c r="B85" s="1232"/>
      <c r="C85" s="1233"/>
      <c r="D85" s="1233"/>
      <c r="E85" s="1233"/>
      <c r="F85" s="1233"/>
      <c r="G85" s="1233"/>
      <c r="H85" s="1233"/>
      <c r="I85" s="1233"/>
      <c r="J85" s="1233"/>
      <c r="K85" s="1233"/>
      <c r="L85" s="1233"/>
      <c r="M85" s="1233"/>
      <c r="N85" s="1233"/>
      <c r="O85" s="1233"/>
      <c r="P85" s="1233"/>
      <c r="Q85" s="1233"/>
      <c r="R85" s="1233"/>
      <c r="S85" s="1233"/>
      <c r="T85" s="1233"/>
      <c r="U85" s="1233"/>
      <c r="V85" s="1233"/>
      <c r="W85" s="1233"/>
      <c r="X85" s="1233"/>
      <c r="Y85" s="1233"/>
      <c r="Z85" s="1233"/>
      <c r="AA85" s="1233"/>
      <c r="AB85" s="1233"/>
      <c r="AC85" s="1233"/>
      <c r="AD85" s="1233"/>
      <c r="AE85" s="1233"/>
      <c r="AF85" s="1233"/>
      <c r="AG85" s="1233"/>
      <c r="AH85" s="1233"/>
      <c r="AI85" s="1233"/>
      <c r="AJ85" s="1233"/>
      <c r="AK85" s="1233"/>
      <c r="AL85" s="1233"/>
      <c r="AM85" s="1233"/>
      <c r="AN85" s="1234"/>
      <c r="AO85" s="1234"/>
      <c r="AP85" s="1233"/>
      <c r="AQ85" s="1235"/>
    </row>
    <row r="86" spans="2:43" ht="5.85" customHeight="1" x14ac:dyDescent="0.45"/>
  </sheetData>
  <sheetProtection formatCells="0" selectLockedCells="1"/>
  <mergeCells count="196">
    <mergeCell ref="AN38:AO38"/>
    <mergeCell ref="AN39:AO39"/>
    <mergeCell ref="AN40:AO40"/>
    <mergeCell ref="B41:AE41"/>
    <mergeCell ref="B18:AE18"/>
    <mergeCell ref="B17:AE17"/>
    <mergeCell ref="AF41:AQ41"/>
    <mergeCell ref="AP40:AQ40"/>
    <mergeCell ref="B40:AE40"/>
    <mergeCell ref="AF38:AG38"/>
    <mergeCell ref="AH38:AI38"/>
    <mergeCell ref="AJ38:AK38"/>
    <mergeCell ref="AL38:AM38"/>
    <mergeCell ref="AP38:AQ38"/>
    <mergeCell ref="AF39:AG39"/>
    <mergeCell ref="AH39:AI39"/>
    <mergeCell ref="AJ39:AK39"/>
    <mergeCell ref="AL39:AM39"/>
    <mergeCell ref="AP39:AQ39"/>
    <mergeCell ref="B38:AE38"/>
    <mergeCell ref="B39:AE39"/>
    <mergeCell ref="AF37:AG37"/>
    <mergeCell ref="AH37:AI37"/>
    <mergeCell ref="AJ37:AK37"/>
    <mergeCell ref="B43:AQ43"/>
    <mergeCell ref="B44:AQ44"/>
    <mergeCell ref="B45:AQ85"/>
    <mergeCell ref="B19:AE19"/>
    <mergeCell ref="B20:AE20"/>
    <mergeCell ref="B21:AE21"/>
    <mergeCell ref="B22:AE22"/>
    <mergeCell ref="B23:AE23"/>
    <mergeCell ref="B24:AE24"/>
    <mergeCell ref="B25:AE25"/>
    <mergeCell ref="B26:AE26"/>
    <mergeCell ref="B27:AE27"/>
    <mergeCell ref="B28:AE28"/>
    <mergeCell ref="B29:AE29"/>
    <mergeCell ref="B30:AE30"/>
    <mergeCell ref="B31:AE31"/>
    <mergeCell ref="B32:AE32"/>
    <mergeCell ref="B33:AE33"/>
    <mergeCell ref="B34:AE34"/>
    <mergeCell ref="B35:AE35"/>
    <mergeCell ref="AF40:AG40"/>
    <mergeCell ref="AH40:AI40"/>
    <mergeCell ref="AJ40:AK40"/>
    <mergeCell ref="AL40:AM40"/>
    <mergeCell ref="AL37:AM37"/>
    <mergeCell ref="AP37:AQ37"/>
    <mergeCell ref="B37:AE37"/>
    <mergeCell ref="AF34:AG34"/>
    <mergeCell ref="AH34:AI34"/>
    <mergeCell ref="AJ34:AK34"/>
    <mergeCell ref="AL34:AM34"/>
    <mergeCell ref="AP34:AQ34"/>
    <mergeCell ref="AF35:AG35"/>
    <mergeCell ref="AH35:AI35"/>
    <mergeCell ref="AJ35:AK35"/>
    <mergeCell ref="AL35:AM35"/>
    <mergeCell ref="AP35:AQ35"/>
    <mergeCell ref="B36:AE36"/>
    <mergeCell ref="AF36:AG36"/>
    <mergeCell ref="AH36:AI36"/>
    <mergeCell ref="AJ36:AK36"/>
    <mergeCell ref="AL36:AM36"/>
    <mergeCell ref="AP36:AQ36"/>
    <mergeCell ref="AN34:AO34"/>
    <mergeCell ref="AN35:AO35"/>
    <mergeCell ref="AN36:AO36"/>
    <mergeCell ref="AN37:AO37"/>
    <mergeCell ref="AF32:AG32"/>
    <mergeCell ref="AH32:AI32"/>
    <mergeCell ref="AJ32:AK32"/>
    <mergeCell ref="AL32:AM32"/>
    <mergeCell ref="AP32:AQ32"/>
    <mergeCell ref="AF33:AG33"/>
    <mergeCell ref="AH33:AI33"/>
    <mergeCell ref="AJ33:AK33"/>
    <mergeCell ref="AL33:AM33"/>
    <mergeCell ref="AP33:AQ33"/>
    <mergeCell ref="AN32:AO32"/>
    <mergeCell ref="AN33:AO33"/>
    <mergeCell ref="AF30:AG30"/>
    <mergeCell ref="AH30:AI30"/>
    <mergeCell ref="AJ30:AK30"/>
    <mergeCell ref="AL30:AM30"/>
    <mergeCell ref="AP30:AQ30"/>
    <mergeCell ref="AF31:AG31"/>
    <mergeCell ref="AH31:AI31"/>
    <mergeCell ref="AJ31:AK31"/>
    <mergeCell ref="AL31:AM31"/>
    <mergeCell ref="AP31:AQ31"/>
    <mergeCell ref="AN30:AO30"/>
    <mergeCell ref="AN31:AO31"/>
    <mergeCell ref="AF28:AG28"/>
    <mergeCell ref="AH28:AI28"/>
    <mergeCell ref="AJ28:AK28"/>
    <mergeCell ref="AL28:AM28"/>
    <mergeCell ref="AP28:AQ28"/>
    <mergeCell ref="AF29:AG29"/>
    <mergeCell ref="AH29:AI29"/>
    <mergeCell ref="AJ29:AK29"/>
    <mergeCell ref="AL29:AM29"/>
    <mergeCell ref="AP29:AQ29"/>
    <mergeCell ref="AN28:AO28"/>
    <mergeCell ref="AN29:AO29"/>
    <mergeCell ref="AF26:AG26"/>
    <mergeCell ref="AH26:AI26"/>
    <mergeCell ref="AJ26:AK26"/>
    <mergeCell ref="AL26:AM26"/>
    <mergeCell ref="AP26:AQ26"/>
    <mergeCell ref="AF27:AG27"/>
    <mergeCell ref="AH27:AI27"/>
    <mergeCell ref="AJ27:AK27"/>
    <mergeCell ref="AL27:AM27"/>
    <mergeCell ref="AP27:AQ27"/>
    <mergeCell ref="AN26:AO26"/>
    <mergeCell ref="AN27:AO27"/>
    <mergeCell ref="AF24:AG24"/>
    <mergeCell ref="AH24:AI24"/>
    <mergeCell ref="AJ24:AK24"/>
    <mergeCell ref="AL24:AM24"/>
    <mergeCell ref="AP24:AQ24"/>
    <mergeCell ref="AF25:AG25"/>
    <mergeCell ref="AH25:AI25"/>
    <mergeCell ref="AJ25:AK25"/>
    <mergeCell ref="AL25:AM25"/>
    <mergeCell ref="AP25:AQ25"/>
    <mergeCell ref="AN24:AO24"/>
    <mergeCell ref="AN25:AO25"/>
    <mergeCell ref="AF22:AG22"/>
    <mergeCell ref="AH22:AI22"/>
    <mergeCell ref="AJ22:AK22"/>
    <mergeCell ref="AL22:AM22"/>
    <mergeCell ref="AP22:AQ22"/>
    <mergeCell ref="AF23:AG23"/>
    <mergeCell ref="AH23:AI23"/>
    <mergeCell ref="AJ23:AK23"/>
    <mergeCell ref="AL23:AM23"/>
    <mergeCell ref="AP23:AQ23"/>
    <mergeCell ref="AN22:AO22"/>
    <mergeCell ref="AN23:AO23"/>
    <mergeCell ref="AF20:AG20"/>
    <mergeCell ref="AH20:AI20"/>
    <mergeCell ref="AJ20:AK20"/>
    <mergeCell ref="AL20:AM20"/>
    <mergeCell ref="AP20:AQ20"/>
    <mergeCell ref="AF21:AG21"/>
    <mergeCell ref="AH21:AI21"/>
    <mergeCell ref="AJ21:AK21"/>
    <mergeCell ref="AL21:AM21"/>
    <mergeCell ref="AP21:AQ21"/>
    <mergeCell ref="AN20:AO20"/>
    <mergeCell ref="AN21:AO21"/>
    <mergeCell ref="AF19:AG19"/>
    <mergeCell ref="AH19:AI19"/>
    <mergeCell ref="AJ19:AK19"/>
    <mergeCell ref="AL19:AM19"/>
    <mergeCell ref="AP19:AQ19"/>
    <mergeCell ref="AP18:AQ18"/>
    <mergeCell ref="AL18:AM18"/>
    <mergeCell ref="AJ18:AK18"/>
    <mergeCell ref="AH18:AI18"/>
    <mergeCell ref="AF18:AG18"/>
    <mergeCell ref="AN18:AO18"/>
    <mergeCell ref="AN19:AO19"/>
    <mergeCell ref="AF17:AQ17"/>
    <mergeCell ref="AD3:AQ3"/>
    <mergeCell ref="AD4:AQ4"/>
    <mergeCell ref="AD5:AQ5"/>
    <mergeCell ref="AD6:AQ6"/>
    <mergeCell ref="AD7:AQ7"/>
    <mergeCell ref="B9:AQ9"/>
    <mergeCell ref="I4:U4"/>
    <mergeCell ref="I5:U5"/>
    <mergeCell ref="I6:U6"/>
    <mergeCell ref="B7:H7"/>
    <mergeCell ref="I7:U7"/>
    <mergeCell ref="W3:AC3"/>
    <mergeCell ref="W4:AC4"/>
    <mergeCell ref="W5:AC5"/>
    <mergeCell ref="W6:AC6"/>
    <mergeCell ref="W7:AC7"/>
    <mergeCell ref="B5:H5"/>
    <mergeCell ref="B3:H3"/>
    <mergeCell ref="B4:H4"/>
    <mergeCell ref="B2:AQ2"/>
    <mergeCell ref="B6:H6"/>
    <mergeCell ref="I3:U3"/>
    <mergeCell ref="B10:AQ10"/>
    <mergeCell ref="B11:AQ11"/>
    <mergeCell ref="B12:AQ12"/>
    <mergeCell ref="B13:AQ13"/>
    <mergeCell ref="B14:AQ14"/>
    <mergeCell ref="B15:AQ15"/>
  </mergeCells>
  <printOptions horizontalCentered="1"/>
  <pageMargins left="0.7" right="0.7" top="0.75" bottom="0.75" header="0.3" footer="0.3"/>
  <pageSetup scale="97" fitToHeight="2" orientation="portrait"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rowBreaks count="2" manualBreakCount="2">
    <brk id="41" max="16383" man="1"/>
    <brk id="86" max="16383" man="1"/>
  </rowBreaks>
  <ignoredErrors>
    <ignoredError sqref="I3:U7" unlockedFormula="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V66"/>
  <sheetViews>
    <sheetView windowProtection="1" showGridLines="0" showRowColHeaders="0" showRuler="0" view="pageLayout" zoomScaleNormal="130" workbookViewId="0">
      <selection activeCell="A13" sqref="A13"/>
    </sheetView>
  </sheetViews>
  <sheetFormatPr defaultColWidth="9.1328125" defaultRowHeight="14.25" x14ac:dyDescent="0.45"/>
  <cols>
    <col min="1" max="1" width="2.1328125" customWidth="1"/>
    <col min="2" max="41" width="2.3984375" customWidth="1"/>
    <col min="42" max="42" width="2.1328125" customWidth="1"/>
  </cols>
  <sheetData>
    <row r="1" spans="1:48" ht="7.35" customHeight="1" x14ac:dyDescent="0.4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8" ht="12.2" customHeight="1" x14ac:dyDescent="0.45">
      <c r="A2" s="10"/>
      <c r="B2" s="1305" t="s">
        <v>29</v>
      </c>
      <c r="C2" s="1305"/>
      <c r="D2" s="1305"/>
      <c r="E2" s="1305"/>
      <c r="F2" s="1258" t="str">
        <f>IF(ISBLANK(Information!D18),"",Information!D18)</f>
        <v/>
      </c>
      <c r="G2" s="1259"/>
      <c r="H2" s="1259"/>
      <c r="I2" s="1259"/>
      <c r="J2" s="1259"/>
      <c r="K2" s="1259"/>
      <c r="L2" s="1259"/>
      <c r="M2" s="1259"/>
      <c r="N2" s="1259"/>
      <c r="O2" s="1259"/>
      <c r="P2" s="1259"/>
      <c r="Q2" s="1259"/>
      <c r="R2" s="1260"/>
      <c r="S2" s="1305" t="s">
        <v>110</v>
      </c>
      <c r="T2" s="1305"/>
      <c r="U2" s="1305"/>
      <c r="V2" s="1305"/>
      <c r="W2" s="1305"/>
      <c r="X2" s="1305"/>
      <c r="Y2" s="1305"/>
      <c r="Z2" s="1305"/>
      <c r="AA2" s="1258" t="str">
        <f>IF(ISBLANK(Information!D19),"",Information!D19)</f>
        <v/>
      </c>
      <c r="AB2" s="1259"/>
      <c r="AC2" s="1259"/>
      <c r="AD2" s="1259"/>
      <c r="AE2" s="1259"/>
      <c r="AF2" s="1259"/>
      <c r="AG2" s="1260"/>
      <c r="AH2" s="1305" t="s">
        <v>79</v>
      </c>
      <c r="AI2" s="1305"/>
      <c r="AJ2" s="1305"/>
      <c r="AK2" s="1305"/>
      <c r="AL2" s="1322" t="str">
        <f>IF(ISBLANK(Information!D20),"",Information!D20)</f>
        <v/>
      </c>
      <c r="AM2" s="1323"/>
      <c r="AN2" s="1323"/>
      <c r="AO2" s="1324"/>
      <c r="AP2" s="10"/>
    </row>
    <row r="3" spans="1:48" ht="12.2" customHeight="1" x14ac:dyDescent="0.45">
      <c r="A3" s="10"/>
      <c r="B3" s="1305" t="s">
        <v>30</v>
      </c>
      <c r="C3" s="1305"/>
      <c r="D3" s="1305"/>
      <c r="E3" s="1305"/>
      <c r="F3" s="1305"/>
      <c r="G3" s="1258" t="str">
        <f>IF(ISBLANK(Information!D21),"",Information!D21)</f>
        <v/>
      </c>
      <c r="H3" s="1259"/>
      <c r="I3" s="1259"/>
      <c r="J3" s="1259"/>
      <c r="K3" s="1259"/>
      <c r="L3" s="1259"/>
      <c r="M3" s="1259"/>
      <c r="N3" s="1259"/>
      <c r="O3" s="1259"/>
      <c r="P3" s="1259"/>
      <c r="Q3" s="1259"/>
      <c r="R3" s="1260"/>
      <c r="S3" s="1305" t="s">
        <v>35</v>
      </c>
      <c r="T3" s="1305"/>
      <c r="U3" s="1305"/>
      <c r="V3" s="1305"/>
      <c r="W3" s="1305"/>
      <c r="X3" s="1305"/>
      <c r="Y3" s="1305"/>
      <c r="Z3" s="1305"/>
      <c r="AA3" s="1258" t="str">
        <f>IF(ISBLANK(Information!D22),"",Information!D22)</f>
        <v/>
      </c>
      <c r="AB3" s="1259"/>
      <c r="AC3" s="1259"/>
      <c r="AD3" s="1259"/>
      <c r="AE3" s="1259"/>
      <c r="AF3" s="1259"/>
      <c r="AG3" s="1260"/>
      <c r="AH3" s="1305" t="s">
        <v>38</v>
      </c>
      <c r="AI3" s="1305"/>
      <c r="AJ3" s="1305"/>
      <c r="AK3" s="1305"/>
      <c r="AL3" s="1316" t="str">
        <f>IF(ISBLANK(Information!D23),"",Information!D23)</f>
        <v/>
      </c>
      <c r="AM3" s="1317"/>
      <c r="AN3" s="1317"/>
      <c r="AO3" s="1318"/>
      <c r="AP3" s="10"/>
    </row>
    <row r="4" spans="1:48" ht="12.2" customHeight="1" x14ac:dyDescent="0.45">
      <c r="A4" s="10"/>
      <c r="B4" s="1305" t="s">
        <v>33</v>
      </c>
      <c r="C4" s="1305"/>
      <c r="D4" s="1305"/>
      <c r="E4" s="1305"/>
      <c r="F4" s="1305"/>
      <c r="G4" s="1305"/>
      <c r="H4" s="1258" t="str">
        <f>IF(ISBLANK(Information!D24),"",Information!D24)</f>
        <v/>
      </c>
      <c r="I4" s="1259"/>
      <c r="J4" s="1259"/>
      <c r="K4" s="1259"/>
      <c r="L4" s="1259"/>
      <c r="M4" s="1259"/>
      <c r="N4" s="1259"/>
      <c r="O4" s="1259"/>
      <c r="P4" s="1259"/>
      <c r="Q4" s="1259"/>
      <c r="R4" s="1260"/>
      <c r="S4" s="1305" t="s">
        <v>36</v>
      </c>
      <c r="T4" s="1305"/>
      <c r="U4" s="1305"/>
      <c r="V4" s="1305"/>
      <c r="W4" s="1305"/>
      <c r="X4" s="1305"/>
      <c r="Y4" s="1305"/>
      <c r="Z4" s="1305"/>
      <c r="AA4" s="1258" t="str">
        <f>IF(ISBLANK(Information!D25),"",Information!D25)</f>
        <v/>
      </c>
      <c r="AB4" s="1259"/>
      <c r="AC4" s="1259"/>
      <c r="AD4" s="1259"/>
      <c r="AE4" s="1259"/>
      <c r="AF4" s="1259"/>
      <c r="AG4" s="1260"/>
      <c r="AH4" s="1305" t="s">
        <v>38</v>
      </c>
      <c r="AI4" s="1305"/>
      <c r="AJ4" s="1305"/>
      <c r="AK4" s="1305"/>
      <c r="AL4" s="1316"/>
      <c r="AM4" s="1317"/>
      <c r="AN4" s="1317"/>
      <c r="AO4" s="1318"/>
      <c r="AP4" s="10"/>
    </row>
    <row r="5" spans="1:48" ht="12.2" customHeight="1" x14ac:dyDescent="0.45">
      <c r="A5" s="10"/>
      <c r="B5" s="1305" t="s">
        <v>31</v>
      </c>
      <c r="C5" s="1305"/>
      <c r="D5" s="1305"/>
      <c r="E5" s="1305"/>
      <c r="F5" s="1305"/>
      <c r="G5" s="1305"/>
      <c r="H5" s="1305"/>
      <c r="I5" s="1258" t="str">
        <f>IF(ISBLANK(Information!D26),"",Information!D26)</f>
        <v/>
      </c>
      <c r="J5" s="1259"/>
      <c r="K5" s="1259"/>
      <c r="L5" s="1259"/>
      <c r="M5" s="1259"/>
      <c r="N5" s="1259"/>
      <c r="O5" s="1259"/>
      <c r="P5" s="1259"/>
      <c r="Q5" s="1259"/>
      <c r="R5" s="1260"/>
      <c r="S5" s="26"/>
      <c r="T5" s="10"/>
      <c r="U5" s="10"/>
      <c r="V5" s="10"/>
      <c r="W5" s="10"/>
      <c r="X5" s="10"/>
      <c r="Y5" s="10"/>
      <c r="Z5" s="10"/>
      <c r="AA5" s="10"/>
      <c r="AB5" s="10"/>
      <c r="AC5" s="10"/>
      <c r="AD5" s="10"/>
      <c r="AE5" s="10"/>
      <c r="AF5" s="10"/>
      <c r="AG5" s="10"/>
      <c r="AH5" s="26"/>
      <c r="AI5" s="10"/>
      <c r="AJ5" s="10"/>
      <c r="AK5" s="10"/>
      <c r="AL5" s="565"/>
      <c r="AM5" s="565"/>
      <c r="AN5" s="565"/>
      <c r="AO5" s="565"/>
      <c r="AP5" s="10"/>
    </row>
    <row r="6" spans="1:48" ht="12.2" customHeight="1" x14ac:dyDescent="0.45">
      <c r="A6" s="10"/>
      <c r="B6" s="1305" t="s">
        <v>32</v>
      </c>
      <c r="C6" s="1305"/>
      <c r="D6" s="1305"/>
      <c r="E6" s="1305"/>
      <c r="F6" s="1305"/>
      <c r="G6" s="1305"/>
      <c r="H6" s="1305"/>
      <c r="I6" s="1305"/>
      <c r="J6" s="1305"/>
      <c r="K6" s="1258" t="str">
        <f>IF(ISBLANK(Information!D27),"",Information!D27)</f>
        <v/>
      </c>
      <c r="L6" s="1259"/>
      <c r="M6" s="1259"/>
      <c r="N6" s="1259"/>
      <c r="O6" s="1259"/>
      <c r="P6" s="1259"/>
      <c r="Q6" s="1259"/>
      <c r="R6" s="1260"/>
      <c r="S6" s="1305" t="s">
        <v>37</v>
      </c>
      <c r="T6" s="1305"/>
      <c r="U6" s="1305"/>
      <c r="V6" s="1305"/>
      <c r="W6" s="1305"/>
      <c r="X6" s="1305"/>
      <c r="Y6" s="1305"/>
      <c r="Z6" s="1305"/>
      <c r="AA6" s="1316" t="str">
        <f>IF(ISBLANK(Information!D28),"",Information!D28)</f>
        <v/>
      </c>
      <c r="AB6" s="1317"/>
      <c r="AC6" s="1317"/>
      <c r="AD6" s="1317"/>
      <c r="AE6" s="1317"/>
      <c r="AF6" s="1317"/>
      <c r="AG6" s="1318"/>
      <c r="AH6" s="1305" t="s">
        <v>39</v>
      </c>
      <c r="AI6" s="1305"/>
      <c r="AJ6" s="1305"/>
      <c r="AK6" s="1305"/>
      <c r="AL6" s="1313" t="str">
        <f>IF(ISBLANK(Information!D29),"",Information!D29)</f>
        <v/>
      </c>
      <c r="AM6" s="1314"/>
      <c r="AN6" s="1314"/>
      <c r="AO6" s="1315"/>
      <c r="AP6" s="10"/>
    </row>
    <row r="7" spans="1:48" ht="12.2" customHeight="1" x14ac:dyDescent="0.45">
      <c r="A7" s="10"/>
      <c r="B7" s="1305" t="s">
        <v>34</v>
      </c>
      <c r="C7" s="1305"/>
      <c r="D7" s="1305"/>
      <c r="E7" s="1305"/>
      <c r="F7" s="1305"/>
      <c r="G7" s="1305"/>
      <c r="H7" s="1305"/>
      <c r="I7" s="1305"/>
      <c r="J7" s="1305"/>
      <c r="K7" s="1258" t="str">
        <f>IF(ISBLANK(Information!D30),"",Information!D30)</f>
        <v/>
      </c>
      <c r="L7" s="1259"/>
      <c r="M7" s="1259"/>
      <c r="N7" s="1259"/>
      <c r="O7" s="1259"/>
      <c r="P7" s="1259"/>
      <c r="Q7" s="1259"/>
      <c r="R7" s="1260"/>
      <c r="S7" s="10"/>
      <c r="T7" s="10"/>
      <c r="U7" s="1305" t="s">
        <v>38</v>
      </c>
      <c r="V7" s="1305"/>
      <c r="W7" s="1305"/>
      <c r="X7" s="1305"/>
      <c r="Y7" s="1316" t="str">
        <f>IF(ISBLANK(Information!D31),"",Information!D31)</f>
        <v/>
      </c>
      <c r="Z7" s="1317"/>
      <c r="AA7" s="1317"/>
      <c r="AB7" s="1318"/>
      <c r="AC7" s="10"/>
      <c r="AD7" s="10"/>
      <c r="AE7" s="10"/>
      <c r="AF7" s="10"/>
      <c r="AG7" s="10"/>
      <c r="AH7" s="10"/>
      <c r="AI7" s="10"/>
      <c r="AJ7" s="10"/>
      <c r="AK7" s="10"/>
      <c r="AL7" s="10"/>
      <c r="AM7" s="10"/>
      <c r="AN7" s="10"/>
      <c r="AO7" s="10"/>
      <c r="AP7" s="10"/>
    </row>
    <row r="8" spans="1:48" s="43" customFormat="1" ht="6.6" customHeight="1" x14ac:dyDescent="0.45">
      <c r="A8" s="10"/>
      <c r="B8" s="1013"/>
      <c r="C8" s="1013"/>
      <c r="D8" s="1013"/>
      <c r="E8" s="1013"/>
      <c r="F8" s="1013"/>
      <c r="G8" s="1013"/>
      <c r="H8" s="1013"/>
      <c r="I8" s="1013"/>
      <c r="J8" s="1013"/>
      <c r="K8" s="1014"/>
      <c r="L8" s="1014"/>
      <c r="M8" s="1014"/>
      <c r="N8" s="1014"/>
      <c r="O8" s="1014"/>
      <c r="P8" s="1014"/>
      <c r="Q8" s="1014"/>
      <c r="R8" s="1014"/>
      <c r="S8" s="846"/>
      <c r="T8" s="846"/>
      <c r="U8" s="1013"/>
      <c r="V8" s="1013"/>
      <c r="W8" s="1013"/>
      <c r="X8" s="1013"/>
      <c r="Y8" s="1012"/>
      <c r="Z8" s="1012"/>
      <c r="AA8" s="1012"/>
      <c r="AB8" s="1012"/>
      <c r="AC8" s="10"/>
      <c r="AD8" s="10"/>
      <c r="AE8" s="10"/>
      <c r="AF8" s="10"/>
      <c r="AG8" s="10"/>
      <c r="AH8" s="10"/>
      <c r="AI8" s="10"/>
      <c r="AJ8" s="10"/>
      <c r="AK8" s="10"/>
      <c r="AL8" s="10"/>
      <c r="AM8" s="10"/>
      <c r="AN8" s="10"/>
      <c r="AO8" s="10"/>
      <c r="AP8" s="10"/>
    </row>
    <row r="9" spans="1:48" s="43" customFormat="1" ht="11.45" customHeight="1" x14ac:dyDescent="0.45">
      <c r="A9" s="10"/>
      <c r="B9" s="10"/>
      <c r="C9" s="10"/>
      <c r="D9" s="10"/>
      <c r="E9" s="1306" t="s">
        <v>875</v>
      </c>
      <c r="F9" s="1306"/>
      <c r="G9" s="1306"/>
      <c r="H9" s="1306"/>
      <c r="I9" s="1306"/>
      <c r="J9" s="1306"/>
      <c r="K9" s="1306"/>
      <c r="L9" s="1306"/>
      <c r="M9" s="1306"/>
      <c r="N9" s="1306"/>
      <c r="O9" s="1306"/>
      <c r="P9" s="1306"/>
      <c r="Q9" s="1306"/>
      <c r="R9" s="1306"/>
      <c r="S9" s="1306"/>
      <c r="T9" s="1015"/>
      <c r="U9" s="1015"/>
      <c r="V9" s="1015"/>
      <c r="W9" s="1014"/>
      <c r="X9" s="30"/>
      <c r="Y9" s="1261" t="s">
        <v>23</v>
      </c>
      <c r="Z9" s="1262"/>
      <c r="AA9" s="1004"/>
      <c r="AB9" s="30"/>
      <c r="AC9" s="1261" t="s">
        <v>24</v>
      </c>
      <c r="AD9" s="1262"/>
      <c r="AE9" s="1004"/>
      <c r="AF9" s="30"/>
      <c r="AG9" s="1261" t="s">
        <v>68</v>
      </c>
      <c r="AH9" s="1262"/>
      <c r="AI9" s="10"/>
      <c r="AJ9" s="10"/>
      <c r="AK9" s="10"/>
      <c r="AL9" s="10"/>
      <c r="AM9" s="10"/>
      <c r="AN9" s="10"/>
      <c r="AO9" s="10"/>
      <c r="AP9" s="10"/>
      <c r="AQ9" s="10"/>
      <c r="AR9" s="10"/>
      <c r="AS9" s="10"/>
      <c r="AT9" s="10"/>
      <c r="AU9" s="10"/>
      <c r="AV9" s="10"/>
    </row>
    <row r="10" spans="1:48" ht="7.35" customHeight="1" thickBot="1" x14ac:dyDescent="0.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row>
    <row r="11" spans="1:48" ht="14.65" thickBot="1" x14ac:dyDescent="0.5">
      <c r="A11" s="10"/>
      <c r="B11" s="1319" t="s">
        <v>84</v>
      </c>
      <c r="C11" s="1320"/>
      <c r="D11" s="1320"/>
      <c r="E11" s="1320"/>
      <c r="F11" s="1320"/>
      <c r="G11" s="1320"/>
      <c r="H11" s="1320"/>
      <c r="I11" s="1320"/>
      <c r="J11" s="1320"/>
      <c r="K11" s="1320"/>
      <c r="L11" s="1320"/>
      <c r="M11" s="1320"/>
      <c r="N11" s="1320"/>
      <c r="O11" s="1320"/>
      <c r="P11" s="1320"/>
      <c r="Q11" s="1320"/>
      <c r="R11" s="1320"/>
      <c r="S11" s="1320"/>
      <c r="T11" s="1320"/>
      <c r="U11" s="1321"/>
      <c r="V11" s="1319" t="s">
        <v>82</v>
      </c>
      <c r="W11" s="1320"/>
      <c r="X11" s="1320"/>
      <c r="Y11" s="1320"/>
      <c r="Z11" s="1320"/>
      <c r="AA11" s="1320"/>
      <c r="AB11" s="1320"/>
      <c r="AC11" s="1320"/>
      <c r="AD11" s="1320"/>
      <c r="AE11" s="1320"/>
      <c r="AF11" s="1320"/>
      <c r="AG11" s="1320"/>
      <c r="AH11" s="1320"/>
      <c r="AI11" s="1320"/>
      <c r="AJ11" s="1320"/>
      <c r="AK11" s="1320"/>
      <c r="AL11" s="1320"/>
      <c r="AM11" s="1320"/>
      <c r="AN11" s="1320"/>
      <c r="AO11" s="1321"/>
      <c r="AP11" s="10"/>
    </row>
    <row r="12" spans="1:48" ht="12.2" customHeight="1" x14ac:dyDescent="0.45">
      <c r="A12" s="10"/>
      <c r="B12" s="1303" t="s">
        <v>73</v>
      </c>
      <c r="C12" s="1304"/>
      <c r="D12" s="1304"/>
      <c r="E12" s="1304"/>
      <c r="F12" s="1304"/>
      <c r="G12" s="1304"/>
      <c r="H12" s="1304"/>
      <c r="I12" s="1304"/>
      <c r="J12" s="1304"/>
      <c r="K12" s="1304"/>
      <c r="L12" s="1304"/>
      <c r="M12" s="1304"/>
      <c r="N12" s="1304" t="s">
        <v>40</v>
      </c>
      <c r="O12" s="1304"/>
      <c r="P12" s="1304"/>
      <c r="Q12" s="1304"/>
      <c r="R12" s="1304"/>
      <c r="S12" s="1304"/>
      <c r="T12" s="1304"/>
      <c r="U12" s="1307"/>
      <c r="V12" s="1180" t="s">
        <v>45</v>
      </c>
      <c r="W12" s="1180"/>
      <c r="X12" s="1180"/>
      <c r="Y12" s="1180"/>
      <c r="Z12" s="1180"/>
      <c r="AA12" s="1180"/>
      <c r="AB12" s="1180"/>
      <c r="AC12" s="1180"/>
      <c r="AD12" s="1180"/>
      <c r="AE12" s="1180"/>
      <c r="AF12" s="1180"/>
      <c r="AG12" s="1180"/>
      <c r="AH12" s="1180"/>
      <c r="AI12" s="1180"/>
      <c r="AJ12" s="1180"/>
      <c r="AK12" s="1180"/>
      <c r="AL12" s="1180"/>
      <c r="AM12" s="1180"/>
      <c r="AN12" s="1180"/>
      <c r="AO12" s="1300"/>
      <c r="AP12" s="10"/>
    </row>
    <row r="13" spans="1:48" ht="12.2" customHeight="1" x14ac:dyDescent="0.45">
      <c r="A13" s="10"/>
      <c r="B13" s="1302" t="str">
        <f>IF(ISBLANK(Information!D2),"",Information!D2)</f>
        <v/>
      </c>
      <c r="C13" s="1198"/>
      <c r="D13" s="1198"/>
      <c r="E13" s="1198"/>
      <c r="F13" s="1198"/>
      <c r="G13" s="1198"/>
      <c r="H13" s="1198"/>
      <c r="I13" s="1198"/>
      <c r="J13" s="1198"/>
      <c r="K13" s="1198"/>
      <c r="L13" s="1198"/>
      <c r="M13" s="1198"/>
      <c r="N13" s="1198" t="str">
        <f>IF(ISBLANK(Information!D3),"",Information!D3)</f>
        <v/>
      </c>
      <c r="O13" s="1198"/>
      <c r="P13" s="1198"/>
      <c r="Q13" s="1198"/>
      <c r="R13" s="1198"/>
      <c r="S13" s="1198"/>
      <c r="T13" s="1198"/>
      <c r="U13" s="1189"/>
      <c r="V13" s="1259" t="str">
        <f>IF(ISBLANK(Information!D36),"",Information!D36)</f>
        <v/>
      </c>
      <c r="W13" s="1259"/>
      <c r="X13" s="1259"/>
      <c r="Y13" s="1259"/>
      <c r="Z13" s="1259"/>
      <c r="AA13" s="1259"/>
      <c r="AB13" s="1259"/>
      <c r="AC13" s="1259"/>
      <c r="AD13" s="1259"/>
      <c r="AE13" s="1259"/>
      <c r="AF13" s="1259"/>
      <c r="AG13" s="1259"/>
      <c r="AH13" s="1259"/>
      <c r="AI13" s="1259"/>
      <c r="AJ13" s="1259"/>
      <c r="AK13" s="1259"/>
      <c r="AL13" s="1259"/>
      <c r="AM13" s="1259"/>
      <c r="AN13" s="1259"/>
      <c r="AO13" s="1299"/>
      <c r="AP13" s="10"/>
    </row>
    <row r="14" spans="1:48" ht="12.2" customHeight="1" x14ac:dyDescent="0.45">
      <c r="A14" s="10"/>
      <c r="B14" s="1308" t="s">
        <v>41</v>
      </c>
      <c r="C14" s="1309"/>
      <c r="D14" s="1309"/>
      <c r="E14" s="1309"/>
      <c r="F14" s="1309"/>
      <c r="G14" s="1309"/>
      <c r="H14" s="1309"/>
      <c r="I14" s="1309"/>
      <c r="J14" s="1309"/>
      <c r="K14" s="1309"/>
      <c r="L14" s="1309"/>
      <c r="M14" s="1309"/>
      <c r="N14" s="1309"/>
      <c r="O14" s="1309"/>
      <c r="P14" s="1309"/>
      <c r="Q14" s="1309"/>
      <c r="R14" s="1309"/>
      <c r="S14" s="1309"/>
      <c r="T14" s="1309"/>
      <c r="U14" s="1310"/>
      <c r="V14" s="1180" t="s">
        <v>634</v>
      </c>
      <c r="W14" s="1180"/>
      <c r="X14" s="1180"/>
      <c r="Y14" s="1180"/>
      <c r="Z14" s="1180"/>
      <c r="AA14" s="1180"/>
      <c r="AB14" s="1180"/>
      <c r="AC14" s="1180"/>
      <c r="AD14" s="1180"/>
      <c r="AE14" s="1180"/>
      <c r="AF14" s="1180"/>
      <c r="AG14" s="1180"/>
      <c r="AH14" s="1180"/>
      <c r="AI14" s="1180"/>
      <c r="AJ14" s="1180"/>
      <c r="AK14" s="1180"/>
      <c r="AL14" s="1180"/>
      <c r="AM14" s="1180"/>
      <c r="AN14" s="1180"/>
      <c r="AO14" s="1300"/>
      <c r="AP14" s="10"/>
    </row>
    <row r="15" spans="1:48" ht="12.2" customHeight="1" x14ac:dyDescent="0.45">
      <c r="A15" s="10"/>
      <c r="B15" s="1302" t="str">
        <f>IF(ISBLANK(Information!D4),"",Information!D4)</f>
        <v/>
      </c>
      <c r="C15" s="1198"/>
      <c r="D15" s="1198"/>
      <c r="E15" s="1198"/>
      <c r="F15" s="1198"/>
      <c r="G15" s="1198"/>
      <c r="H15" s="1198"/>
      <c r="I15" s="1198"/>
      <c r="J15" s="1198"/>
      <c r="K15" s="1198"/>
      <c r="L15" s="1198"/>
      <c r="M15" s="1198"/>
      <c r="N15" s="1198"/>
      <c r="O15" s="1198"/>
      <c r="P15" s="1198"/>
      <c r="Q15" s="1198"/>
      <c r="R15" s="1198"/>
      <c r="S15" s="1198"/>
      <c r="T15" s="1198"/>
      <c r="U15" s="1189"/>
      <c r="V15" s="1259" t="str">
        <f>IF(ISBLANK(Information!D37),"",Information!D37)</f>
        <v/>
      </c>
      <c r="W15" s="1259"/>
      <c r="X15" s="1259"/>
      <c r="Y15" s="1259"/>
      <c r="Z15" s="1259"/>
      <c r="AA15" s="1259"/>
      <c r="AB15" s="1259"/>
      <c r="AC15" s="1259"/>
      <c r="AD15" s="1259"/>
      <c r="AE15" s="1259"/>
      <c r="AF15" s="1259"/>
      <c r="AG15" s="1259"/>
      <c r="AH15" s="1259"/>
      <c r="AI15" s="1259"/>
      <c r="AJ15" s="1259"/>
      <c r="AK15" s="1259"/>
      <c r="AL15" s="1259"/>
      <c r="AM15" s="1259"/>
      <c r="AN15" s="1259"/>
      <c r="AO15" s="1299"/>
      <c r="AP15" s="10"/>
    </row>
    <row r="16" spans="1:48" ht="12.2" customHeight="1" x14ac:dyDescent="0.45">
      <c r="A16" s="10"/>
      <c r="B16" s="1311" t="s">
        <v>42</v>
      </c>
      <c r="C16" s="1250"/>
      <c r="D16" s="1250"/>
      <c r="E16" s="1250"/>
      <c r="F16" s="1250"/>
      <c r="G16" s="1250"/>
      <c r="H16" s="1250"/>
      <c r="I16" s="1250"/>
      <c r="J16" s="1251"/>
      <c r="K16" s="1249" t="s">
        <v>44</v>
      </c>
      <c r="L16" s="1250"/>
      <c r="M16" s="1250"/>
      <c r="N16" s="1251"/>
      <c r="O16" s="1249" t="s">
        <v>43</v>
      </c>
      <c r="P16" s="1250"/>
      <c r="Q16" s="1251"/>
      <c r="R16" s="1249" t="s">
        <v>653</v>
      </c>
      <c r="S16" s="1250"/>
      <c r="T16" s="1250"/>
      <c r="U16" s="1252"/>
      <c r="V16" s="1180" t="s">
        <v>47</v>
      </c>
      <c r="W16" s="1180"/>
      <c r="X16" s="1180"/>
      <c r="Y16" s="1180"/>
      <c r="Z16" s="1180"/>
      <c r="AA16" s="1180"/>
      <c r="AB16" s="1180"/>
      <c r="AC16" s="1180"/>
      <c r="AD16" s="1180"/>
      <c r="AE16" s="1180"/>
      <c r="AF16" s="1180"/>
      <c r="AG16" s="1180"/>
      <c r="AH16" s="1180"/>
      <c r="AI16" s="1180"/>
      <c r="AJ16" s="1180"/>
      <c r="AK16" s="1180"/>
      <c r="AL16" s="1180"/>
      <c r="AM16" s="1180"/>
      <c r="AN16" s="1180"/>
      <c r="AO16" s="1300"/>
      <c r="AP16" s="10"/>
    </row>
    <row r="17" spans="1:42" ht="12.2" customHeight="1" thickBot="1" x14ac:dyDescent="0.5">
      <c r="A17" s="10"/>
      <c r="B17" s="1312" t="str">
        <f>IF(ISBLANK(Information!D5),"",Information!D5)</f>
        <v/>
      </c>
      <c r="C17" s="1247"/>
      <c r="D17" s="1247"/>
      <c r="E17" s="1247"/>
      <c r="F17" s="1247"/>
      <c r="G17" s="1247"/>
      <c r="H17" s="1247"/>
      <c r="I17" s="1247"/>
      <c r="J17" s="1248"/>
      <c r="K17" s="1246" t="str">
        <f>IF(ISBLANK(Information!D6),"",Information!D6)</f>
        <v/>
      </c>
      <c r="L17" s="1247"/>
      <c r="M17" s="1247"/>
      <c r="N17" s="1248"/>
      <c r="O17" s="1246" t="str">
        <f>IF(ISBLANK(Information!D7),"",Information!D7)</f>
        <v/>
      </c>
      <c r="P17" s="1247"/>
      <c r="Q17" s="1248"/>
      <c r="R17" s="1253" t="str">
        <f>IF(ISBLANK(Information!D8),"",Information!D8)</f>
        <v/>
      </c>
      <c r="S17" s="1254"/>
      <c r="T17" s="1254"/>
      <c r="U17" s="1255"/>
      <c r="V17" s="1247" t="str">
        <f>IF(ISBLANK(Information!D38),"",Information!D38)</f>
        <v/>
      </c>
      <c r="W17" s="1247"/>
      <c r="X17" s="1247"/>
      <c r="Y17" s="1247"/>
      <c r="Z17" s="1247"/>
      <c r="AA17" s="1247"/>
      <c r="AB17" s="1247"/>
      <c r="AC17" s="1247"/>
      <c r="AD17" s="1247"/>
      <c r="AE17" s="1247"/>
      <c r="AF17" s="1247"/>
      <c r="AG17" s="1247"/>
      <c r="AH17" s="1247"/>
      <c r="AI17" s="1247"/>
      <c r="AJ17" s="1247"/>
      <c r="AK17" s="1247"/>
      <c r="AL17" s="1247"/>
      <c r="AM17" s="1247"/>
      <c r="AN17" s="1247"/>
      <c r="AO17" s="1301"/>
      <c r="AP17" s="10"/>
    </row>
    <row r="18" spans="1:42" ht="7.35" customHeight="1" x14ac:dyDescent="0.45">
      <c r="A18" s="10"/>
      <c r="B18" s="26"/>
      <c r="C18" s="26"/>
      <c r="D18" s="26"/>
      <c r="E18" s="26"/>
      <c r="F18" s="26"/>
      <c r="G18" s="26"/>
      <c r="H18" s="26"/>
      <c r="I18" s="26"/>
      <c r="J18" s="26"/>
      <c r="K18" s="26"/>
      <c r="L18" s="26"/>
      <c r="M18" s="26"/>
      <c r="N18" s="26"/>
      <c r="O18" s="26"/>
      <c r="P18" s="26"/>
      <c r="Q18" s="26"/>
      <c r="R18" s="26"/>
      <c r="S18" s="26"/>
      <c r="T18" s="26"/>
      <c r="U18" s="10"/>
      <c r="V18" s="26"/>
      <c r="W18" s="26"/>
      <c r="X18" s="26"/>
      <c r="Y18" s="26"/>
      <c r="Z18" s="26"/>
      <c r="AA18" s="26"/>
      <c r="AB18" s="26"/>
      <c r="AC18" s="26"/>
      <c r="AD18" s="26"/>
      <c r="AE18" s="26"/>
      <c r="AF18" s="26"/>
      <c r="AG18" s="26"/>
      <c r="AH18" s="26"/>
      <c r="AI18" s="26"/>
      <c r="AJ18" s="26"/>
      <c r="AK18" s="26"/>
      <c r="AL18" s="26"/>
      <c r="AM18" s="26"/>
      <c r="AN18" s="26"/>
      <c r="AO18" s="26"/>
      <c r="AP18" s="10"/>
    </row>
    <row r="19" spans="1:42" ht="12.2" customHeight="1" x14ac:dyDescent="0.45">
      <c r="A19" s="10"/>
      <c r="B19" s="26"/>
      <c r="C19" s="26"/>
      <c r="D19" s="1256" t="s">
        <v>48</v>
      </c>
      <c r="E19" s="1256"/>
      <c r="F19" s="1256"/>
      <c r="G19" s="1256"/>
      <c r="H19" s="1256"/>
      <c r="I19" s="1256"/>
      <c r="J19" s="1256"/>
      <c r="K19" s="1256"/>
      <c r="L19" s="1256"/>
      <c r="M19" s="1256"/>
      <c r="N19" s="1256"/>
      <c r="O19" s="1256"/>
      <c r="P19" s="1256"/>
      <c r="Q19" s="1256"/>
      <c r="R19" s="1256"/>
      <c r="S19" s="1256"/>
      <c r="T19" s="1256"/>
      <c r="U19" s="1256"/>
      <c r="V19" s="1256"/>
      <c r="W19" s="26"/>
      <c r="X19" s="30"/>
      <c r="Y19" s="1261" t="s">
        <v>23</v>
      </c>
      <c r="Z19" s="1262"/>
      <c r="AA19" s="26"/>
      <c r="AB19" s="30"/>
      <c r="AC19" s="1261" t="s">
        <v>24</v>
      </c>
      <c r="AD19" s="1262"/>
      <c r="AE19" s="26"/>
      <c r="AF19" s="30"/>
      <c r="AG19" s="1261" t="s">
        <v>68</v>
      </c>
      <c r="AH19" s="1262"/>
      <c r="AI19" s="26"/>
      <c r="AJ19" s="26"/>
      <c r="AK19" s="26"/>
      <c r="AL19" s="26"/>
      <c r="AM19" s="26"/>
      <c r="AN19" s="26"/>
      <c r="AO19" s="26"/>
      <c r="AP19" s="10"/>
    </row>
    <row r="20" spans="1:42" ht="12.2" customHeight="1" x14ac:dyDescent="0.45">
      <c r="A20" s="10"/>
      <c r="B20" s="26"/>
      <c r="C20" s="26"/>
      <c r="D20" s="1267" t="s">
        <v>49</v>
      </c>
      <c r="E20" s="1267"/>
      <c r="F20" s="1267"/>
      <c r="G20" s="1267"/>
      <c r="H20" s="1267"/>
      <c r="I20" s="1267"/>
      <c r="J20" s="1267"/>
      <c r="K20" s="1267"/>
      <c r="L20" s="1267"/>
      <c r="M20" s="1267"/>
      <c r="N20" s="1267"/>
      <c r="O20" s="1267"/>
      <c r="P20" s="1267"/>
      <c r="Q20" s="1267"/>
      <c r="R20" s="1267"/>
      <c r="S20" s="1267"/>
      <c r="T20" s="1267"/>
      <c r="U20" s="1267"/>
      <c r="V20" s="1267"/>
      <c r="W20" s="26"/>
      <c r="X20" s="30"/>
      <c r="Y20" s="1261" t="s">
        <v>23</v>
      </c>
      <c r="Z20" s="1262"/>
      <c r="AA20" s="26"/>
      <c r="AB20" s="30"/>
      <c r="AC20" s="1261" t="s">
        <v>24</v>
      </c>
      <c r="AD20" s="1262"/>
      <c r="AE20" s="26"/>
      <c r="AF20" s="30"/>
      <c r="AG20" s="1261" t="s">
        <v>68</v>
      </c>
      <c r="AH20" s="1262"/>
      <c r="AI20" s="26"/>
      <c r="AJ20" s="26"/>
      <c r="AK20" s="26"/>
      <c r="AL20" s="26"/>
      <c r="AM20" s="26"/>
      <c r="AN20" s="26"/>
      <c r="AO20" s="26"/>
      <c r="AP20" s="10"/>
    </row>
    <row r="21" spans="1:42" ht="7.35" customHeight="1" x14ac:dyDescent="0.4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row>
    <row r="22" spans="1:42" x14ac:dyDescent="0.45">
      <c r="A22" s="10"/>
      <c r="B22" s="1263" t="s">
        <v>0</v>
      </c>
      <c r="C22" s="1263"/>
      <c r="D22" s="1263"/>
      <c r="E22" s="1263"/>
      <c r="F22" s="1263"/>
      <c r="G22" s="1263"/>
      <c r="H22" s="1263"/>
      <c r="I22" s="1263"/>
      <c r="J22" s="1263"/>
      <c r="K22" s="1263"/>
      <c r="L22" s="1263"/>
      <c r="M22" s="1263"/>
      <c r="N22" s="1263"/>
      <c r="O22" s="1263"/>
      <c r="P22" s="1263"/>
      <c r="Q22" s="1263"/>
      <c r="R22" s="1263"/>
      <c r="S22" s="1263"/>
      <c r="T22" s="1263"/>
      <c r="U22" s="1263"/>
      <c r="V22" s="1263"/>
      <c r="W22" s="1263"/>
      <c r="X22" s="1263"/>
      <c r="Y22" s="1263"/>
      <c r="Z22" s="1263"/>
      <c r="AA22" s="1263"/>
      <c r="AB22" s="1263"/>
      <c r="AC22" s="1263"/>
      <c r="AD22" s="1263"/>
      <c r="AE22" s="1263"/>
      <c r="AF22" s="1263"/>
      <c r="AG22" s="1263"/>
      <c r="AH22" s="1263"/>
      <c r="AI22" s="1263"/>
      <c r="AJ22" s="1263"/>
      <c r="AK22" s="1263"/>
      <c r="AL22" s="1263"/>
      <c r="AM22" s="1263"/>
      <c r="AN22" s="1263"/>
      <c r="AO22" s="1263"/>
      <c r="AP22" s="10"/>
    </row>
    <row r="23" spans="1:42" ht="12.2" customHeight="1" x14ac:dyDescent="0.45">
      <c r="A23" s="29"/>
      <c r="B23" s="10"/>
      <c r="C23" s="31"/>
      <c r="D23" s="10"/>
      <c r="E23" s="1262" t="s">
        <v>1</v>
      </c>
      <c r="F23" s="1262"/>
      <c r="G23" s="1262"/>
      <c r="H23" s="1262"/>
      <c r="I23" s="1262"/>
      <c r="J23" s="1262"/>
      <c r="K23" s="1262"/>
      <c r="L23" s="1262"/>
      <c r="M23" s="1262"/>
      <c r="N23" s="1262"/>
      <c r="O23" s="1262"/>
      <c r="P23" s="1262"/>
      <c r="Q23" s="1262"/>
      <c r="R23" s="1262"/>
      <c r="S23" s="1262"/>
      <c r="T23" s="1262"/>
      <c r="U23" s="1262"/>
      <c r="V23" s="1262"/>
      <c r="W23" s="1262"/>
      <c r="X23" s="10"/>
      <c r="Y23" s="31"/>
      <c r="Z23" s="10"/>
      <c r="AA23" s="1262" t="s">
        <v>5</v>
      </c>
      <c r="AB23" s="1262"/>
      <c r="AC23" s="1262"/>
      <c r="AD23" s="1262"/>
      <c r="AE23" s="1262"/>
      <c r="AF23" s="1262"/>
      <c r="AG23" s="1262"/>
      <c r="AH23" s="1262"/>
      <c r="AI23" s="1262"/>
      <c r="AJ23" s="1262"/>
      <c r="AK23" s="1262"/>
      <c r="AL23" s="1262"/>
      <c r="AM23" s="1262"/>
      <c r="AN23" s="1262"/>
      <c r="AO23" s="10"/>
      <c r="AP23" s="10"/>
    </row>
    <row r="24" spans="1:42" ht="12.2" customHeight="1" x14ac:dyDescent="0.45">
      <c r="A24" s="10"/>
      <c r="B24" s="10"/>
      <c r="C24" s="31"/>
      <c r="D24" s="10"/>
      <c r="E24" s="1262" t="s">
        <v>2</v>
      </c>
      <c r="F24" s="1262"/>
      <c r="G24" s="1262"/>
      <c r="H24" s="1262"/>
      <c r="I24" s="1262"/>
      <c r="J24" s="1262"/>
      <c r="K24" s="1262"/>
      <c r="L24" s="1262"/>
      <c r="M24" s="1262"/>
      <c r="N24" s="1262"/>
      <c r="O24" s="1262"/>
      <c r="P24" s="1262"/>
      <c r="Q24" s="1262"/>
      <c r="R24" s="1262"/>
      <c r="S24" s="1262"/>
      <c r="T24" s="1262"/>
      <c r="U24" s="1262"/>
      <c r="V24" s="1262"/>
      <c r="W24" s="1262"/>
      <c r="X24" s="10"/>
      <c r="Y24" s="31"/>
      <c r="Z24" s="10"/>
      <c r="AA24" s="1262" t="s">
        <v>6</v>
      </c>
      <c r="AB24" s="1262"/>
      <c r="AC24" s="1262"/>
      <c r="AD24" s="1262"/>
      <c r="AE24" s="1262"/>
      <c r="AF24" s="1262"/>
      <c r="AG24" s="1262"/>
      <c r="AH24" s="1262"/>
      <c r="AI24" s="1262"/>
      <c r="AJ24" s="1262"/>
      <c r="AK24" s="1262"/>
      <c r="AL24" s="1262"/>
      <c r="AM24" s="1262"/>
      <c r="AN24" s="1262"/>
      <c r="AO24" s="10"/>
      <c r="AP24" s="10"/>
    </row>
    <row r="25" spans="1:42" ht="12.2" customHeight="1" x14ac:dyDescent="0.45">
      <c r="A25" s="10"/>
      <c r="B25" s="10"/>
      <c r="C25" s="31"/>
      <c r="D25" s="10"/>
      <c r="E25" s="1262" t="s">
        <v>64</v>
      </c>
      <c r="F25" s="1262"/>
      <c r="G25" s="1262"/>
      <c r="H25" s="1262"/>
      <c r="I25" s="1262"/>
      <c r="J25" s="1262"/>
      <c r="K25" s="1262"/>
      <c r="L25" s="1262"/>
      <c r="M25" s="1262"/>
      <c r="N25" s="1262"/>
      <c r="O25" s="1262"/>
      <c r="P25" s="1262"/>
      <c r="Q25" s="1262"/>
      <c r="R25" s="1262"/>
      <c r="S25" s="1262"/>
      <c r="T25" s="1262"/>
      <c r="U25" s="1262"/>
      <c r="V25" s="1262"/>
      <c r="W25" s="1262"/>
      <c r="X25" s="10"/>
      <c r="Y25" s="31"/>
      <c r="Z25" s="10"/>
      <c r="AA25" s="1262" t="s">
        <v>7</v>
      </c>
      <c r="AB25" s="1262"/>
      <c r="AC25" s="1262"/>
      <c r="AD25" s="1262"/>
      <c r="AE25" s="1262"/>
      <c r="AF25" s="1262"/>
      <c r="AG25" s="1262"/>
      <c r="AH25" s="1262"/>
      <c r="AI25" s="1262"/>
      <c r="AJ25" s="1262"/>
      <c r="AK25" s="1262"/>
      <c r="AL25" s="1262"/>
      <c r="AM25" s="1262"/>
      <c r="AN25" s="1262"/>
      <c r="AO25" s="10"/>
      <c r="AP25" s="10"/>
    </row>
    <row r="26" spans="1:42" ht="12.2" customHeight="1" x14ac:dyDescent="0.45">
      <c r="A26" s="10"/>
      <c r="B26" s="10"/>
      <c r="C26" s="31"/>
      <c r="D26" s="10"/>
      <c r="E26" s="1262" t="s">
        <v>3</v>
      </c>
      <c r="F26" s="1262"/>
      <c r="G26" s="1262"/>
      <c r="H26" s="1262"/>
      <c r="I26" s="1262"/>
      <c r="J26" s="1262"/>
      <c r="K26" s="1262"/>
      <c r="L26" s="1262"/>
      <c r="M26" s="1262"/>
      <c r="N26" s="1262"/>
      <c r="O26" s="1262"/>
      <c r="P26" s="1262"/>
      <c r="Q26" s="1262"/>
      <c r="R26" s="1262"/>
      <c r="S26" s="1262"/>
      <c r="T26" s="1262"/>
      <c r="U26" s="1262"/>
      <c r="V26" s="1262"/>
      <c r="W26" s="1262"/>
      <c r="X26" s="10"/>
      <c r="Y26" s="31"/>
      <c r="Z26" s="10"/>
      <c r="AA26" s="1262" t="s">
        <v>8</v>
      </c>
      <c r="AB26" s="1262"/>
      <c r="AC26" s="1262"/>
      <c r="AD26" s="1262"/>
      <c r="AE26" s="1262"/>
      <c r="AF26" s="1262"/>
      <c r="AG26" s="1262"/>
      <c r="AH26" s="1262"/>
      <c r="AI26" s="1262"/>
      <c r="AJ26" s="1262"/>
      <c r="AK26" s="1262"/>
      <c r="AL26" s="1262"/>
      <c r="AM26" s="1262"/>
      <c r="AN26" s="1262"/>
      <c r="AO26" s="10"/>
      <c r="AP26" s="10"/>
    </row>
    <row r="27" spans="1:42" ht="12.2" customHeight="1" x14ac:dyDescent="0.45">
      <c r="A27" s="10"/>
      <c r="B27" s="10"/>
      <c r="C27" s="31"/>
      <c r="D27" s="10"/>
      <c r="E27" s="1262" t="s">
        <v>4</v>
      </c>
      <c r="F27" s="1262"/>
      <c r="G27" s="1262"/>
      <c r="H27" s="1262"/>
      <c r="I27" s="1262"/>
      <c r="J27" s="1262"/>
      <c r="K27" s="1262"/>
      <c r="L27" s="1262"/>
      <c r="M27" s="1262"/>
      <c r="N27" s="1262"/>
      <c r="O27" s="1262"/>
      <c r="P27" s="1262"/>
      <c r="Q27" s="1262"/>
      <c r="R27" s="1262"/>
      <c r="S27" s="1262"/>
      <c r="T27" s="1262"/>
      <c r="U27" s="1262"/>
      <c r="V27" s="1262"/>
      <c r="W27" s="1262"/>
      <c r="X27" s="10"/>
      <c r="Y27" s="32"/>
      <c r="Z27" s="10"/>
      <c r="AA27" s="1262" t="s">
        <v>9</v>
      </c>
      <c r="AB27" s="1262"/>
      <c r="AC27" s="1262"/>
      <c r="AD27" s="1262"/>
      <c r="AE27" s="1262"/>
      <c r="AF27" s="1262"/>
      <c r="AG27" s="1262"/>
      <c r="AH27" s="1262"/>
      <c r="AI27" s="1262"/>
      <c r="AJ27" s="1262"/>
      <c r="AK27" s="1262"/>
      <c r="AL27" s="1262"/>
      <c r="AM27" s="1262"/>
      <c r="AN27" s="1262"/>
      <c r="AO27" s="10"/>
      <c r="AP27" s="10"/>
    </row>
    <row r="28" spans="1:42" ht="12.2" customHeight="1" x14ac:dyDescent="0.45">
      <c r="A28" s="10"/>
      <c r="B28" s="10"/>
      <c r="C28" s="31"/>
      <c r="D28" s="10"/>
      <c r="E28" s="1262" t="s">
        <v>65</v>
      </c>
      <c r="F28" s="1262"/>
      <c r="G28" s="1262"/>
      <c r="H28" s="1262"/>
      <c r="I28" s="1262"/>
      <c r="J28" s="1262"/>
      <c r="K28" s="1262"/>
      <c r="L28" s="1262"/>
      <c r="M28" s="1262"/>
      <c r="N28" s="1262"/>
      <c r="O28" s="1268" t="s">
        <v>66</v>
      </c>
      <c r="P28" s="1268"/>
      <c r="Q28" s="1270"/>
      <c r="R28" s="1271"/>
      <c r="S28" s="1271"/>
      <c r="T28" s="1271"/>
      <c r="U28" s="1272"/>
      <c r="W28" s="1268" t="s">
        <v>67</v>
      </c>
      <c r="X28" s="1269"/>
      <c r="Y28" s="1258"/>
      <c r="Z28" s="1259"/>
      <c r="AA28" s="1259"/>
      <c r="AB28" s="1259"/>
      <c r="AC28" s="1259"/>
      <c r="AD28" s="1260"/>
      <c r="AE28" s="10"/>
      <c r="AF28" s="10"/>
      <c r="AG28" s="10"/>
      <c r="AH28" s="10"/>
      <c r="AI28" s="10"/>
      <c r="AJ28" s="10"/>
      <c r="AK28" s="10"/>
      <c r="AL28" s="10"/>
      <c r="AM28" s="10"/>
      <c r="AN28" s="10"/>
      <c r="AO28" s="10"/>
      <c r="AP28" s="10"/>
    </row>
    <row r="29" spans="1:42" ht="7.35" customHeight="1" x14ac:dyDescent="0.4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row>
    <row r="30" spans="1:42" x14ac:dyDescent="0.45">
      <c r="A30" s="10"/>
      <c r="B30" s="1263" t="s">
        <v>10</v>
      </c>
      <c r="C30" s="1263"/>
      <c r="D30" s="1263"/>
      <c r="E30" s="1263"/>
      <c r="F30" s="1263"/>
      <c r="G30" s="1263"/>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263"/>
      <c r="AH30" s="1263"/>
      <c r="AI30" s="1263"/>
      <c r="AJ30" s="1263"/>
      <c r="AK30" s="1263"/>
      <c r="AL30" s="1263"/>
      <c r="AM30" s="1263"/>
      <c r="AN30" s="1263"/>
      <c r="AO30" s="1263"/>
      <c r="AP30" s="10"/>
    </row>
    <row r="31" spans="1:42" ht="12.2" customHeight="1" x14ac:dyDescent="0.45">
      <c r="A31" s="10"/>
      <c r="B31" s="10"/>
      <c r="C31" s="31"/>
      <c r="D31" s="10"/>
      <c r="E31" s="1262" t="s">
        <v>11</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1262"/>
      <c r="AM31" s="1262"/>
      <c r="AN31" s="1262"/>
      <c r="AO31" s="1262"/>
      <c r="AP31" s="10"/>
    </row>
    <row r="32" spans="1:42" ht="12" customHeight="1" x14ac:dyDescent="0.45">
      <c r="A32" s="10"/>
      <c r="B32" s="10"/>
      <c r="C32" s="31"/>
      <c r="D32" s="10"/>
      <c r="E32" s="1298" t="s">
        <v>12</v>
      </c>
      <c r="F32" s="1298"/>
      <c r="G32" s="1298"/>
      <c r="H32" s="1298"/>
      <c r="I32" s="1298"/>
      <c r="J32" s="1298"/>
      <c r="K32" s="1298"/>
      <c r="L32" s="1298"/>
      <c r="M32" s="1298"/>
      <c r="N32" s="1298"/>
      <c r="O32" s="1298"/>
      <c r="P32" s="1298"/>
      <c r="Q32" s="1298"/>
      <c r="R32" s="1298"/>
      <c r="S32" s="1298"/>
      <c r="T32" s="1298"/>
      <c r="U32" s="1298"/>
      <c r="V32" s="1298"/>
      <c r="W32" s="1298"/>
      <c r="X32" s="1298"/>
      <c r="Y32" s="1298"/>
      <c r="Z32" s="1298"/>
      <c r="AA32" s="1298"/>
      <c r="AB32" s="1298"/>
      <c r="AC32" s="1298"/>
      <c r="AD32" s="1298"/>
      <c r="AE32" s="1298"/>
      <c r="AF32" s="1298"/>
      <c r="AG32" s="1298"/>
      <c r="AH32" s="1298"/>
      <c r="AI32" s="1298"/>
      <c r="AJ32" s="1298"/>
      <c r="AK32" s="1298"/>
      <c r="AL32" s="1298"/>
      <c r="AM32" s="1298"/>
      <c r="AN32" s="1298"/>
      <c r="AO32" s="1298"/>
      <c r="AP32" s="10"/>
    </row>
    <row r="33" spans="1:42" ht="12" customHeight="1" x14ac:dyDescent="0.45">
      <c r="A33" s="10"/>
      <c r="B33" s="10"/>
      <c r="C33" s="31"/>
      <c r="D33" s="10"/>
      <c r="E33" s="1298" t="s">
        <v>13</v>
      </c>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c r="AM33" s="1298"/>
      <c r="AN33" s="1298"/>
      <c r="AO33" s="1298"/>
      <c r="AP33" s="10"/>
    </row>
    <row r="34" spans="1:42" ht="12" customHeight="1" x14ac:dyDescent="0.45">
      <c r="A34" s="10"/>
      <c r="B34" s="10"/>
      <c r="C34" s="31"/>
      <c r="D34" s="10"/>
      <c r="E34" s="1262" t="s">
        <v>14</v>
      </c>
      <c r="F34" s="1262"/>
      <c r="G34" s="1262"/>
      <c r="H34" s="1262"/>
      <c r="I34" s="1262"/>
      <c r="J34" s="1262"/>
      <c r="K34" s="1262"/>
      <c r="L34" s="1262"/>
      <c r="M34" s="1262"/>
      <c r="N34" s="1262"/>
      <c r="O34" s="1262"/>
      <c r="P34" s="1262"/>
      <c r="Q34" s="1262"/>
      <c r="R34" s="1262"/>
      <c r="S34" s="1262"/>
      <c r="T34" s="1262"/>
      <c r="U34" s="1262"/>
      <c r="V34" s="1262"/>
      <c r="W34" s="1262"/>
      <c r="X34" s="27">
        <v>1</v>
      </c>
      <c r="Y34" s="27">
        <v>2</v>
      </c>
      <c r="Z34" s="27">
        <v>3</v>
      </c>
      <c r="AA34" s="27">
        <v>4</v>
      </c>
      <c r="AB34" s="27">
        <v>5</v>
      </c>
      <c r="AC34" s="27">
        <v>6</v>
      </c>
      <c r="AD34" s="27">
        <v>7</v>
      </c>
      <c r="AE34" s="27">
        <v>8</v>
      </c>
      <c r="AF34" s="27">
        <v>9</v>
      </c>
      <c r="AG34" s="27">
        <v>10</v>
      </c>
      <c r="AH34" s="27">
        <v>11</v>
      </c>
      <c r="AI34" s="27">
        <v>12</v>
      </c>
      <c r="AJ34" s="27">
        <v>13</v>
      </c>
      <c r="AK34" s="27">
        <v>14</v>
      </c>
      <c r="AL34" s="27">
        <v>15</v>
      </c>
      <c r="AM34" s="27">
        <v>16</v>
      </c>
      <c r="AN34" s="27">
        <v>17</v>
      </c>
      <c r="AO34" s="27">
        <v>18</v>
      </c>
      <c r="AP34" s="10"/>
    </row>
    <row r="35" spans="1:42" ht="12" customHeight="1" x14ac:dyDescent="0.45">
      <c r="A35" s="10"/>
      <c r="B35" s="10"/>
      <c r="C35" s="28"/>
      <c r="D35" s="10"/>
      <c r="E35" s="26"/>
      <c r="F35" s="10"/>
      <c r="G35" s="10"/>
      <c r="H35" s="10"/>
      <c r="I35" s="10"/>
      <c r="J35" s="10"/>
      <c r="K35" s="10"/>
      <c r="L35" s="10"/>
      <c r="M35" s="10"/>
      <c r="N35" s="10"/>
      <c r="O35" s="10"/>
      <c r="P35" s="10"/>
      <c r="Q35" s="10"/>
      <c r="R35" s="10"/>
      <c r="S35" s="10"/>
      <c r="T35" s="10"/>
      <c r="U35" s="10"/>
      <c r="V35" s="10"/>
      <c r="W35" s="10"/>
      <c r="X35" s="31"/>
      <c r="Y35" s="31"/>
      <c r="Z35" s="31"/>
      <c r="AA35" s="31"/>
      <c r="AB35" s="31"/>
      <c r="AC35" s="31"/>
      <c r="AD35" s="31"/>
      <c r="AE35" s="31"/>
      <c r="AF35" s="31"/>
      <c r="AG35" s="31"/>
      <c r="AH35" s="31"/>
      <c r="AI35" s="31"/>
      <c r="AJ35" s="31"/>
      <c r="AK35" s="31"/>
      <c r="AL35" s="31"/>
      <c r="AM35" s="31"/>
      <c r="AN35" s="31"/>
      <c r="AO35" s="31"/>
      <c r="AP35" s="10"/>
    </row>
    <row r="36" spans="1:42" ht="12" customHeight="1" x14ac:dyDescent="0.45">
      <c r="A36" s="10"/>
      <c r="B36" s="10"/>
      <c r="C36" s="31"/>
      <c r="D36" s="10"/>
      <c r="E36" s="1298" t="s">
        <v>15</v>
      </c>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1298"/>
      <c r="AE36" s="1298"/>
      <c r="AF36" s="1298"/>
      <c r="AG36" s="1298"/>
      <c r="AH36" s="1298"/>
      <c r="AI36" s="1298"/>
      <c r="AJ36" s="1298"/>
      <c r="AK36" s="1298"/>
      <c r="AL36" s="1298"/>
      <c r="AM36" s="1298"/>
      <c r="AN36" s="1298"/>
      <c r="AO36" s="1298"/>
      <c r="AP36" s="10"/>
    </row>
    <row r="37" spans="1:42" ht="7.35" customHeight="1" x14ac:dyDescent="0.4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row>
    <row r="38" spans="1:42" s="43" customFormat="1" ht="12" customHeight="1" x14ac:dyDescent="0.45">
      <c r="A38" s="10"/>
      <c r="B38" s="10"/>
      <c r="C38" s="986"/>
      <c r="D38" s="10"/>
      <c r="E38" s="1262" t="s">
        <v>847</v>
      </c>
      <c r="F38" s="1262"/>
      <c r="G38" s="1262"/>
      <c r="H38" s="1262"/>
      <c r="I38" s="1262"/>
      <c r="J38" s="1262"/>
      <c r="K38" s="1262"/>
      <c r="L38" s="1262"/>
      <c r="M38" s="1262"/>
      <c r="N38" s="1262"/>
      <c r="O38" s="1262"/>
      <c r="P38" s="1262"/>
      <c r="Q38" s="1262"/>
      <c r="R38" s="1262"/>
      <c r="S38" s="1262"/>
      <c r="T38" s="1262"/>
      <c r="U38" s="1262"/>
      <c r="V38" s="1262"/>
      <c r="W38" s="1262"/>
      <c r="X38" s="1262"/>
      <c r="Y38" s="1262"/>
      <c r="Z38" s="1262"/>
      <c r="AA38" s="1262"/>
      <c r="AB38" s="1262"/>
      <c r="AC38" s="1262"/>
      <c r="AD38" s="1262"/>
      <c r="AE38" s="1262"/>
      <c r="AF38" s="1262"/>
      <c r="AG38" s="1262"/>
      <c r="AH38" s="1262"/>
      <c r="AI38" s="10"/>
      <c r="AJ38" s="10"/>
      <c r="AK38" s="10"/>
      <c r="AL38" s="10"/>
      <c r="AM38" s="10"/>
      <c r="AN38" s="10"/>
      <c r="AO38" s="10"/>
      <c r="AP38" s="10"/>
    </row>
    <row r="39" spans="1:42" s="43" customFormat="1" ht="7.35" customHeight="1" x14ac:dyDescent="0.4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row>
    <row r="40" spans="1:42" x14ac:dyDescent="0.45">
      <c r="A40" s="10"/>
      <c r="B40" s="1263" t="s">
        <v>16</v>
      </c>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3"/>
      <c r="Y40" s="1263"/>
      <c r="Z40" s="1263"/>
      <c r="AA40" s="1263"/>
      <c r="AB40" s="1263"/>
      <c r="AC40" s="1263"/>
      <c r="AD40" s="1263"/>
      <c r="AE40" s="1263"/>
      <c r="AF40" s="1263"/>
      <c r="AG40" s="1263"/>
      <c r="AH40" s="1263"/>
      <c r="AI40" s="1263"/>
      <c r="AJ40" s="1263"/>
      <c r="AK40" s="1263"/>
      <c r="AL40" s="1263"/>
      <c r="AM40" s="1263"/>
      <c r="AN40" s="1263"/>
      <c r="AO40" s="1263"/>
      <c r="AP40" s="10"/>
    </row>
    <row r="41" spans="1:42" ht="12.2" customHeight="1" x14ac:dyDescent="0.45">
      <c r="A41" s="10"/>
      <c r="B41" s="10"/>
      <c r="C41" s="1265" t="s">
        <v>17</v>
      </c>
      <c r="D41" s="1265"/>
      <c r="E41" s="1265"/>
      <c r="F41" s="1265"/>
      <c r="G41" s="1266"/>
      <c r="H41" s="72"/>
      <c r="I41" s="1264" t="s">
        <v>18</v>
      </c>
      <c r="J41" s="1265"/>
      <c r="K41" s="1265"/>
      <c r="L41" s="1265"/>
      <c r="M41" s="1265"/>
      <c r="N41" s="1265"/>
      <c r="O41" s="1265"/>
      <c r="P41" s="1266"/>
      <c r="Q41" s="72"/>
      <c r="R41" s="1264" t="s">
        <v>19</v>
      </c>
      <c r="S41" s="1265"/>
      <c r="T41" s="1265"/>
      <c r="U41" s="1265"/>
      <c r="V41" s="1265"/>
      <c r="W41" s="1265"/>
      <c r="X41" s="1265"/>
      <c r="Y41" s="1266"/>
      <c r="Z41" s="72"/>
      <c r="AA41" s="1264" t="s">
        <v>20</v>
      </c>
      <c r="AB41" s="1265"/>
      <c r="AC41" s="1265"/>
      <c r="AD41" s="1265"/>
      <c r="AE41" s="1265"/>
      <c r="AF41" s="1266"/>
      <c r="AG41" s="72"/>
      <c r="AH41" s="1264" t="s">
        <v>21</v>
      </c>
      <c r="AI41" s="1265"/>
      <c r="AJ41" s="1265"/>
      <c r="AK41" s="1265"/>
      <c r="AL41" s="1265"/>
      <c r="AM41" s="1265"/>
      <c r="AN41" s="1265"/>
      <c r="AO41" s="1265"/>
      <c r="AP41" s="10"/>
    </row>
    <row r="42" spans="1:42" ht="12.2" customHeight="1" x14ac:dyDescent="0.45">
      <c r="A42" s="10"/>
      <c r="B42" s="10"/>
      <c r="C42" s="1265" t="s">
        <v>22</v>
      </c>
      <c r="D42" s="1265"/>
      <c r="E42" s="1265"/>
      <c r="F42" s="1265"/>
      <c r="G42" s="1265"/>
      <c r="H42" s="1265"/>
      <c r="I42" s="1265"/>
      <c r="J42" s="1265"/>
      <c r="K42" s="1265"/>
      <c r="L42" s="1265"/>
      <c r="M42" s="1265"/>
      <c r="N42" s="1265"/>
      <c r="O42" s="41"/>
      <c r="P42" s="72"/>
      <c r="Q42" s="1264" t="s">
        <v>23</v>
      </c>
      <c r="R42" s="1265"/>
      <c r="S42" s="41"/>
      <c r="T42" s="72"/>
      <c r="U42" s="1264" t="s">
        <v>24</v>
      </c>
      <c r="V42" s="1265"/>
      <c r="W42" s="41"/>
      <c r="X42" s="1265" t="s">
        <v>25</v>
      </c>
      <c r="Y42" s="1265"/>
      <c r="Z42" s="1265"/>
      <c r="AA42" s="1265"/>
      <c r="AB42" s="1265"/>
      <c r="AC42" s="1265"/>
      <c r="AD42" s="1265"/>
      <c r="AE42" s="1265"/>
      <c r="AF42" s="1265"/>
      <c r="AG42" s="41"/>
      <c r="AH42" s="41"/>
      <c r="AI42" s="41"/>
      <c r="AJ42" s="41"/>
      <c r="AK42" s="41"/>
      <c r="AL42" s="41"/>
      <c r="AM42" s="41"/>
      <c r="AN42" s="41"/>
      <c r="AO42" s="41"/>
      <c r="AP42" s="10"/>
    </row>
    <row r="43" spans="1:42" ht="7.35" customHeight="1" x14ac:dyDescent="0.4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row>
    <row r="44" spans="1:42" x14ac:dyDescent="0.45">
      <c r="A44" s="10"/>
      <c r="B44" s="1263" t="s">
        <v>26</v>
      </c>
      <c r="C44" s="1263"/>
      <c r="D44" s="1263"/>
      <c r="E44" s="1263"/>
      <c r="F44" s="1263"/>
      <c r="G44" s="1263"/>
      <c r="H44" s="1263"/>
      <c r="I44" s="1263"/>
      <c r="J44" s="1263"/>
      <c r="K44" s="1263"/>
      <c r="L44" s="1263"/>
      <c r="M44" s="1263"/>
      <c r="N44" s="1263"/>
      <c r="O44" s="1263"/>
      <c r="P44" s="1263"/>
      <c r="Q44" s="1263"/>
      <c r="R44" s="1263"/>
      <c r="S44" s="1263"/>
      <c r="T44" s="1263"/>
      <c r="U44" s="1263"/>
      <c r="V44" s="1263"/>
      <c r="W44" s="1263"/>
      <c r="X44" s="1263"/>
      <c r="Y44" s="1263"/>
      <c r="Z44" s="1263"/>
      <c r="AA44" s="1263"/>
      <c r="AB44" s="1263"/>
      <c r="AC44" s="1263"/>
      <c r="AD44" s="1263"/>
      <c r="AE44" s="1263"/>
      <c r="AF44" s="1263"/>
      <c r="AG44" s="1263"/>
      <c r="AH44" s="1263"/>
      <c r="AI44" s="1263"/>
      <c r="AJ44" s="1263"/>
      <c r="AK44" s="1263"/>
      <c r="AL44" s="1263"/>
      <c r="AM44" s="1263"/>
      <c r="AN44" s="1263"/>
      <c r="AO44" s="1263"/>
      <c r="AP44" s="10"/>
    </row>
    <row r="45" spans="1:42" ht="11.25" customHeight="1" x14ac:dyDescent="0.45">
      <c r="A45" s="10"/>
      <c r="B45" s="1280" t="s">
        <v>27</v>
      </c>
      <c r="C45" s="1280"/>
      <c r="D45" s="1280"/>
      <c r="E45" s="1280"/>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1280"/>
      <c r="AL45" s="1280"/>
      <c r="AM45" s="1280"/>
      <c r="AN45" s="1280"/>
      <c r="AO45" s="1280"/>
      <c r="AP45" s="10"/>
    </row>
    <row r="46" spans="1:42" ht="11.25" customHeight="1" x14ac:dyDescent="0.45">
      <c r="A46" s="10"/>
      <c r="B46" s="1280" t="s">
        <v>189</v>
      </c>
      <c r="C46" s="1280"/>
      <c r="D46" s="1280"/>
      <c r="E46" s="1280"/>
      <c r="F46" s="1280"/>
      <c r="G46" s="1280"/>
      <c r="H46" s="1280"/>
      <c r="I46" s="1280"/>
      <c r="J46" s="1280"/>
      <c r="K46" s="1280"/>
      <c r="L46" s="1280"/>
      <c r="M46" s="1280"/>
      <c r="N46" s="1280"/>
      <c r="O46" s="1280"/>
      <c r="P46" s="1280"/>
      <c r="Q46" s="1280"/>
      <c r="R46" s="1280"/>
      <c r="S46" s="1280"/>
      <c r="T46" s="1280"/>
      <c r="U46" s="1280"/>
      <c r="V46" s="1280"/>
      <c r="W46" s="1280"/>
      <c r="X46" s="1280"/>
      <c r="Y46" s="1280"/>
      <c r="Z46" s="1280"/>
      <c r="AA46" s="1280"/>
      <c r="AB46" s="1280"/>
      <c r="AC46" s="1280"/>
      <c r="AD46" s="1280"/>
      <c r="AE46" s="1280"/>
      <c r="AF46" s="1280"/>
      <c r="AG46" s="1280"/>
      <c r="AH46" s="1280"/>
      <c r="AI46" s="1280"/>
      <c r="AJ46" s="1280"/>
      <c r="AK46" s="1280"/>
      <c r="AL46" s="1280"/>
      <c r="AM46" s="1280"/>
      <c r="AN46" s="1280"/>
      <c r="AO46" s="1280"/>
      <c r="AP46" s="10"/>
    </row>
    <row r="47" spans="1:42" ht="11.25" customHeight="1" x14ac:dyDescent="0.45">
      <c r="A47" s="10"/>
      <c r="B47" s="1280" t="s">
        <v>69</v>
      </c>
      <c r="C47" s="1280"/>
      <c r="D47" s="1280"/>
      <c r="E47" s="1280"/>
      <c r="F47" s="1280"/>
      <c r="G47" s="1280"/>
      <c r="H47" s="1280"/>
      <c r="I47" s="1280"/>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1280"/>
      <c r="AJ47" s="1280"/>
      <c r="AK47" s="1280"/>
      <c r="AL47" s="1280"/>
      <c r="AM47" s="1280"/>
      <c r="AN47" s="1280"/>
      <c r="AO47" s="1280"/>
      <c r="AP47" s="10"/>
    </row>
    <row r="48" spans="1:42" ht="11.25" customHeight="1" x14ac:dyDescent="0.45">
      <c r="A48" s="10"/>
      <c r="B48" s="1280" t="s">
        <v>70</v>
      </c>
      <c r="C48" s="1280"/>
      <c r="D48" s="1280"/>
      <c r="E48" s="1280"/>
      <c r="F48" s="1281"/>
      <c r="G48" s="1283"/>
      <c r="H48" s="1284"/>
      <c r="I48" s="1285"/>
      <c r="J48" s="1282" t="s">
        <v>71</v>
      </c>
      <c r="K48" s="1280"/>
      <c r="L48" s="1280"/>
      <c r="M48" s="1280"/>
      <c r="N48" s="1280"/>
      <c r="O48" s="1280"/>
      <c r="P48" s="1280"/>
      <c r="Q48" s="1280"/>
      <c r="R48" s="1280"/>
      <c r="S48" s="1280"/>
      <c r="T48" s="1280"/>
      <c r="U48" s="1280"/>
      <c r="V48" s="1280"/>
      <c r="W48" s="1280"/>
      <c r="X48" s="1280"/>
      <c r="Y48" s="1280"/>
      <c r="Z48" s="1280"/>
      <c r="AA48" s="1280"/>
      <c r="AB48" s="1280"/>
      <c r="AC48" s="1280"/>
      <c r="AD48" s="1280"/>
      <c r="AE48" s="1280"/>
      <c r="AF48" s="1280"/>
      <c r="AG48" s="1280"/>
      <c r="AH48" s="1280"/>
      <c r="AI48" s="1280"/>
      <c r="AJ48" s="1280"/>
      <c r="AK48" s="1280"/>
      <c r="AL48" s="1280"/>
      <c r="AM48" s="1280"/>
      <c r="AN48" s="1280"/>
      <c r="AO48" s="1280"/>
      <c r="AP48" s="10"/>
    </row>
    <row r="49" spans="1:42" ht="7.35" customHeight="1" x14ac:dyDescent="0.4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row>
    <row r="50" spans="1:42" x14ac:dyDescent="0.45">
      <c r="A50" s="10"/>
      <c r="B50" s="1263" t="s">
        <v>28</v>
      </c>
      <c r="C50" s="1263"/>
      <c r="D50" s="1263"/>
      <c r="E50" s="1263"/>
      <c r="F50" s="1263"/>
      <c r="G50" s="1263"/>
      <c r="H50" s="1263"/>
      <c r="I50" s="1263"/>
      <c r="J50" s="1263"/>
      <c r="K50" s="1263"/>
      <c r="L50" s="10"/>
      <c r="M50" s="1292"/>
      <c r="N50" s="1293"/>
      <c r="O50" s="1293"/>
      <c r="P50" s="1293"/>
      <c r="Q50" s="1293"/>
      <c r="R50" s="1293"/>
      <c r="S50" s="1293"/>
      <c r="T50" s="1293"/>
      <c r="U50" s="1293"/>
      <c r="V50" s="1293"/>
      <c r="W50" s="1293"/>
      <c r="X50" s="1293"/>
      <c r="Y50" s="1293"/>
      <c r="Z50" s="1293"/>
      <c r="AA50" s="1293"/>
      <c r="AB50" s="1293"/>
      <c r="AC50" s="1293"/>
      <c r="AD50" s="1293"/>
      <c r="AE50" s="1293"/>
      <c r="AF50" s="1293"/>
      <c r="AG50" s="1293"/>
      <c r="AH50" s="1293"/>
      <c r="AI50" s="1293"/>
      <c r="AJ50" s="1293"/>
      <c r="AK50" s="1293"/>
      <c r="AL50" s="1293"/>
      <c r="AM50" s="1293"/>
      <c r="AN50" s="1293"/>
      <c r="AO50" s="1294"/>
      <c r="AP50" s="10"/>
    </row>
    <row r="51" spans="1:42" x14ac:dyDescent="0.45">
      <c r="A51" s="10"/>
      <c r="B51" s="10"/>
      <c r="C51" s="10"/>
      <c r="D51" s="10"/>
      <c r="E51" s="10"/>
      <c r="F51" s="10"/>
      <c r="G51" s="10"/>
      <c r="H51" s="10"/>
      <c r="I51" s="10"/>
      <c r="J51" s="10"/>
      <c r="K51" s="10"/>
      <c r="L51" s="10"/>
      <c r="M51" s="1295"/>
      <c r="N51" s="1296"/>
      <c r="O51" s="1296"/>
      <c r="P51" s="1296"/>
      <c r="Q51" s="1296"/>
      <c r="R51" s="1296"/>
      <c r="S51" s="1296"/>
      <c r="T51" s="1296"/>
      <c r="U51" s="1296"/>
      <c r="V51" s="1296"/>
      <c r="W51" s="1296"/>
      <c r="X51" s="1296"/>
      <c r="Y51" s="1296"/>
      <c r="Z51" s="1296"/>
      <c r="AA51" s="1296"/>
      <c r="AB51" s="1296"/>
      <c r="AC51" s="1296"/>
      <c r="AD51" s="1296"/>
      <c r="AE51" s="1296"/>
      <c r="AF51" s="1296"/>
      <c r="AG51" s="1296"/>
      <c r="AH51" s="1296"/>
      <c r="AI51" s="1296"/>
      <c r="AJ51" s="1296"/>
      <c r="AK51" s="1296"/>
      <c r="AL51" s="1296"/>
      <c r="AM51" s="1296"/>
      <c r="AN51" s="1296"/>
      <c r="AO51" s="1297"/>
      <c r="AP51" s="10"/>
    </row>
    <row r="52" spans="1:42" ht="7.35" customHeight="1" x14ac:dyDescent="0.4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row>
    <row r="53" spans="1:42" ht="12.2" customHeight="1" x14ac:dyDescent="0.45">
      <c r="A53" s="10"/>
      <c r="B53" s="1257" t="s">
        <v>50</v>
      </c>
      <c r="C53" s="1257"/>
      <c r="D53" s="1257"/>
      <c r="E53" s="1257"/>
      <c r="F53" s="1257"/>
      <c r="G53" s="1257"/>
      <c r="H53" s="1257"/>
      <c r="I53" s="1257"/>
      <c r="J53" s="1257"/>
      <c r="K53" s="1257"/>
      <c r="L53" s="1257"/>
      <c r="M53" s="1257"/>
      <c r="N53" s="1257"/>
      <c r="O53" s="566"/>
      <c r="P53" s="1258"/>
      <c r="Q53" s="1259"/>
      <c r="R53" s="1259"/>
      <c r="S53" s="1259"/>
      <c r="T53" s="1259"/>
      <c r="U53" s="1259"/>
      <c r="V53" s="1259"/>
      <c r="W53" s="1259"/>
      <c r="X53" s="1259"/>
      <c r="Y53" s="1259"/>
      <c r="Z53" s="1259"/>
      <c r="AA53" s="1259"/>
      <c r="AB53" s="1259"/>
      <c r="AC53" s="1259"/>
      <c r="AD53" s="1259"/>
      <c r="AE53" s="1259"/>
      <c r="AF53" s="1259"/>
      <c r="AG53" s="1259"/>
      <c r="AH53" s="1259"/>
      <c r="AI53" s="1259"/>
      <c r="AJ53" s="1259"/>
      <c r="AK53" s="1259"/>
      <c r="AL53" s="1259"/>
      <c r="AM53" s="1259"/>
      <c r="AN53" s="1259"/>
      <c r="AO53" s="1260"/>
      <c r="AP53" s="10"/>
    </row>
    <row r="54" spans="1:42" ht="7.35" customHeight="1" x14ac:dyDescent="0.45">
      <c r="A54" s="10"/>
      <c r="B54" s="567"/>
      <c r="C54" s="566"/>
      <c r="D54" s="566"/>
      <c r="E54" s="566"/>
      <c r="F54" s="566"/>
      <c r="G54" s="566"/>
      <c r="H54" s="566"/>
      <c r="I54" s="566"/>
      <c r="J54" s="566"/>
      <c r="K54" s="566"/>
      <c r="L54" s="566"/>
      <c r="M54" s="566"/>
      <c r="N54" s="566"/>
      <c r="O54" s="566"/>
      <c r="P54" s="566"/>
      <c r="Q54" s="566"/>
      <c r="R54" s="566"/>
      <c r="S54" s="566"/>
      <c r="T54" s="566"/>
      <c r="U54" s="566"/>
      <c r="V54" s="566"/>
      <c r="W54" s="566"/>
      <c r="X54" s="566"/>
      <c r="Y54" s="566"/>
      <c r="Z54" s="566"/>
      <c r="AA54" s="566"/>
      <c r="AB54" s="566"/>
      <c r="AC54" s="566"/>
      <c r="AD54" s="566"/>
      <c r="AE54" s="566"/>
      <c r="AF54" s="566"/>
      <c r="AG54" s="566"/>
      <c r="AH54" s="566"/>
      <c r="AI54" s="566"/>
      <c r="AJ54" s="566"/>
      <c r="AK54" s="566"/>
      <c r="AL54" s="566"/>
      <c r="AM54" s="566"/>
      <c r="AN54" s="566"/>
      <c r="AO54" s="566"/>
      <c r="AP54" s="10"/>
    </row>
    <row r="55" spans="1:42" ht="12.2" customHeight="1" x14ac:dyDescent="0.45">
      <c r="A55" s="10"/>
      <c r="B55" s="1257" t="s">
        <v>51</v>
      </c>
      <c r="C55" s="1257"/>
      <c r="D55" s="1257"/>
      <c r="E55" s="1257"/>
      <c r="F55" s="1257"/>
      <c r="G55" s="1257"/>
      <c r="H55" s="1257"/>
      <c r="I55" s="1257"/>
      <c r="J55" s="1257"/>
      <c r="K55" s="1257"/>
      <c r="L55" s="1258"/>
      <c r="M55" s="1259"/>
      <c r="N55" s="1259"/>
      <c r="O55" s="1259"/>
      <c r="P55" s="1259"/>
      <c r="Q55" s="1259"/>
      <c r="R55" s="1259"/>
      <c r="S55" s="1259"/>
      <c r="T55" s="1259"/>
      <c r="U55" s="1259"/>
      <c r="V55" s="1259"/>
      <c r="W55" s="1259"/>
      <c r="X55" s="1259"/>
      <c r="Y55" s="1259"/>
      <c r="Z55" s="1259"/>
      <c r="AA55" s="1259"/>
      <c r="AB55" s="1259"/>
      <c r="AC55" s="1259"/>
      <c r="AD55" s="1259"/>
      <c r="AE55" s="1259"/>
      <c r="AF55" s="1259"/>
      <c r="AG55" s="1260"/>
      <c r="AH55" s="568"/>
      <c r="AI55" s="1287" t="s">
        <v>54</v>
      </c>
      <c r="AJ55" s="1287"/>
      <c r="AK55" s="1258"/>
      <c r="AL55" s="1259"/>
      <c r="AM55" s="1259"/>
      <c r="AN55" s="1259"/>
      <c r="AO55" s="1260"/>
      <c r="AP55" s="10"/>
    </row>
    <row r="56" spans="1:42" ht="7.35" customHeight="1" x14ac:dyDescent="0.45">
      <c r="A56" s="10"/>
      <c r="B56" s="569"/>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c r="AD56" s="568"/>
      <c r="AE56" s="568"/>
      <c r="AF56" s="568"/>
      <c r="AG56" s="568"/>
      <c r="AH56" s="568"/>
      <c r="AI56" s="568"/>
      <c r="AJ56" s="568"/>
      <c r="AK56" s="568"/>
      <c r="AL56" s="568"/>
      <c r="AM56" s="568"/>
      <c r="AN56" s="568"/>
      <c r="AO56" s="568"/>
      <c r="AP56" s="10"/>
    </row>
    <row r="57" spans="1:42" ht="12.2" customHeight="1" x14ac:dyDescent="0.45">
      <c r="A57" s="10"/>
      <c r="B57" s="1257" t="s">
        <v>52</v>
      </c>
      <c r="C57" s="1257"/>
      <c r="D57" s="1257"/>
      <c r="E57" s="1257"/>
      <c r="F57" s="1258" t="str">
        <f>IF(ISBLANK(Information!D11),"",Information!D11)</f>
        <v/>
      </c>
      <c r="G57" s="1259"/>
      <c r="H57" s="1259"/>
      <c r="I57" s="1259"/>
      <c r="J57" s="1259"/>
      <c r="K57" s="1259"/>
      <c r="L57" s="1259"/>
      <c r="M57" s="1259"/>
      <c r="N57" s="1259"/>
      <c r="O57" s="1259"/>
      <c r="P57" s="1259"/>
      <c r="Q57" s="1260"/>
      <c r="R57" s="568"/>
      <c r="S57" s="1287" t="s">
        <v>55</v>
      </c>
      <c r="T57" s="1287"/>
      <c r="U57" s="1287"/>
      <c r="V57" s="1288" t="str">
        <f>IF(ISBLANK(Information!D13),"",Information!D13)</f>
        <v/>
      </c>
      <c r="W57" s="1289"/>
      <c r="X57" s="1289"/>
      <c r="Y57" s="1289"/>
      <c r="Z57" s="1289"/>
      <c r="AA57" s="1289"/>
      <c r="AB57" s="1289"/>
      <c r="AC57" s="1289"/>
      <c r="AD57" s="1289"/>
      <c r="AE57" s="1289"/>
      <c r="AF57" s="1289"/>
      <c r="AG57" s="1290"/>
      <c r="AH57" s="568"/>
      <c r="AI57" s="1287" t="s">
        <v>57</v>
      </c>
      <c r="AJ57" s="1287"/>
      <c r="AK57" s="1288" t="str">
        <f>IF(ISBLANK(Information!D14),"",Information!D14)</f>
        <v/>
      </c>
      <c r="AL57" s="1289"/>
      <c r="AM57" s="1289"/>
      <c r="AN57" s="1289"/>
      <c r="AO57" s="1290"/>
      <c r="AP57" s="10"/>
    </row>
    <row r="58" spans="1:42" ht="7.35" customHeight="1" x14ac:dyDescent="0.45">
      <c r="A58" s="10"/>
      <c r="B58" s="569"/>
      <c r="C58" s="568"/>
      <c r="D58" s="568"/>
      <c r="E58" s="568"/>
      <c r="F58" s="568"/>
      <c r="G58" s="568"/>
      <c r="H58" s="568"/>
      <c r="I58" s="568"/>
      <c r="J58" s="568"/>
      <c r="K58" s="568"/>
      <c r="L58" s="568"/>
      <c r="M58" s="568"/>
      <c r="N58" s="568"/>
      <c r="O58" s="568"/>
      <c r="P58" s="568"/>
      <c r="Q58" s="568"/>
      <c r="R58" s="568"/>
      <c r="S58" s="568"/>
      <c r="T58" s="568"/>
      <c r="U58" s="568"/>
      <c r="V58" s="568"/>
      <c r="W58" s="568"/>
      <c r="X58" s="568"/>
      <c r="Y58" s="568"/>
      <c r="Z58" s="568"/>
      <c r="AA58" s="568"/>
      <c r="AB58" s="568"/>
      <c r="AC58" s="568"/>
      <c r="AD58" s="568"/>
      <c r="AE58" s="568"/>
      <c r="AF58" s="568"/>
      <c r="AG58" s="568"/>
      <c r="AH58" s="568"/>
      <c r="AI58" s="568"/>
      <c r="AJ58" s="568"/>
      <c r="AK58" s="568"/>
      <c r="AL58" s="568"/>
      <c r="AM58" s="568"/>
      <c r="AN58" s="568"/>
      <c r="AO58" s="568"/>
      <c r="AP58" s="10"/>
    </row>
    <row r="59" spans="1:42" ht="12.2" customHeight="1" x14ac:dyDescent="0.45">
      <c r="A59" s="10"/>
      <c r="B59" s="1257" t="s">
        <v>53</v>
      </c>
      <c r="C59" s="1257"/>
      <c r="D59" s="1257"/>
      <c r="E59" s="1257"/>
      <c r="F59" s="1258" t="str">
        <f>IF(ISBLANK(Information!D12),"",Information!D12)</f>
        <v/>
      </c>
      <c r="G59" s="1259"/>
      <c r="H59" s="1259"/>
      <c r="I59" s="1259"/>
      <c r="J59" s="1259"/>
      <c r="K59" s="1259"/>
      <c r="L59" s="1259"/>
      <c r="M59" s="1259"/>
      <c r="N59" s="1259"/>
      <c r="O59" s="1259"/>
      <c r="P59" s="1259"/>
      <c r="Q59" s="1259"/>
      <c r="R59" s="570"/>
      <c r="S59" s="1287" t="s">
        <v>56</v>
      </c>
      <c r="T59" s="1287"/>
      <c r="U59" s="1287"/>
      <c r="V59" s="1258" t="str">
        <f>IF(ISBLANK(Information!D15),"",Information!D15)</f>
        <v/>
      </c>
      <c r="W59" s="1259"/>
      <c r="X59" s="1259"/>
      <c r="Y59" s="1259"/>
      <c r="Z59" s="1259"/>
      <c r="AA59" s="1259"/>
      <c r="AB59" s="1259"/>
      <c r="AC59" s="1259"/>
      <c r="AD59" s="1259"/>
      <c r="AE59" s="1259"/>
      <c r="AF59" s="1259"/>
      <c r="AG59" s="1260"/>
      <c r="AH59" s="568"/>
      <c r="AI59" s="568"/>
      <c r="AJ59" s="568"/>
      <c r="AK59" s="568"/>
      <c r="AL59" s="568"/>
      <c r="AM59" s="568"/>
      <c r="AN59" s="568"/>
      <c r="AO59" s="568"/>
      <c r="AP59" s="10"/>
    </row>
    <row r="60" spans="1:42" ht="7.35" customHeight="1" x14ac:dyDescent="0.4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row>
    <row r="61" spans="1:42" ht="12.2" customHeight="1" x14ac:dyDescent="0.45">
      <c r="A61" s="10"/>
      <c r="B61" s="1286" t="s">
        <v>58</v>
      </c>
      <c r="C61" s="1286"/>
      <c r="D61" s="1286"/>
      <c r="E61" s="1286"/>
      <c r="F61" s="1286"/>
      <c r="G61" s="1286"/>
      <c r="H61" s="1286"/>
      <c r="I61" s="1286"/>
      <c r="J61" s="1286"/>
      <c r="K61" s="1286"/>
      <c r="L61" s="1286"/>
      <c r="M61" s="1286"/>
      <c r="N61" s="1286"/>
      <c r="O61" s="1286"/>
      <c r="P61" s="1286"/>
      <c r="Q61" s="1286"/>
      <c r="R61" s="1286"/>
      <c r="S61" s="1286"/>
      <c r="T61" s="1286"/>
      <c r="U61" s="1286"/>
      <c r="V61" s="1286"/>
      <c r="W61" s="1286"/>
      <c r="X61" s="1286"/>
      <c r="Y61" s="1286"/>
      <c r="Z61" s="1286"/>
      <c r="AA61" s="1286"/>
      <c r="AB61" s="1286"/>
      <c r="AC61" s="1286"/>
      <c r="AD61" s="1286"/>
      <c r="AE61" s="1286"/>
      <c r="AF61" s="1286"/>
      <c r="AG61" s="1286"/>
      <c r="AH61" s="1286"/>
      <c r="AI61" s="1286"/>
      <c r="AJ61" s="1286"/>
      <c r="AK61" s="1286"/>
      <c r="AL61" s="1286"/>
      <c r="AM61" s="1286"/>
      <c r="AN61" s="1286"/>
      <c r="AO61" s="1286"/>
      <c r="AP61" s="10"/>
    </row>
    <row r="62" spans="1:42" ht="12.2" customHeight="1" x14ac:dyDescent="0.45">
      <c r="A62" s="10"/>
      <c r="B62" s="1273" t="s">
        <v>59</v>
      </c>
      <c r="C62" s="1273"/>
      <c r="D62" s="1273"/>
      <c r="E62" s="1273"/>
      <c r="F62" s="1273"/>
      <c r="G62" s="1273"/>
      <c r="H62" s="1273"/>
      <c r="I62" s="1273"/>
      <c r="J62" s="1273"/>
      <c r="K62" s="1273"/>
      <c r="L62" s="1273"/>
      <c r="M62" s="10"/>
      <c r="N62" s="31"/>
      <c r="O62" s="1261" t="s">
        <v>60</v>
      </c>
      <c r="P62" s="1262"/>
      <c r="Q62" s="1262"/>
      <c r="R62" s="1262"/>
      <c r="S62" s="1262"/>
      <c r="T62" s="31"/>
      <c r="U62" s="1261" t="s">
        <v>62</v>
      </c>
      <c r="V62" s="1262"/>
      <c r="W62" s="1262"/>
      <c r="X62" s="1262"/>
      <c r="Y62" s="1262"/>
      <c r="Z62" s="29"/>
      <c r="AA62" s="10"/>
      <c r="AB62" s="10"/>
      <c r="AC62" s="10"/>
      <c r="AD62" s="10"/>
      <c r="AE62" s="10"/>
      <c r="AF62" s="10"/>
      <c r="AG62" s="10"/>
      <c r="AH62" s="10"/>
      <c r="AI62" s="10"/>
      <c r="AJ62" s="10"/>
      <c r="AK62" s="10"/>
      <c r="AL62" s="10"/>
      <c r="AM62" s="10"/>
      <c r="AN62" s="10"/>
      <c r="AO62" s="10"/>
      <c r="AP62" s="10"/>
    </row>
    <row r="63" spans="1:42" ht="12.2" customHeight="1" x14ac:dyDescent="0.45">
      <c r="A63" s="10"/>
      <c r="B63" s="10"/>
      <c r="C63" s="10"/>
      <c r="D63" s="10"/>
      <c r="E63" s="10"/>
      <c r="F63" s="10"/>
      <c r="G63" s="10"/>
      <c r="H63" s="10"/>
      <c r="I63" s="10"/>
      <c r="J63" s="10"/>
      <c r="K63" s="10"/>
      <c r="L63" s="10"/>
      <c r="M63" s="10"/>
      <c r="N63" s="32"/>
      <c r="O63" s="1261" t="s">
        <v>61</v>
      </c>
      <c r="P63" s="1262"/>
      <c r="Q63" s="1262"/>
      <c r="R63" s="1262"/>
      <c r="S63" s="1262"/>
      <c r="T63" s="10"/>
      <c r="U63" s="10"/>
      <c r="V63" s="10"/>
      <c r="W63" s="10"/>
      <c r="X63" s="10"/>
      <c r="Y63" s="10"/>
      <c r="Z63" s="29"/>
      <c r="AA63" s="1273" t="s">
        <v>63</v>
      </c>
      <c r="AB63" s="1273"/>
      <c r="AC63" s="1273"/>
      <c r="AD63" s="1273"/>
      <c r="AE63" s="1273"/>
      <c r="AF63" s="10"/>
      <c r="AG63" s="10"/>
      <c r="AH63" s="10"/>
      <c r="AI63" s="10"/>
      <c r="AJ63" s="10"/>
      <c r="AK63" s="10"/>
      <c r="AL63" s="10"/>
      <c r="AM63" s="10"/>
      <c r="AN63" s="10"/>
      <c r="AO63" s="10"/>
      <c r="AP63" s="10"/>
    </row>
    <row r="64" spans="1:42" ht="12.2" customHeight="1" x14ac:dyDescent="0.45">
      <c r="A64" s="10"/>
      <c r="B64" s="1291" t="s">
        <v>636</v>
      </c>
      <c r="C64" s="1291"/>
      <c r="D64" s="1291"/>
      <c r="E64" s="1291"/>
      <c r="F64" s="1291"/>
      <c r="G64" s="1291"/>
      <c r="H64" s="1291"/>
      <c r="I64" s="1291"/>
      <c r="J64" s="1291"/>
      <c r="K64" s="1291"/>
      <c r="L64" s="1291"/>
      <c r="M64" s="1291"/>
      <c r="N64" s="1258"/>
      <c r="O64" s="1259"/>
      <c r="P64" s="1259"/>
      <c r="Q64" s="1259"/>
      <c r="R64" s="1259"/>
      <c r="S64" s="1259"/>
      <c r="T64" s="1259"/>
      <c r="U64" s="1259"/>
      <c r="V64" s="1259"/>
      <c r="W64" s="1259"/>
      <c r="X64" s="1259"/>
      <c r="Y64" s="1260"/>
      <c r="Z64" s="29"/>
      <c r="AA64" s="1274"/>
      <c r="AB64" s="1275"/>
      <c r="AC64" s="1275"/>
      <c r="AD64" s="1275"/>
      <c r="AE64" s="1275"/>
      <c r="AF64" s="1275"/>
      <c r="AG64" s="1275"/>
      <c r="AH64" s="1275"/>
      <c r="AI64" s="1275"/>
      <c r="AJ64" s="1275"/>
      <c r="AK64" s="1275"/>
      <c r="AL64" s="1275"/>
      <c r="AM64" s="1275"/>
      <c r="AN64" s="1275"/>
      <c r="AO64" s="1276"/>
      <c r="AP64" s="10"/>
    </row>
    <row r="65" spans="1:42" ht="12.2" customHeight="1" x14ac:dyDescent="0.45">
      <c r="A65" s="10"/>
      <c r="B65" s="1273" t="s">
        <v>52</v>
      </c>
      <c r="C65" s="1273"/>
      <c r="D65" s="1273"/>
      <c r="E65" s="1273"/>
      <c r="F65" s="1273"/>
      <c r="G65" s="1273"/>
      <c r="H65" s="1273"/>
      <c r="I65" s="1273"/>
      <c r="J65" s="1273"/>
      <c r="K65" s="523"/>
      <c r="L65" s="523"/>
      <c r="M65" s="523"/>
      <c r="N65" s="1258" t="str">
        <f>IF(ISBLANK(Information!D39),"",Information!D39)</f>
        <v/>
      </c>
      <c r="O65" s="1259"/>
      <c r="P65" s="1259"/>
      <c r="Q65" s="1259"/>
      <c r="R65" s="1259"/>
      <c r="S65" s="1259"/>
      <c r="T65" s="1259"/>
      <c r="U65" s="1259"/>
      <c r="V65" s="1259"/>
      <c r="W65" s="1259"/>
      <c r="X65" s="1259"/>
      <c r="Y65" s="1260"/>
      <c r="Z65" s="29"/>
      <c r="AA65" s="1277"/>
      <c r="AB65" s="1278"/>
      <c r="AC65" s="1278"/>
      <c r="AD65" s="1278"/>
      <c r="AE65" s="1278"/>
      <c r="AF65" s="1278"/>
      <c r="AG65" s="1278"/>
      <c r="AH65" s="1278"/>
      <c r="AI65" s="1278"/>
      <c r="AJ65" s="1278"/>
      <c r="AK65" s="1278"/>
      <c r="AL65" s="1278"/>
      <c r="AM65" s="1278"/>
      <c r="AN65" s="1278"/>
      <c r="AO65" s="1279"/>
      <c r="AP65" s="10"/>
    </row>
    <row r="66" spans="1:42" ht="7.35" customHeight="1" x14ac:dyDescent="0.4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row>
  </sheetData>
  <sheetProtection algorithmName="SHA-512" hashValue="umh4BNOhPCI2TFRdJzPK7HOj4qpAFkwWBxGvuchHqtXqT6LIZDjXKwTAgStSNAT10+NwZZRedA8doKBxYMF0hA==" saltValue="r3477cRhJAsw59XYBPUH4A==" spinCount="100000" sheet="1" selectLockedCells="1"/>
  <mergeCells count="133">
    <mergeCell ref="B6:J6"/>
    <mergeCell ref="B7:J7"/>
    <mergeCell ref="K6:R6"/>
    <mergeCell ref="AH3:AK3"/>
    <mergeCell ref="AH2:AK2"/>
    <mergeCell ref="AA4:AG4"/>
    <mergeCell ref="AA6:AG6"/>
    <mergeCell ref="AL6:AO6"/>
    <mergeCell ref="AL4:AO4"/>
    <mergeCell ref="AL3:AO3"/>
    <mergeCell ref="V14:AO14"/>
    <mergeCell ref="V12:AO12"/>
    <mergeCell ref="V13:AO13"/>
    <mergeCell ref="AA2:AG2"/>
    <mergeCell ref="AA3:AG3"/>
    <mergeCell ref="V11:AO11"/>
    <mergeCell ref="S2:Z2"/>
    <mergeCell ref="S3:Z3"/>
    <mergeCell ref="S4:Z4"/>
    <mergeCell ref="S6:Z6"/>
    <mergeCell ref="U7:X7"/>
    <mergeCell ref="Y7:AB7"/>
    <mergeCell ref="AL2:AO2"/>
    <mergeCell ref="AH6:AK6"/>
    <mergeCell ref="B11:U11"/>
    <mergeCell ref="F2:R2"/>
    <mergeCell ref="G3:R3"/>
    <mergeCell ref="B2:E2"/>
    <mergeCell ref="B3:F3"/>
    <mergeCell ref="B4:G4"/>
    <mergeCell ref="B5:H5"/>
    <mergeCell ref="V15:AO15"/>
    <mergeCell ref="V16:AO16"/>
    <mergeCell ref="V17:AO17"/>
    <mergeCell ref="Y19:Z19"/>
    <mergeCell ref="AG19:AH19"/>
    <mergeCell ref="B13:M13"/>
    <mergeCell ref="B12:M12"/>
    <mergeCell ref="E24:W24"/>
    <mergeCell ref="AH4:AK4"/>
    <mergeCell ref="H4:R4"/>
    <mergeCell ref="I5:R5"/>
    <mergeCell ref="K7:R7"/>
    <mergeCell ref="Y9:Z9"/>
    <mergeCell ref="AC9:AD9"/>
    <mergeCell ref="AG9:AH9"/>
    <mergeCell ref="E9:S9"/>
    <mergeCell ref="N12:U12"/>
    <mergeCell ref="N13:U13"/>
    <mergeCell ref="B14:U14"/>
    <mergeCell ref="AC19:AD19"/>
    <mergeCell ref="B15:U15"/>
    <mergeCell ref="B16:J16"/>
    <mergeCell ref="B17:J17"/>
    <mergeCell ref="K16:N16"/>
    <mergeCell ref="N65:Y65"/>
    <mergeCell ref="B50:K50"/>
    <mergeCell ref="M50:AO51"/>
    <mergeCell ref="E26:W26"/>
    <mergeCell ref="E27:W27"/>
    <mergeCell ref="E28:N28"/>
    <mergeCell ref="B45:AO45"/>
    <mergeCell ref="B30:AO30"/>
    <mergeCell ref="E31:AO31"/>
    <mergeCell ref="E32:AO32"/>
    <mergeCell ref="E33:AO33"/>
    <mergeCell ref="AA26:AN26"/>
    <mergeCell ref="AA27:AN27"/>
    <mergeCell ref="B40:AO40"/>
    <mergeCell ref="B44:AO44"/>
    <mergeCell ref="C42:N42"/>
    <mergeCell ref="Q42:R42"/>
    <mergeCell ref="U42:V42"/>
    <mergeCell ref="X42:AF42"/>
    <mergeCell ref="E34:W34"/>
    <mergeCell ref="E36:AO36"/>
    <mergeCell ref="O63:S63"/>
    <mergeCell ref="U62:Y62"/>
    <mergeCell ref="AA63:AE63"/>
    <mergeCell ref="AA64:AO65"/>
    <mergeCell ref="B65:J65"/>
    <mergeCell ref="B46:AO46"/>
    <mergeCell ref="B47:AO47"/>
    <mergeCell ref="B48:F48"/>
    <mergeCell ref="J48:AO48"/>
    <mergeCell ref="G48:I48"/>
    <mergeCell ref="B61:AO61"/>
    <mergeCell ref="B59:E59"/>
    <mergeCell ref="S57:U57"/>
    <mergeCell ref="S59:U59"/>
    <mergeCell ref="AI55:AJ55"/>
    <mergeCell ref="AK55:AO55"/>
    <mergeCell ref="AI57:AJ57"/>
    <mergeCell ref="AK57:AO57"/>
    <mergeCell ref="V57:AG57"/>
    <mergeCell ref="V59:AG59"/>
    <mergeCell ref="F57:Q57"/>
    <mergeCell ref="F59:Q59"/>
    <mergeCell ref="B64:M64"/>
    <mergeCell ref="N64:Y64"/>
    <mergeCell ref="E38:AH38"/>
    <mergeCell ref="D20:V20"/>
    <mergeCell ref="Y28:AD28"/>
    <mergeCell ref="W28:X28"/>
    <mergeCell ref="O28:P28"/>
    <mergeCell ref="Q28:U28"/>
    <mergeCell ref="B57:E57"/>
    <mergeCell ref="B62:L62"/>
    <mergeCell ref="O62:S62"/>
    <mergeCell ref="K17:N17"/>
    <mergeCell ref="O16:Q16"/>
    <mergeCell ref="O17:Q17"/>
    <mergeCell ref="R16:U16"/>
    <mergeCell ref="R17:U17"/>
    <mergeCell ref="D19:V19"/>
    <mergeCell ref="B53:N53"/>
    <mergeCell ref="P53:AO53"/>
    <mergeCell ref="B55:K55"/>
    <mergeCell ref="L55:AG55"/>
    <mergeCell ref="AG20:AH20"/>
    <mergeCell ref="B22:AO22"/>
    <mergeCell ref="Y20:Z20"/>
    <mergeCell ref="AC20:AD20"/>
    <mergeCell ref="AA23:AN23"/>
    <mergeCell ref="AA25:AN25"/>
    <mergeCell ref="AA24:AN24"/>
    <mergeCell ref="E25:W25"/>
    <mergeCell ref="E23:W23"/>
    <mergeCell ref="I41:P41"/>
    <mergeCell ref="R41:Y41"/>
    <mergeCell ref="AA41:AF41"/>
    <mergeCell ref="AH41:AO41"/>
    <mergeCell ref="C41:G41"/>
  </mergeCells>
  <conditionalFormatting sqref="X35:AO35">
    <cfRule type="expression" dxfId="17" priority="1">
      <formula>$C$36&lt;&gt;""</formula>
    </cfRule>
    <cfRule type="expression" dxfId="16" priority="2">
      <formula>$C$33&lt;&gt;""</formula>
    </cfRule>
    <cfRule type="expression" dxfId="15" priority="3">
      <formula>$C$32&lt;&gt;""</formula>
    </cfRule>
    <cfRule type="expression" dxfId="14" priority="4">
      <formula>$C$31&lt;&gt;""</formula>
    </cfRule>
  </conditionalFormatting>
  <printOptions horizontalCentered="1"/>
  <pageMargins left="0.7" right="0.7" top="0.75" bottom="0.75" header="0.3" footer="0.3"/>
  <pageSetup scale="92"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P58"/>
  <sheetViews>
    <sheetView windowProtection="1" showGridLines="0" showRowColHeaders="0" showRuler="0" zoomScaleNormal="100" workbookViewId="0">
      <selection activeCell="A13" sqref="A13"/>
    </sheetView>
  </sheetViews>
  <sheetFormatPr defaultColWidth="9.1328125" defaultRowHeight="14.25" x14ac:dyDescent="0.45"/>
  <cols>
    <col min="1" max="42" width="2.1328125" customWidth="1"/>
  </cols>
  <sheetData>
    <row r="1" spans="1:42" ht="6.6" customHeight="1" thickBot="1" x14ac:dyDescent="0.5">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row>
    <row r="2" spans="1:42" ht="12.2" customHeight="1" x14ac:dyDescent="0.45">
      <c r="A2" s="10"/>
      <c r="B2" s="1366" t="s">
        <v>73</v>
      </c>
      <c r="C2" s="1367"/>
      <c r="D2" s="1367"/>
      <c r="E2" s="1367"/>
      <c r="F2" s="1367"/>
      <c r="G2" s="1367"/>
      <c r="H2" s="1367"/>
      <c r="I2" s="1363" t="str">
        <f>IF(ISBLANK(Information!D2),"",Information!D2)</f>
        <v/>
      </c>
      <c r="J2" s="1364"/>
      <c r="K2" s="1364"/>
      <c r="L2" s="1364"/>
      <c r="M2" s="1364"/>
      <c r="N2" s="1364"/>
      <c r="O2" s="1364"/>
      <c r="P2" s="1364"/>
      <c r="Q2" s="1364"/>
      <c r="R2" s="1364"/>
      <c r="S2" s="1364"/>
      <c r="T2" s="1364"/>
      <c r="U2" s="1364"/>
      <c r="V2" s="1364"/>
      <c r="W2" s="1365"/>
      <c r="X2" s="602"/>
      <c r="Y2" s="1373" t="s">
        <v>29</v>
      </c>
      <c r="Z2" s="1374"/>
      <c r="AA2" s="1374"/>
      <c r="AB2" s="1374"/>
      <c r="AC2" s="1377" t="str">
        <f>IF(ISBLANK(Information!D18),"",Information!D18)</f>
        <v/>
      </c>
      <c r="AD2" s="1377"/>
      <c r="AE2" s="1377"/>
      <c r="AF2" s="1377"/>
      <c r="AG2" s="1377"/>
      <c r="AH2" s="1377"/>
      <c r="AI2" s="1377"/>
      <c r="AJ2" s="1377"/>
      <c r="AK2" s="1377"/>
      <c r="AL2" s="1377"/>
      <c r="AM2" s="1377"/>
      <c r="AN2" s="1377"/>
      <c r="AO2" s="1378"/>
      <c r="AP2" s="10"/>
    </row>
    <row r="3" spans="1:42" ht="12.2" customHeight="1" x14ac:dyDescent="0.45">
      <c r="A3" s="10"/>
      <c r="B3" s="1389" t="s">
        <v>40</v>
      </c>
      <c r="C3" s="1390"/>
      <c r="D3" s="1390"/>
      <c r="E3" s="1390"/>
      <c r="F3" s="1390"/>
      <c r="G3" s="1390"/>
      <c r="H3" s="1390"/>
      <c r="I3" s="1333" t="str">
        <f>IF(ISBLANK(Information!D3),"",Information!D3)</f>
        <v/>
      </c>
      <c r="J3" s="1334"/>
      <c r="K3" s="1334"/>
      <c r="L3" s="1334"/>
      <c r="M3" s="1334"/>
      <c r="N3" s="1334"/>
      <c r="O3" s="1334"/>
      <c r="P3" s="1334"/>
      <c r="Q3" s="1334"/>
      <c r="R3" s="1334"/>
      <c r="S3" s="1334"/>
      <c r="T3" s="1334"/>
      <c r="U3" s="1334"/>
      <c r="V3" s="1334"/>
      <c r="W3" s="1385"/>
      <c r="X3" s="603"/>
      <c r="Y3" s="1379" t="s">
        <v>110</v>
      </c>
      <c r="Z3" s="1380"/>
      <c r="AA3" s="1380"/>
      <c r="AB3" s="1380"/>
      <c r="AC3" s="1381" t="str">
        <f>IF(ISBLANK(Information!D19),"",Information!D19)</f>
        <v/>
      </c>
      <c r="AD3" s="1381"/>
      <c r="AE3" s="1381"/>
      <c r="AF3" s="1381"/>
      <c r="AG3" s="1381"/>
      <c r="AH3" s="1381"/>
      <c r="AI3" s="1381"/>
      <c r="AJ3" s="1381"/>
      <c r="AK3" s="1381"/>
      <c r="AL3" s="1381"/>
      <c r="AM3" s="1381"/>
      <c r="AN3" s="1381"/>
      <c r="AO3" s="1382"/>
      <c r="AP3" s="10"/>
    </row>
    <row r="4" spans="1:42" ht="12.2" customHeight="1" x14ac:dyDescent="0.45">
      <c r="A4" s="10"/>
      <c r="B4" s="1389" t="s">
        <v>85</v>
      </c>
      <c r="C4" s="1390"/>
      <c r="D4" s="1390"/>
      <c r="E4" s="1390"/>
      <c r="F4" s="1390"/>
      <c r="G4" s="1390"/>
      <c r="H4" s="1390"/>
      <c r="I4" s="1386"/>
      <c r="J4" s="1387"/>
      <c r="K4" s="1387"/>
      <c r="L4" s="1387"/>
      <c r="M4" s="1387"/>
      <c r="N4" s="1387"/>
      <c r="O4" s="1387"/>
      <c r="P4" s="1387"/>
      <c r="Q4" s="1387"/>
      <c r="R4" s="1387"/>
      <c r="S4" s="1387"/>
      <c r="T4" s="1387"/>
      <c r="U4" s="1387"/>
      <c r="V4" s="1387"/>
      <c r="W4" s="1388"/>
      <c r="X4" s="603"/>
      <c r="Y4" s="1375" t="s">
        <v>79</v>
      </c>
      <c r="Z4" s="1372"/>
      <c r="AA4" s="1372"/>
      <c r="AB4" s="1372"/>
      <c r="AC4" s="1376" t="str">
        <f>IF(ISBLANK(Information!D20),"",Information!D20)</f>
        <v/>
      </c>
      <c r="AD4" s="1376"/>
      <c r="AE4" s="1376"/>
      <c r="AF4" s="1376"/>
      <c r="AG4" s="1372" t="s">
        <v>38</v>
      </c>
      <c r="AH4" s="1372"/>
      <c r="AI4" s="1372"/>
      <c r="AJ4" s="1372"/>
      <c r="AK4" s="1368" t="str">
        <f>IF(ISBLANK(Information!D23),"",Information!D23)</f>
        <v/>
      </c>
      <c r="AL4" s="1368"/>
      <c r="AM4" s="1368"/>
      <c r="AN4" s="1368"/>
      <c r="AO4" s="1369"/>
      <c r="AP4" s="10"/>
    </row>
    <row r="5" spans="1:42" ht="12.2" customHeight="1" thickBot="1" x14ac:dyDescent="0.5">
      <c r="A5" s="10"/>
      <c r="B5" s="1389" t="s">
        <v>190</v>
      </c>
      <c r="C5" s="1390"/>
      <c r="D5" s="1390"/>
      <c r="E5" s="1390"/>
      <c r="F5" s="1390"/>
      <c r="G5" s="1390"/>
      <c r="H5" s="1390"/>
      <c r="I5" s="1386"/>
      <c r="J5" s="1387"/>
      <c r="K5" s="1387"/>
      <c r="L5" s="1387"/>
      <c r="M5" s="1387"/>
      <c r="N5" s="1387"/>
      <c r="O5" s="1387"/>
      <c r="P5" s="1387"/>
      <c r="Q5" s="1387"/>
      <c r="R5" s="1387"/>
      <c r="S5" s="1387"/>
      <c r="T5" s="1387"/>
      <c r="U5" s="1387"/>
      <c r="V5" s="1387"/>
      <c r="W5" s="1388"/>
      <c r="X5" s="603"/>
      <c r="Y5" s="1370" t="s">
        <v>86</v>
      </c>
      <c r="Z5" s="1371"/>
      <c r="AA5" s="1371"/>
      <c r="AB5" s="1371"/>
      <c r="AC5" s="1371"/>
      <c r="AD5" s="1371"/>
      <c r="AE5" s="1371"/>
      <c r="AF5" s="1383" t="str">
        <f>IF(ISBLANK('0c. PSW'!C31), IF(ISBLANK('0c. PSW'!C32),IF(ISBLANK('0c. PSW'!C33),IF(ISBLANK('0c. PSW'!C34),IF(ISBLANK('0c. PSW'!C36),"","Level 5"),"Level 4"),"Level 3"),"Level 2"),"Level 1")</f>
        <v/>
      </c>
      <c r="AG5" s="1383"/>
      <c r="AH5" s="1383"/>
      <c r="AI5" s="1383"/>
      <c r="AJ5" s="1383"/>
      <c r="AK5" s="1383"/>
      <c r="AL5" s="1383"/>
      <c r="AM5" s="1383"/>
      <c r="AN5" s="1383"/>
      <c r="AO5" s="1384"/>
      <c r="AP5" s="10"/>
    </row>
    <row r="6" spans="1:42" ht="12.2" customHeight="1" thickBot="1" x14ac:dyDescent="0.5">
      <c r="A6" s="10"/>
      <c r="B6" s="1392" t="s">
        <v>47</v>
      </c>
      <c r="C6" s="1393"/>
      <c r="D6" s="1393"/>
      <c r="E6" s="1393"/>
      <c r="F6" s="1393"/>
      <c r="G6" s="1393"/>
      <c r="H6" s="1393"/>
      <c r="I6" s="1394" t="str">
        <f>IF(ISBLANK(Information!D38),"",Information!D38)</f>
        <v/>
      </c>
      <c r="J6" s="1395"/>
      <c r="K6" s="1395"/>
      <c r="L6" s="1395"/>
      <c r="M6" s="1395"/>
      <c r="N6" s="1395"/>
      <c r="O6" s="1395"/>
      <c r="P6" s="1395"/>
      <c r="Q6" s="1395"/>
      <c r="R6" s="1395"/>
      <c r="S6" s="1395"/>
      <c r="T6" s="1395"/>
      <c r="U6" s="1395"/>
      <c r="V6" s="1395"/>
      <c r="W6" s="1396"/>
      <c r="X6" s="603"/>
      <c r="Y6" s="603"/>
      <c r="Z6" s="603"/>
      <c r="AA6" s="603"/>
      <c r="AB6" s="603"/>
      <c r="AC6" s="603"/>
      <c r="AD6" s="603"/>
      <c r="AE6" s="603"/>
      <c r="AF6" s="603"/>
      <c r="AG6" s="603"/>
      <c r="AH6" s="603"/>
      <c r="AI6" s="603"/>
      <c r="AJ6" s="603"/>
      <c r="AK6" s="603"/>
      <c r="AL6" s="603"/>
      <c r="AM6" s="603"/>
      <c r="AN6" s="603"/>
      <c r="AO6" s="603"/>
      <c r="AP6" s="10"/>
    </row>
    <row r="7" spans="1:42" ht="6.6" customHeight="1" thickBot="1" x14ac:dyDescent="0.5">
      <c r="A7" s="10"/>
      <c r="B7" s="603"/>
      <c r="C7" s="603"/>
      <c r="D7" s="603"/>
      <c r="E7" s="603"/>
      <c r="F7" s="603"/>
      <c r="G7" s="603"/>
      <c r="H7" s="603"/>
      <c r="I7" s="603"/>
      <c r="J7" s="603"/>
      <c r="K7" s="603"/>
      <c r="L7" s="603"/>
      <c r="M7" s="603"/>
      <c r="N7" s="603"/>
      <c r="O7" s="603"/>
      <c r="P7" s="603"/>
      <c r="Q7" s="603"/>
      <c r="R7" s="603"/>
      <c r="S7" s="603"/>
      <c r="T7" s="603"/>
      <c r="U7" s="603"/>
      <c r="V7" s="603"/>
      <c r="W7" s="603"/>
      <c r="X7" s="603"/>
      <c r="Y7" s="603"/>
      <c r="Z7" s="603"/>
      <c r="AA7" s="603"/>
      <c r="AB7" s="603"/>
      <c r="AC7" s="603"/>
      <c r="AD7" s="603"/>
      <c r="AE7" s="603"/>
      <c r="AF7" s="603"/>
      <c r="AG7" s="603"/>
      <c r="AH7" s="603"/>
      <c r="AI7" s="603"/>
      <c r="AJ7" s="603"/>
      <c r="AK7" s="603"/>
      <c r="AL7" s="603"/>
      <c r="AM7" s="603"/>
      <c r="AN7" s="603"/>
      <c r="AO7" s="603"/>
      <c r="AP7" s="10"/>
    </row>
    <row r="8" spans="1:42" s="4" customFormat="1" ht="14.65" thickBot="1" x14ac:dyDescent="0.5">
      <c r="A8" s="34"/>
      <c r="B8" s="1397" t="s">
        <v>639</v>
      </c>
      <c r="C8" s="1398"/>
      <c r="D8" s="1398"/>
      <c r="E8" s="1398"/>
      <c r="F8" s="1398"/>
      <c r="G8" s="1398"/>
      <c r="H8" s="1398"/>
      <c r="I8" s="1398"/>
      <c r="J8" s="1398"/>
      <c r="K8" s="1398"/>
      <c r="L8" s="1398"/>
      <c r="M8" s="1398"/>
      <c r="N8" s="1398"/>
      <c r="O8" s="1398"/>
      <c r="P8" s="1398"/>
      <c r="Q8" s="1398"/>
      <c r="R8" s="1398"/>
      <c r="S8" s="1398"/>
      <c r="T8" s="1398"/>
      <c r="U8" s="1398"/>
      <c r="V8" s="1398"/>
      <c r="W8" s="1398"/>
      <c r="X8" s="1398"/>
      <c r="Y8" s="1398"/>
      <c r="Z8" s="1398"/>
      <c r="AA8" s="1398"/>
      <c r="AB8" s="1398"/>
      <c r="AC8" s="1398"/>
      <c r="AD8" s="1398"/>
      <c r="AE8" s="1398"/>
      <c r="AF8" s="1398"/>
      <c r="AG8" s="1398"/>
      <c r="AH8" s="1398"/>
      <c r="AI8" s="1398"/>
      <c r="AJ8" s="1398"/>
      <c r="AK8" s="1398"/>
      <c r="AL8" s="1398"/>
      <c r="AM8" s="1398"/>
      <c r="AN8" s="1398"/>
      <c r="AO8" s="1399"/>
      <c r="AP8" s="34"/>
    </row>
    <row r="9" spans="1:42" ht="12.2" customHeight="1" x14ac:dyDescent="0.45">
      <c r="A9" s="10"/>
      <c r="B9" s="1400"/>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c r="AM9" s="1401"/>
      <c r="AN9" s="1401"/>
      <c r="AO9" s="1402"/>
      <c r="AP9" s="10"/>
    </row>
    <row r="10" spans="1:42" ht="12.2" customHeight="1" x14ac:dyDescent="0.45">
      <c r="A10" s="10"/>
      <c r="B10" s="1403"/>
      <c r="C10" s="1401"/>
      <c r="D10" s="1401"/>
      <c r="E10" s="1401"/>
      <c r="F10" s="1401"/>
      <c r="G10" s="1401"/>
      <c r="H10" s="1401"/>
      <c r="I10" s="1401"/>
      <c r="J10" s="1401"/>
      <c r="K10" s="1401"/>
      <c r="L10" s="1401"/>
      <c r="M10" s="1401"/>
      <c r="N10" s="1401"/>
      <c r="O10" s="1401"/>
      <c r="P10" s="1401"/>
      <c r="Q10" s="1401"/>
      <c r="R10" s="1401"/>
      <c r="S10" s="1401"/>
      <c r="T10" s="1401"/>
      <c r="U10" s="1401"/>
      <c r="V10" s="1401"/>
      <c r="W10" s="1401"/>
      <c r="X10" s="1401"/>
      <c r="Y10" s="1401"/>
      <c r="Z10" s="1401"/>
      <c r="AA10" s="1401"/>
      <c r="AB10" s="1401"/>
      <c r="AC10" s="1401"/>
      <c r="AD10" s="1401"/>
      <c r="AE10" s="1401"/>
      <c r="AF10" s="1401"/>
      <c r="AG10" s="1401"/>
      <c r="AH10" s="1401"/>
      <c r="AI10" s="1401"/>
      <c r="AJ10" s="1401"/>
      <c r="AK10" s="1401"/>
      <c r="AL10" s="1401"/>
      <c r="AM10" s="1401"/>
      <c r="AN10" s="1401"/>
      <c r="AO10" s="1402"/>
      <c r="AP10" s="10"/>
    </row>
    <row r="11" spans="1:42" ht="12.2" customHeight="1" x14ac:dyDescent="0.45">
      <c r="A11" s="10"/>
      <c r="B11" s="1403"/>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c r="AM11" s="1401"/>
      <c r="AN11" s="1401"/>
      <c r="AO11" s="1402"/>
      <c r="AP11" s="10"/>
    </row>
    <row r="12" spans="1:42" ht="12.2" customHeight="1" x14ac:dyDescent="0.45">
      <c r="A12" s="10"/>
      <c r="B12" s="1403"/>
      <c r="C12" s="1401"/>
      <c r="D12" s="1401"/>
      <c r="E12" s="1401"/>
      <c r="F12" s="1401"/>
      <c r="G12" s="1401"/>
      <c r="H12" s="1401"/>
      <c r="I12" s="1401"/>
      <c r="J12" s="1401"/>
      <c r="K12" s="1401"/>
      <c r="L12" s="1401"/>
      <c r="M12" s="1401"/>
      <c r="N12" s="1401"/>
      <c r="O12" s="1401"/>
      <c r="P12" s="1401"/>
      <c r="Q12" s="1401"/>
      <c r="R12" s="1401"/>
      <c r="S12" s="1401"/>
      <c r="T12" s="1401"/>
      <c r="U12" s="1401"/>
      <c r="V12" s="1401"/>
      <c r="W12" s="1401"/>
      <c r="X12" s="1401"/>
      <c r="Y12" s="1401"/>
      <c r="Z12" s="1401"/>
      <c r="AA12" s="1401"/>
      <c r="AB12" s="1401"/>
      <c r="AC12" s="1401"/>
      <c r="AD12" s="1401"/>
      <c r="AE12" s="1401"/>
      <c r="AF12" s="1401"/>
      <c r="AG12" s="1401"/>
      <c r="AH12" s="1401"/>
      <c r="AI12" s="1401"/>
      <c r="AJ12" s="1401"/>
      <c r="AK12" s="1401"/>
      <c r="AL12" s="1401"/>
      <c r="AM12" s="1401"/>
      <c r="AN12" s="1401"/>
      <c r="AO12" s="1402"/>
      <c r="AP12" s="10"/>
    </row>
    <row r="13" spans="1:42" ht="12.2" customHeight="1" x14ac:dyDescent="0.45">
      <c r="A13" s="10"/>
      <c r="B13" s="1403"/>
      <c r="C13" s="1401"/>
      <c r="D13" s="1401"/>
      <c r="E13" s="1401"/>
      <c r="F13" s="1401"/>
      <c r="G13" s="1401"/>
      <c r="H13" s="1401"/>
      <c r="I13" s="1401"/>
      <c r="J13" s="1401"/>
      <c r="K13" s="1401"/>
      <c r="L13" s="1401"/>
      <c r="M13" s="1401"/>
      <c r="N13" s="1401"/>
      <c r="O13" s="1401"/>
      <c r="P13" s="1401"/>
      <c r="Q13" s="1401"/>
      <c r="R13" s="1401"/>
      <c r="S13" s="1401"/>
      <c r="T13" s="1401"/>
      <c r="U13" s="1401"/>
      <c r="V13" s="1401"/>
      <c r="W13" s="1401"/>
      <c r="X13" s="1401"/>
      <c r="Y13" s="1401"/>
      <c r="Z13" s="1401"/>
      <c r="AA13" s="1401"/>
      <c r="AB13" s="1401"/>
      <c r="AC13" s="1401"/>
      <c r="AD13" s="1401"/>
      <c r="AE13" s="1401"/>
      <c r="AF13" s="1401"/>
      <c r="AG13" s="1401"/>
      <c r="AH13" s="1401"/>
      <c r="AI13" s="1401"/>
      <c r="AJ13" s="1401"/>
      <c r="AK13" s="1401"/>
      <c r="AL13" s="1401"/>
      <c r="AM13" s="1401"/>
      <c r="AN13" s="1401"/>
      <c r="AO13" s="1402"/>
      <c r="AP13" s="10"/>
    </row>
    <row r="14" spans="1:42" ht="12.2" customHeight="1" x14ac:dyDescent="0.45">
      <c r="A14" s="10"/>
      <c r="B14" s="1403"/>
      <c r="C14" s="1401"/>
      <c r="D14" s="1401"/>
      <c r="E14" s="1401"/>
      <c r="F14" s="1401"/>
      <c r="G14" s="1401"/>
      <c r="H14" s="1401"/>
      <c r="I14" s="1401"/>
      <c r="J14" s="1401"/>
      <c r="K14" s="1401"/>
      <c r="L14" s="1401"/>
      <c r="M14" s="1401"/>
      <c r="N14" s="1401"/>
      <c r="O14" s="1401"/>
      <c r="P14" s="1401"/>
      <c r="Q14" s="1401"/>
      <c r="R14" s="1401"/>
      <c r="S14" s="1401"/>
      <c r="T14" s="1401"/>
      <c r="U14" s="1401"/>
      <c r="V14" s="1401"/>
      <c r="W14" s="1401"/>
      <c r="X14" s="1401"/>
      <c r="Y14" s="1401"/>
      <c r="Z14" s="1401"/>
      <c r="AA14" s="1401"/>
      <c r="AB14" s="1401"/>
      <c r="AC14" s="1401"/>
      <c r="AD14" s="1401"/>
      <c r="AE14" s="1401"/>
      <c r="AF14" s="1401"/>
      <c r="AG14" s="1401"/>
      <c r="AH14" s="1401"/>
      <c r="AI14" s="1401"/>
      <c r="AJ14" s="1401"/>
      <c r="AK14" s="1401"/>
      <c r="AL14" s="1401"/>
      <c r="AM14" s="1401"/>
      <c r="AN14" s="1401"/>
      <c r="AO14" s="1402"/>
      <c r="AP14" s="10"/>
    </row>
    <row r="15" spans="1:42" ht="12.2" customHeight="1" x14ac:dyDescent="0.45">
      <c r="A15" s="10"/>
      <c r="B15" s="1403"/>
      <c r="C15" s="1401"/>
      <c r="D15" s="1401"/>
      <c r="E15" s="1401"/>
      <c r="F15" s="1401"/>
      <c r="G15" s="1401"/>
      <c r="H15" s="1401"/>
      <c r="I15" s="1401"/>
      <c r="J15" s="1401"/>
      <c r="K15" s="1401"/>
      <c r="L15" s="1401"/>
      <c r="M15" s="1401"/>
      <c r="N15" s="1401"/>
      <c r="O15" s="1401"/>
      <c r="P15" s="1401"/>
      <c r="Q15" s="1401"/>
      <c r="R15" s="1401"/>
      <c r="S15" s="1401"/>
      <c r="T15" s="1401"/>
      <c r="U15" s="1401"/>
      <c r="V15" s="1401"/>
      <c r="W15" s="1401"/>
      <c r="X15" s="1401"/>
      <c r="Y15" s="1401"/>
      <c r="Z15" s="1401"/>
      <c r="AA15" s="1401"/>
      <c r="AB15" s="1401"/>
      <c r="AC15" s="1401"/>
      <c r="AD15" s="1401"/>
      <c r="AE15" s="1401"/>
      <c r="AF15" s="1401"/>
      <c r="AG15" s="1401"/>
      <c r="AH15" s="1401"/>
      <c r="AI15" s="1401"/>
      <c r="AJ15" s="1401"/>
      <c r="AK15" s="1401"/>
      <c r="AL15" s="1401"/>
      <c r="AM15" s="1401"/>
      <c r="AN15" s="1401"/>
      <c r="AO15" s="1402"/>
      <c r="AP15" s="10"/>
    </row>
    <row r="16" spans="1:42" ht="12.2" customHeight="1" x14ac:dyDescent="0.45">
      <c r="A16" s="10"/>
      <c r="B16" s="1403"/>
      <c r="C16" s="1401"/>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1401"/>
      <c r="AL16" s="1401"/>
      <c r="AM16" s="1401"/>
      <c r="AN16" s="1401"/>
      <c r="AO16" s="1402"/>
      <c r="AP16" s="10"/>
    </row>
    <row r="17" spans="1:42" ht="12.2" customHeight="1" x14ac:dyDescent="0.45">
      <c r="A17" s="10"/>
      <c r="B17" s="1403"/>
      <c r="C17" s="1401"/>
      <c r="D17" s="1401"/>
      <c r="E17" s="1401"/>
      <c r="F17" s="1401"/>
      <c r="G17" s="1401"/>
      <c r="H17" s="1401"/>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c r="AK17" s="1401"/>
      <c r="AL17" s="1401"/>
      <c r="AM17" s="1401"/>
      <c r="AN17" s="1401"/>
      <c r="AO17" s="1402"/>
      <c r="AP17" s="10"/>
    </row>
    <row r="18" spans="1:42" s="2" customFormat="1" ht="12.2" customHeight="1" x14ac:dyDescent="0.45">
      <c r="A18" s="10"/>
      <c r="B18" s="1403"/>
      <c r="C18" s="1401"/>
      <c r="D18" s="1401"/>
      <c r="E18" s="1401"/>
      <c r="F18" s="1401"/>
      <c r="G18" s="1401"/>
      <c r="H18" s="1401"/>
      <c r="I18" s="1401"/>
      <c r="J18" s="1401"/>
      <c r="K18" s="1401"/>
      <c r="L18" s="1401"/>
      <c r="M18" s="1401"/>
      <c r="N18" s="1401"/>
      <c r="O18" s="1401"/>
      <c r="P18" s="1401"/>
      <c r="Q18" s="1401"/>
      <c r="R18" s="1401"/>
      <c r="S18" s="1401"/>
      <c r="T18" s="1401"/>
      <c r="U18" s="1401"/>
      <c r="V18" s="1401"/>
      <c r="W18" s="1401"/>
      <c r="X18" s="1401"/>
      <c r="Y18" s="1401"/>
      <c r="Z18" s="1401"/>
      <c r="AA18" s="1401"/>
      <c r="AB18" s="1401"/>
      <c r="AC18" s="1401"/>
      <c r="AD18" s="1401"/>
      <c r="AE18" s="1401"/>
      <c r="AF18" s="1401"/>
      <c r="AG18" s="1401"/>
      <c r="AH18" s="1401"/>
      <c r="AI18" s="1401"/>
      <c r="AJ18" s="1401"/>
      <c r="AK18" s="1401"/>
      <c r="AL18" s="1401"/>
      <c r="AM18" s="1401"/>
      <c r="AN18" s="1401"/>
      <c r="AO18" s="1402"/>
      <c r="AP18" s="10"/>
    </row>
    <row r="19" spans="1:42" s="2" customFormat="1" ht="12.2" customHeight="1" x14ac:dyDescent="0.45">
      <c r="A19" s="10"/>
      <c r="B19" s="1403"/>
      <c r="C19" s="1401"/>
      <c r="D19" s="1401"/>
      <c r="E19" s="1401"/>
      <c r="F19" s="1401"/>
      <c r="G19" s="1401"/>
      <c r="H19" s="1401"/>
      <c r="I19" s="1401"/>
      <c r="J19" s="1401"/>
      <c r="K19" s="1401"/>
      <c r="L19" s="1401"/>
      <c r="M19" s="1401"/>
      <c r="N19" s="1401"/>
      <c r="O19" s="1401"/>
      <c r="P19" s="1401"/>
      <c r="Q19" s="1401"/>
      <c r="R19" s="1401"/>
      <c r="S19" s="1401"/>
      <c r="T19" s="1401"/>
      <c r="U19" s="1401"/>
      <c r="V19" s="1401"/>
      <c r="W19" s="1401"/>
      <c r="X19" s="1401"/>
      <c r="Y19" s="1401"/>
      <c r="Z19" s="1401"/>
      <c r="AA19" s="1401"/>
      <c r="AB19" s="1401"/>
      <c r="AC19" s="1401"/>
      <c r="AD19" s="1401"/>
      <c r="AE19" s="1401"/>
      <c r="AF19" s="1401"/>
      <c r="AG19" s="1401"/>
      <c r="AH19" s="1401"/>
      <c r="AI19" s="1401"/>
      <c r="AJ19" s="1401"/>
      <c r="AK19" s="1401"/>
      <c r="AL19" s="1401"/>
      <c r="AM19" s="1401"/>
      <c r="AN19" s="1401"/>
      <c r="AO19" s="1402"/>
      <c r="AP19" s="10"/>
    </row>
    <row r="20" spans="1:42" s="2" customFormat="1" ht="12.2" customHeight="1" x14ac:dyDescent="0.45">
      <c r="A20" s="10"/>
      <c r="B20" s="1403"/>
      <c r="C20" s="1401"/>
      <c r="D20" s="1401"/>
      <c r="E20" s="1401"/>
      <c r="F20" s="1401"/>
      <c r="G20" s="1401"/>
      <c r="H20" s="1401"/>
      <c r="I20" s="1401"/>
      <c r="J20" s="1401"/>
      <c r="K20" s="1401"/>
      <c r="L20" s="1401"/>
      <c r="M20" s="1401"/>
      <c r="N20" s="1401"/>
      <c r="O20" s="1401"/>
      <c r="P20" s="1401"/>
      <c r="Q20" s="1401"/>
      <c r="R20" s="1401"/>
      <c r="S20" s="1401"/>
      <c r="T20" s="1401"/>
      <c r="U20" s="1401"/>
      <c r="V20" s="1401"/>
      <c r="W20" s="1401"/>
      <c r="X20" s="1401"/>
      <c r="Y20" s="1401"/>
      <c r="Z20" s="1401"/>
      <c r="AA20" s="1401"/>
      <c r="AB20" s="1401"/>
      <c r="AC20" s="1401"/>
      <c r="AD20" s="1401"/>
      <c r="AE20" s="1401"/>
      <c r="AF20" s="1401"/>
      <c r="AG20" s="1401"/>
      <c r="AH20" s="1401"/>
      <c r="AI20" s="1401"/>
      <c r="AJ20" s="1401"/>
      <c r="AK20" s="1401"/>
      <c r="AL20" s="1401"/>
      <c r="AM20" s="1401"/>
      <c r="AN20" s="1401"/>
      <c r="AO20" s="1402"/>
      <c r="AP20" s="10"/>
    </row>
    <row r="21" spans="1:42" ht="12.2" customHeight="1" thickBot="1" x14ac:dyDescent="0.5">
      <c r="A21" s="10"/>
      <c r="B21" s="1404"/>
      <c r="C21" s="1405"/>
      <c r="D21" s="1405"/>
      <c r="E21" s="1405"/>
      <c r="F21" s="1405"/>
      <c r="G21" s="1405"/>
      <c r="H21" s="1405"/>
      <c r="I21" s="1405"/>
      <c r="J21" s="1405"/>
      <c r="K21" s="1405"/>
      <c r="L21" s="1405"/>
      <c r="M21" s="1405"/>
      <c r="N21" s="1405"/>
      <c r="O21" s="1405"/>
      <c r="P21" s="1405"/>
      <c r="Q21" s="1405"/>
      <c r="R21" s="1405"/>
      <c r="S21" s="1405"/>
      <c r="T21" s="1405"/>
      <c r="U21" s="1405"/>
      <c r="V21" s="1405"/>
      <c r="W21" s="1405"/>
      <c r="X21" s="1405"/>
      <c r="Y21" s="1405"/>
      <c r="Z21" s="1405"/>
      <c r="AA21" s="1405"/>
      <c r="AB21" s="1405"/>
      <c r="AC21" s="1405"/>
      <c r="AD21" s="1405"/>
      <c r="AE21" s="1405"/>
      <c r="AF21" s="1405"/>
      <c r="AG21" s="1405"/>
      <c r="AH21" s="1405"/>
      <c r="AI21" s="1405"/>
      <c r="AJ21" s="1405"/>
      <c r="AK21" s="1405"/>
      <c r="AL21" s="1405"/>
      <c r="AM21" s="1405"/>
      <c r="AN21" s="1405"/>
      <c r="AO21" s="1406"/>
      <c r="AP21" s="10"/>
    </row>
    <row r="22" spans="1:42" ht="6.6" customHeight="1" thickBot="1" x14ac:dyDescent="0.5">
      <c r="A22" s="10"/>
      <c r="B22" s="603"/>
      <c r="C22" s="603"/>
      <c r="D22" s="603"/>
      <c r="E22" s="603"/>
      <c r="F22" s="603"/>
      <c r="G22" s="603"/>
      <c r="H22" s="603"/>
      <c r="I22" s="603"/>
      <c r="J22" s="603"/>
      <c r="K22" s="603"/>
      <c r="L22" s="603"/>
      <c r="M22" s="603"/>
      <c r="N22" s="603"/>
      <c r="O22" s="603"/>
      <c r="P22" s="603"/>
      <c r="Q22" s="603"/>
      <c r="R22" s="603"/>
      <c r="S22" s="603"/>
      <c r="T22" s="603"/>
      <c r="U22" s="603"/>
      <c r="V22" s="603"/>
      <c r="W22" s="603"/>
      <c r="X22" s="603"/>
      <c r="Y22" s="603"/>
      <c r="Z22" s="603"/>
      <c r="AA22" s="603"/>
      <c r="AB22" s="603"/>
      <c r="AC22" s="603"/>
      <c r="AD22" s="603"/>
      <c r="AE22" s="603"/>
      <c r="AF22" s="603"/>
      <c r="AG22" s="603"/>
      <c r="AH22" s="603"/>
      <c r="AI22" s="603"/>
      <c r="AJ22" s="603"/>
      <c r="AK22" s="603"/>
      <c r="AL22" s="603"/>
      <c r="AM22" s="603"/>
      <c r="AN22" s="603"/>
      <c r="AO22" s="603"/>
      <c r="AP22" s="10"/>
    </row>
    <row r="23" spans="1:42" s="4" customFormat="1" ht="15" customHeight="1" thickBot="1" x14ac:dyDescent="0.5">
      <c r="A23" s="34"/>
      <c r="B23" s="1397" t="s">
        <v>90</v>
      </c>
      <c r="C23" s="1398"/>
      <c r="D23" s="1398"/>
      <c r="E23" s="1398"/>
      <c r="F23" s="1398"/>
      <c r="G23" s="1398"/>
      <c r="H23" s="1398"/>
      <c r="I23" s="1398"/>
      <c r="J23" s="1398"/>
      <c r="K23" s="1398"/>
      <c r="L23" s="1398"/>
      <c r="M23" s="1398"/>
      <c r="N23" s="1398"/>
      <c r="O23" s="1398"/>
      <c r="P23" s="1398"/>
      <c r="Q23" s="1398"/>
      <c r="R23" s="1398"/>
      <c r="S23" s="1398"/>
      <c r="T23" s="1398"/>
      <c r="U23" s="1398"/>
      <c r="V23" s="1398"/>
      <c r="W23" s="1398"/>
      <c r="X23" s="1398"/>
      <c r="Y23" s="1398"/>
      <c r="Z23" s="1398"/>
      <c r="AA23" s="1398"/>
      <c r="AB23" s="1398"/>
      <c r="AC23" s="1398"/>
      <c r="AD23" s="1398"/>
      <c r="AE23" s="1398"/>
      <c r="AF23" s="1398"/>
      <c r="AG23" s="1398"/>
      <c r="AH23" s="1398"/>
      <c r="AI23" s="1398"/>
      <c r="AJ23" s="1398"/>
      <c r="AK23" s="1398"/>
      <c r="AL23" s="1398"/>
      <c r="AM23" s="1398"/>
      <c r="AN23" s="1398"/>
      <c r="AO23" s="1399"/>
      <c r="AP23" s="34"/>
    </row>
    <row r="24" spans="1:42" ht="12.2" customHeight="1" thickBot="1" x14ac:dyDescent="0.5">
      <c r="A24" s="10"/>
      <c r="B24" s="1410" t="s">
        <v>89</v>
      </c>
      <c r="C24" s="1411"/>
      <c r="D24" s="1411"/>
      <c r="E24" s="1411"/>
      <c r="F24" s="1411"/>
      <c r="G24" s="1411"/>
      <c r="H24" s="1411"/>
      <c r="I24" s="1411"/>
      <c r="J24" s="1411"/>
      <c r="K24" s="1411"/>
      <c r="L24" s="1411"/>
      <c r="M24" s="1411"/>
      <c r="N24" s="1411"/>
      <c r="O24" s="1411"/>
      <c r="P24" s="1411"/>
      <c r="Q24" s="1411"/>
      <c r="R24" s="1411"/>
      <c r="S24" s="1412"/>
      <c r="T24" s="1407" t="s">
        <v>88</v>
      </c>
      <c r="U24" s="1408"/>
      <c r="V24" s="1408"/>
      <c r="W24" s="1408"/>
      <c r="X24" s="1408"/>
      <c r="Y24" s="1408"/>
      <c r="Z24" s="1408"/>
      <c r="AA24" s="1408"/>
      <c r="AB24" s="1408"/>
      <c r="AC24" s="1408"/>
      <c r="AD24" s="1408"/>
      <c r="AE24" s="1408"/>
      <c r="AF24" s="1408"/>
      <c r="AG24" s="1408"/>
      <c r="AH24" s="1409"/>
      <c r="AI24" s="1407" t="s">
        <v>87</v>
      </c>
      <c r="AJ24" s="1408"/>
      <c r="AK24" s="1408"/>
      <c r="AL24" s="1408"/>
      <c r="AM24" s="1408"/>
      <c r="AN24" s="1408"/>
      <c r="AO24" s="1409"/>
      <c r="AP24" s="10"/>
    </row>
    <row r="25" spans="1:42" ht="12.2" customHeight="1" x14ac:dyDescent="0.45">
      <c r="A25" s="10"/>
      <c r="B25" s="1413"/>
      <c r="C25" s="1414"/>
      <c r="D25" s="1414"/>
      <c r="E25" s="1414"/>
      <c r="F25" s="1414"/>
      <c r="G25" s="1414"/>
      <c r="H25" s="1414"/>
      <c r="I25" s="1414"/>
      <c r="J25" s="1414"/>
      <c r="K25" s="1414"/>
      <c r="L25" s="1414"/>
      <c r="M25" s="1414"/>
      <c r="N25" s="1414"/>
      <c r="O25" s="1414"/>
      <c r="P25" s="1414"/>
      <c r="Q25" s="1414"/>
      <c r="R25" s="1414"/>
      <c r="S25" s="1414"/>
      <c r="T25" s="1414"/>
      <c r="U25" s="1414"/>
      <c r="V25" s="1414"/>
      <c r="W25" s="1414"/>
      <c r="X25" s="1414"/>
      <c r="Y25" s="1414"/>
      <c r="Z25" s="1414"/>
      <c r="AA25" s="1414"/>
      <c r="AB25" s="1414"/>
      <c r="AC25" s="1414"/>
      <c r="AD25" s="1414"/>
      <c r="AE25" s="1414"/>
      <c r="AF25" s="1414"/>
      <c r="AG25" s="1414"/>
      <c r="AH25" s="1414"/>
      <c r="AI25" s="1415"/>
      <c r="AJ25" s="1415"/>
      <c r="AK25" s="1415"/>
      <c r="AL25" s="1415"/>
      <c r="AM25" s="1415"/>
      <c r="AN25" s="1415"/>
      <c r="AO25" s="1416"/>
      <c r="AP25" s="10"/>
    </row>
    <row r="26" spans="1:42" ht="12.2" customHeight="1" x14ac:dyDescent="0.45">
      <c r="A26" s="10"/>
      <c r="B26" s="1327"/>
      <c r="C26" s="1328"/>
      <c r="D26" s="1328"/>
      <c r="E26" s="1328"/>
      <c r="F26" s="1328"/>
      <c r="G26" s="1328"/>
      <c r="H26" s="1328"/>
      <c r="I26" s="1328"/>
      <c r="J26" s="1328"/>
      <c r="K26" s="1328"/>
      <c r="L26" s="1328"/>
      <c r="M26" s="1328"/>
      <c r="N26" s="1328"/>
      <c r="O26" s="1328"/>
      <c r="P26" s="1328"/>
      <c r="Q26" s="1328"/>
      <c r="R26" s="1328"/>
      <c r="S26" s="1328"/>
      <c r="T26" s="1328"/>
      <c r="U26" s="1328"/>
      <c r="V26" s="1328"/>
      <c r="W26" s="1328"/>
      <c r="X26" s="1328"/>
      <c r="Y26" s="1328"/>
      <c r="Z26" s="1328"/>
      <c r="AA26" s="1328"/>
      <c r="AB26" s="1328"/>
      <c r="AC26" s="1328"/>
      <c r="AD26" s="1328"/>
      <c r="AE26" s="1328"/>
      <c r="AF26" s="1328"/>
      <c r="AG26" s="1328"/>
      <c r="AH26" s="1328"/>
      <c r="AI26" s="1325"/>
      <c r="AJ26" s="1325"/>
      <c r="AK26" s="1325"/>
      <c r="AL26" s="1325"/>
      <c r="AM26" s="1325"/>
      <c r="AN26" s="1325"/>
      <c r="AO26" s="1326"/>
      <c r="AP26" s="10"/>
    </row>
    <row r="27" spans="1:42" ht="12.2" customHeight="1" x14ac:dyDescent="0.45">
      <c r="A27" s="10"/>
      <c r="B27" s="1327"/>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5"/>
      <c r="AJ27" s="1325"/>
      <c r="AK27" s="1325"/>
      <c r="AL27" s="1325"/>
      <c r="AM27" s="1325"/>
      <c r="AN27" s="1325"/>
      <c r="AO27" s="1326"/>
      <c r="AP27" s="10"/>
    </row>
    <row r="28" spans="1:42" ht="12.2" customHeight="1" x14ac:dyDescent="0.45">
      <c r="A28" s="10"/>
      <c r="B28" s="1327"/>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5"/>
      <c r="AJ28" s="1325"/>
      <c r="AK28" s="1325"/>
      <c r="AL28" s="1325"/>
      <c r="AM28" s="1325"/>
      <c r="AN28" s="1325"/>
      <c r="AO28" s="1326"/>
      <c r="AP28" s="10"/>
    </row>
    <row r="29" spans="1:42" ht="12.2" customHeight="1" x14ac:dyDescent="0.45">
      <c r="A29" s="10"/>
      <c r="B29" s="1327"/>
      <c r="C29" s="1328"/>
      <c r="D29" s="1328"/>
      <c r="E29" s="1328"/>
      <c r="F29" s="1328"/>
      <c r="G29" s="1328"/>
      <c r="H29" s="1328"/>
      <c r="I29" s="1328"/>
      <c r="J29" s="1328"/>
      <c r="K29" s="1328"/>
      <c r="L29" s="1328"/>
      <c r="M29" s="1328"/>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5"/>
      <c r="AJ29" s="1325"/>
      <c r="AK29" s="1325"/>
      <c r="AL29" s="1325"/>
      <c r="AM29" s="1325"/>
      <c r="AN29" s="1325"/>
      <c r="AO29" s="1326"/>
      <c r="AP29" s="10"/>
    </row>
    <row r="30" spans="1:42" ht="12.2" customHeight="1" x14ac:dyDescent="0.45">
      <c r="A30" s="10"/>
      <c r="B30" s="1327"/>
      <c r="C30" s="1328"/>
      <c r="D30" s="1328"/>
      <c r="E30" s="1328"/>
      <c r="F30" s="1328"/>
      <c r="G30" s="1328"/>
      <c r="H30" s="1328"/>
      <c r="I30" s="1328"/>
      <c r="J30" s="1328"/>
      <c r="K30" s="1328"/>
      <c r="L30" s="1328"/>
      <c r="M30" s="1328"/>
      <c r="N30" s="1328"/>
      <c r="O30" s="1328"/>
      <c r="P30" s="1328"/>
      <c r="Q30" s="1328"/>
      <c r="R30" s="1328"/>
      <c r="S30" s="1328"/>
      <c r="T30" s="1328"/>
      <c r="U30" s="1328"/>
      <c r="V30" s="1328"/>
      <c r="W30" s="1328"/>
      <c r="X30" s="1328"/>
      <c r="Y30" s="1328"/>
      <c r="Z30" s="1328"/>
      <c r="AA30" s="1328"/>
      <c r="AB30" s="1328"/>
      <c r="AC30" s="1328"/>
      <c r="AD30" s="1328"/>
      <c r="AE30" s="1328"/>
      <c r="AF30" s="1328"/>
      <c r="AG30" s="1328"/>
      <c r="AH30" s="1328"/>
      <c r="AI30" s="1325"/>
      <c r="AJ30" s="1325"/>
      <c r="AK30" s="1325"/>
      <c r="AL30" s="1325"/>
      <c r="AM30" s="1325"/>
      <c r="AN30" s="1325"/>
      <c r="AO30" s="1326"/>
      <c r="AP30" s="10"/>
    </row>
    <row r="31" spans="1:42" ht="12.2" customHeight="1" x14ac:dyDescent="0.45">
      <c r="A31" s="10"/>
      <c r="B31" s="1327"/>
      <c r="C31" s="1328"/>
      <c r="D31" s="1328"/>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5"/>
      <c r="AJ31" s="1325"/>
      <c r="AK31" s="1325"/>
      <c r="AL31" s="1325"/>
      <c r="AM31" s="1325"/>
      <c r="AN31" s="1325"/>
      <c r="AO31" s="1326"/>
      <c r="AP31" s="10"/>
    </row>
    <row r="32" spans="1:42" ht="12.2" customHeight="1" x14ac:dyDescent="0.45">
      <c r="A32" s="10"/>
      <c r="B32" s="1327"/>
      <c r="C32" s="1328"/>
      <c r="D32" s="1328"/>
      <c r="E32" s="1328"/>
      <c r="F32" s="1328"/>
      <c r="G32" s="1328"/>
      <c r="H32" s="1328"/>
      <c r="I32" s="1328"/>
      <c r="J32" s="1328"/>
      <c r="K32" s="1328"/>
      <c r="L32" s="1328"/>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5"/>
      <c r="AJ32" s="1325"/>
      <c r="AK32" s="1325"/>
      <c r="AL32" s="1325"/>
      <c r="AM32" s="1325"/>
      <c r="AN32" s="1325"/>
      <c r="AO32" s="1326"/>
      <c r="AP32" s="10"/>
    </row>
    <row r="33" spans="1:42" ht="12.2" customHeight="1" x14ac:dyDescent="0.45">
      <c r="A33" s="10"/>
      <c r="B33" s="1327"/>
      <c r="C33" s="1328"/>
      <c r="D33" s="1328"/>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5"/>
      <c r="AJ33" s="1325"/>
      <c r="AK33" s="1325"/>
      <c r="AL33" s="1325"/>
      <c r="AM33" s="1325"/>
      <c r="AN33" s="1325"/>
      <c r="AO33" s="1326"/>
      <c r="AP33" s="10"/>
    </row>
    <row r="34" spans="1:42" ht="12.2" customHeight="1" x14ac:dyDescent="0.45">
      <c r="A34" s="10"/>
      <c r="B34" s="1327"/>
      <c r="C34" s="1328"/>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5"/>
      <c r="AJ34" s="1325"/>
      <c r="AK34" s="1325"/>
      <c r="AL34" s="1325"/>
      <c r="AM34" s="1325"/>
      <c r="AN34" s="1325"/>
      <c r="AO34" s="1326"/>
      <c r="AP34" s="10"/>
    </row>
    <row r="35" spans="1:42" ht="12.2" customHeight="1" x14ac:dyDescent="0.45">
      <c r="A35" s="10"/>
      <c r="B35" s="1327"/>
      <c r="C35" s="1328"/>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5"/>
      <c r="AJ35" s="1325"/>
      <c r="AK35" s="1325"/>
      <c r="AL35" s="1325"/>
      <c r="AM35" s="1325"/>
      <c r="AN35" s="1325"/>
      <c r="AO35" s="1326"/>
      <c r="AP35" s="10"/>
    </row>
    <row r="36" spans="1:42" ht="12.2" customHeight="1" x14ac:dyDescent="0.45">
      <c r="A36" s="10"/>
      <c r="B36" s="1327"/>
      <c r="C36" s="1328"/>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5"/>
      <c r="AJ36" s="1325"/>
      <c r="AK36" s="1325"/>
      <c r="AL36" s="1325"/>
      <c r="AM36" s="1325"/>
      <c r="AN36" s="1325"/>
      <c r="AO36" s="1326"/>
      <c r="AP36" s="10"/>
    </row>
    <row r="37" spans="1:42" ht="12.2" customHeight="1" thickBot="1" x14ac:dyDescent="0.5">
      <c r="A37" s="10"/>
      <c r="B37" s="1331"/>
      <c r="C37" s="1332"/>
      <c r="D37" s="1332"/>
      <c r="E37" s="1332"/>
      <c r="F37" s="1332"/>
      <c r="G37" s="1332"/>
      <c r="H37" s="1332"/>
      <c r="I37" s="1332"/>
      <c r="J37" s="1332"/>
      <c r="K37" s="1332"/>
      <c r="L37" s="1332"/>
      <c r="M37" s="1332"/>
      <c r="N37" s="1332"/>
      <c r="O37" s="1332"/>
      <c r="P37" s="1332"/>
      <c r="Q37" s="1332"/>
      <c r="R37" s="1332"/>
      <c r="S37" s="1332"/>
      <c r="T37" s="1332"/>
      <c r="U37" s="1332"/>
      <c r="V37" s="1332"/>
      <c r="W37" s="1332"/>
      <c r="X37" s="1332"/>
      <c r="Y37" s="1332"/>
      <c r="Z37" s="1332"/>
      <c r="AA37" s="1332"/>
      <c r="AB37" s="1332"/>
      <c r="AC37" s="1332"/>
      <c r="AD37" s="1332"/>
      <c r="AE37" s="1332"/>
      <c r="AF37" s="1332"/>
      <c r="AG37" s="1332"/>
      <c r="AH37" s="1332"/>
      <c r="AI37" s="1329"/>
      <c r="AJ37" s="1329"/>
      <c r="AK37" s="1329"/>
      <c r="AL37" s="1329"/>
      <c r="AM37" s="1329"/>
      <c r="AN37" s="1329"/>
      <c r="AO37" s="1330"/>
      <c r="AP37" s="10"/>
    </row>
    <row r="38" spans="1:42" ht="6.6" customHeight="1" thickBot="1" x14ac:dyDescent="0.5">
      <c r="A38" s="10"/>
      <c r="B38" s="603"/>
      <c r="C38" s="603"/>
      <c r="D38" s="603"/>
      <c r="E38" s="603"/>
      <c r="F38" s="603"/>
      <c r="G38" s="603"/>
      <c r="H38" s="603"/>
      <c r="I38" s="603"/>
      <c r="J38" s="603"/>
      <c r="K38" s="603"/>
      <c r="L38" s="603"/>
      <c r="M38" s="603"/>
      <c r="N38" s="603"/>
      <c r="O38" s="603"/>
      <c r="P38" s="603"/>
      <c r="Q38" s="603"/>
      <c r="R38" s="603"/>
      <c r="S38" s="603"/>
      <c r="T38" s="603"/>
      <c r="U38" s="603"/>
      <c r="V38" s="603"/>
      <c r="W38" s="603"/>
      <c r="X38" s="603"/>
      <c r="Y38" s="603"/>
      <c r="Z38" s="603"/>
      <c r="AA38" s="603"/>
      <c r="AB38" s="603"/>
      <c r="AC38" s="603"/>
      <c r="AD38" s="603"/>
      <c r="AE38" s="603"/>
      <c r="AF38" s="603"/>
      <c r="AG38" s="603"/>
      <c r="AH38" s="603"/>
      <c r="AI38" s="603"/>
      <c r="AJ38" s="603"/>
      <c r="AK38" s="603"/>
      <c r="AL38" s="603"/>
      <c r="AM38" s="603"/>
      <c r="AN38" s="603"/>
      <c r="AO38" s="603"/>
      <c r="AP38" s="10"/>
    </row>
    <row r="39" spans="1:42" s="4" customFormat="1" ht="30.2" customHeight="1" thickBot="1" x14ac:dyDescent="0.5">
      <c r="A39" s="34"/>
      <c r="B39" s="1336" t="s">
        <v>91</v>
      </c>
      <c r="C39" s="1337"/>
      <c r="D39" s="1337"/>
      <c r="E39" s="1337"/>
      <c r="F39" s="1337"/>
      <c r="G39" s="1337"/>
      <c r="H39" s="1337"/>
      <c r="I39" s="1337"/>
      <c r="J39" s="1337"/>
      <c r="K39" s="1337"/>
      <c r="L39" s="1337"/>
      <c r="M39" s="1337"/>
      <c r="N39" s="1337"/>
      <c r="O39" s="1337"/>
      <c r="P39" s="1337"/>
      <c r="Q39" s="1337"/>
      <c r="R39" s="1337"/>
      <c r="S39" s="1337"/>
      <c r="T39" s="1337"/>
      <c r="U39" s="1337"/>
      <c r="V39" s="1337"/>
      <c r="W39" s="1337"/>
      <c r="X39" s="1337"/>
      <c r="Y39" s="1337"/>
      <c r="Z39" s="1337"/>
      <c r="AA39" s="1337"/>
      <c r="AB39" s="1337"/>
      <c r="AC39" s="1337"/>
      <c r="AD39" s="1337"/>
      <c r="AE39" s="1337"/>
      <c r="AF39" s="1337"/>
      <c r="AG39" s="1337"/>
      <c r="AH39" s="1337"/>
      <c r="AI39" s="1337"/>
      <c r="AJ39" s="1337"/>
      <c r="AK39" s="1337"/>
      <c r="AL39" s="1337"/>
      <c r="AM39" s="1337"/>
      <c r="AN39" s="1337"/>
      <c r="AO39" s="1338"/>
      <c r="AP39" s="34"/>
    </row>
    <row r="40" spans="1:42" s="4" customFormat="1" ht="30.2" customHeight="1" x14ac:dyDescent="0.45">
      <c r="A40" s="34"/>
      <c r="B40" s="1344"/>
      <c r="C40" s="1345"/>
      <c r="D40" s="1345"/>
      <c r="E40" s="1345"/>
      <c r="F40" s="1345"/>
      <c r="G40" s="1345"/>
      <c r="H40" s="1345"/>
      <c r="I40" s="1345"/>
      <c r="J40" s="1345"/>
      <c r="K40" s="1345"/>
      <c r="L40" s="1345"/>
      <c r="M40" s="1345"/>
      <c r="N40" s="1345"/>
      <c r="O40" s="1345"/>
      <c r="P40" s="1345"/>
      <c r="Q40" s="1345"/>
      <c r="R40" s="1345"/>
      <c r="S40" s="1345"/>
      <c r="T40" s="1345"/>
      <c r="U40" s="1345"/>
      <c r="V40" s="1345"/>
      <c r="W40" s="1345"/>
      <c r="X40" s="1345"/>
      <c r="Y40" s="1345"/>
      <c r="Z40" s="1345"/>
      <c r="AA40" s="1345"/>
      <c r="AB40" s="1345"/>
      <c r="AC40" s="1345"/>
      <c r="AD40" s="1345"/>
      <c r="AE40" s="1345"/>
      <c r="AF40" s="1345"/>
      <c r="AG40" s="1345"/>
      <c r="AH40" s="1345"/>
      <c r="AI40" s="1345"/>
      <c r="AJ40" s="1345"/>
      <c r="AK40" s="1345"/>
      <c r="AL40" s="1345"/>
      <c r="AM40" s="1345"/>
      <c r="AN40" s="1345"/>
      <c r="AO40" s="1346"/>
      <c r="AP40" s="34"/>
    </row>
    <row r="41" spans="1:42" s="4" customFormat="1" ht="15" customHeight="1" x14ac:dyDescent="0.45">
      <c r="A41" s="10"/>
      <c r="B41" s="1347"/>
      <c r="C41" s="1348"/>
      <c r="D41" s="1348"/>
      <c r="E41" s="1348"/>
      <c r="F41" s="1348"/>
      <c r="G41" s="1348"/>
      <c r="H41" s="1348"/>
      <c r="I41" s="1348"/>
      <c r="J41" s="1348"/>
      <c r="K41" s="1348"/>
      <c r="L41" s="1348"/>
      <c r="M41" s="1348"/>
      <c r="N41" s="1348"/>
      <c r="O41" s="1348"/>
      <c r="P41" s="1348"/>
      <c r="Q41" s="1348"/>
      <c r="R41" s="1348"/>
      <c r="S41" s="1348"/>
      <c r="T41" s="1348"/>
      <c r="U41" s="1348"/>
      <c r="V41" s="1348"/>
      <c r="W41" s="1348"/>
      <c r="X41" s="1348"/>
      <c r="Y41" s="1348"/>
      <c r="Z41" s="1348"/>
      <c r="AA41" s="1348"/>
      <c r="AB41" s="1348"/>
      <c r="AC41" s="1348"/>
      <c r="AD41" s="1348"/>
      <c r="AE41" s="1348"/>
      <c r="AF41" s="1348"/>
      <c r="AG41" s="1348"/>
      <c r="AH41" s="1348"/>
      <c r="AI41" s="1348"/>
      <c r="AJ41" s="1348"/>
      <c r="AK41" s="1348"/>
      <c r="AL41" s="1348"/>
      <c r="AM41" s="1348"/>
      <c r="AN41" s="1348"/>
      <c r="AO41" s="1349"/>
      <c r="AP41" s="34"/>
    </row>
    <row r="42" spans="1:42" s="4" customFormat="1" ht="15" customHeight="1" x14ac:dyDescent="0.45">
      <c r="A42" s="10"/>
      <c r="B42" s="1347"/>
      <c r="C42" s="1348"/>
      <c r="D42" s="1348"/>
      <c r="E42" s="1348"/>
      <c r="F42" s="1348"/>
      <c r="G42" s="1348"/>
      <c r="H42" s="1348"/>
      <c r="I42" s="1348"/>
      <c r="J42" s="1348"/>
      <c r="K42" s="1348"/>
      <c r="L42" s="1348"/>
      <c r="M42" s="1348"/>
      <c r="N42" s="1348"/>
      <c r="O42" s="1348"/>
      <c r="P42" s="1348"/>
      <c r="Q42" s="1348"/>
      <c r="R42" s="1348"/>
      <c r="S42" s="1348"/>
      <c r="T42" s="1348"/>
      <c r="U42" s="1348"/>
      <c r="V42" s="1348"/>
      <c r="W42" s="1348"/>
      <c r="X42" s="1348"/>
      <c r="Y42" s="1348"/>
      <c r="Z42" s="1348"/>
      <c r="AA42" s="1348"/>
      <c r="AB42" s="1348"/>
      <c r="AC42" s="1348"/>
      <c r="AD42" s="1348"/>
      <c r="AE42" s="1348"/>
      <c r="AF42" s="1348"/>
      <c r="AG42" s="1348"/>
      <c r="AH42" s="1348"/>
      <c r="AI42" s="1348"/>
      <c r="AJ42" s="1348"/>
      <c r="AK42" s="1348"/>
      <c r="AL42" s="1348"/>
      <c r="AM42" s="1348"/>
      <c r="AN42" s="1348"/>
      <c r="AO42" s="1349"/>
      <c r="AP42" s="34"/>
    </row>
    <row r="43" spans="1:42" s="4" customFormat="1" ht="15" customHeight="1" thickBot="1" x14ac:dyDescent="0.5">
      <c r="A43" s="10"/>
      <c r="B43" s="1350"/>
      <c r="C43" s="1351"/>
      <c r="D43" s="1351"/>
      <c r="E43" s="1351"/>
      <c r="F43" s="1351"/>
      <c r="G43" s="1351"/>
      <c r="H43" s="1351"/>
      <c r="I43" s="1351"/>
      <c r="J43" s="1351"/>
      <c r="K43" s="1351"/>
      <c r="L43" s="1351"/>
      <c r="M43" s="1351"/>
      <c r="N43" s="1351"/>
      <c r="O43" s="1351"/>
      <c r="P43" s="1351"/>
      <c r="Q43" s="1351"/>
      <c r="R43" s="1351"/>
      <c r="S43" s="1351"/>
      <c r="T43" s="1351"/>
      <c r="U43" s="1351"/>
      <c r="V43" s="1351"/>
      <c r="W43" s="1351"/>
      <c r="X43" s="1351"/>
      <c r="Y43" s="1351"/>
      <c r="Z43" s="1351"/>
      <c r="AA43" s="1351"/>
      <c r="AB43" s="1351"/>
      <c r="AC43" s="1351"/>
      <c r="AD43" s="1351"/>
      <c r="AE43" s="1351"/>
      <c r="AF43" s="1351"/>
      <c r="AG43" s="1351"/>
      <c r="AH43" s="1351"/>
      <c r="AI43" s="1351"/>
      <c r="AJ43" s="1351"/>
      <c r="AK43" s="1351"/>
      <c r="AL43" s="1351"/>
      <c r="AM43" s="1351"/>
      <c r="AN43" s="1351"/>
      <c r="AO43" s="1352"/>
      <c r="AP43" s="34"/>
    </row>
    <row r="44" spans="1:42" ht="6.6" customHeight="1" x14ac:dyDescent="0.45">
      <c r="A44" s="10"/>
      <c r="B44" s="603"/>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603"/>
      <c r="AO44" s="603"/>
      <c r="AP44" s="10"/>
    </row>
    <row r="45" spans="1:42" ht="12.2" customHeight="1" x14ac:dyDescent="0.45">
      <c r="A45" s="10"/>
      <c r="B45" s="1339" t="s">
        <v>51</v>
      </c>
      <c r="C45" s="1339"/>
      <c r="D45" s="1339"/>
      <c r="E45" s="1339"/>
      <c r="F45" s="1339"/>
      <c r="G45" s="1339"/>
      <c r="H45" s="1339"/>
      <c r="I45" s="1339"/>
      <c r="J45" s="1339"/>
      <c r="K45" s="1339"/>
      <c r="L45" s="1333"/>
      <c r="M45" s="1334"/>
      <c r="N45" s="1334"/>
      <c r="O45" s="1334"/>
      <c r="P45" s="1334"/>
      <c r="Q45" s="1334"/>
      <c r="R45" s="1334"/>
      <c r="S45" s="1334"/>
      <c r="T45" s="1334"/>
      <c r="U45" s="1334"/>
      <c r="V45" s="1334"/>
      <c r="W45" s="1334"/>
      <c r="X45" s="1334"/>
      <c r="Y45" s="1334"/>
      <c r="Z45" s="1334"/>
      <c r="AA45" s="1334"/>
      <c r="AB45" s="1334"/>
      <c r="AC45" s="1334"/>
      <c r="AD45" s="1334"/>
      <c r="AE45" s="1334"/>
      <c r="AF45" s="1334"/>
      <c r="AG45" s="1335"/>
      <c r="AH45" s="604"/>
      <c r="AI45" s="1340" t="s">
        <v>54</v>
      </c>
      <c r="AJ45" s="1340"/>
      <c r="AK45" s="1341"/>
      <c r="AL45" s="1342"/>
      <c r="AM45" s="1342"/>
      <c r="AN45" s="1342"/>
      <c r="AO45" s="1343"/>
      <c r="AP45" s="10"/>
    </row>
    <row r="46" spans="1:42" ht="6.4" customHeight="1" x14ac:dyDescent="0.45">
      <c r="A46" s="10"/>
      <c r="B46" s="605"/>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604"/>
      <c r="AO46" s="604"/>
      <c r="AP46" s="10"/>
    </row>
    <row r="47" spans="1:42" ht="12.2" customHeight="1" x14ac:dyDescent="0.45">
      <c r="A47" s="10"/>
      <c r="B47" s="1339" t="s">
        <v>52</v>
      </c>
      <c r="C47" s="1339"/>
      <c r="D47" s="1339"/>
      <c r="E47" s="1339"/>
      <c r="F47" s="1333" t="str">
        <f>IF(ISBLANK(Information!D11),"",Information!D11)</f>
        <v/>
      </c>
      <c r="G47" s="1334"/>
      <c r="H47" s="1334"/>
      <c r="I47" s="1334"/>
      <c r="J47" s="1334"/>
      <c r="K47" s="1334"/>
      <c r="L47" s="1334"/>
      <c r="M47" s="1334"/>
      <c r="N47" s="1334"/>
      <c r="O47" s="1334"/>
      <c r="P47" s="1334"/>
      <c r="Q47" s="1335"/>
      <c r="R47" s="604"/>
      <c r="S47" s="1340" t="s">
        <v>55</v>
      </c>
      <c r="T47" s="1340"/>
      <c r="U47" s="1340"/>
      <c r="V47" s="1333" t="str">
        <f>IF(ISBLANK(Information!D13),"",Information!D13)</f>
        <v/>
      </c>
      <c r="W47" s="1334"/>
      <c r="X47" s="1334"/>
      <c r="Y47" s="1334"/>
      <c r="Z47" s="1334"/>
      <c r="AA47" s="1334"/>
      <c r="AB47" s="1334"/>
      <c r="AC47" s="1334"/>
      <c r="AD47" s="1334"/>
      <c r="AE47" s="1334"/>
      <c r="AF47" s="1334"/>
      <c r="AG47" s="1335"/>
      <c r="AH47" s="604"/>
      <c r="AI47" s="1340" t="s">
        <v>57</v>
      </c>
      <c r="AJ47" s="1340"/>
      <c r="AK47" s="1333" t="str">
        <f>IF(ISBLANK(Information!D14),"",Information!D14)</f>
        <v/>
      </c>
      <c r="AL47" s="1334"/>
      <c r="AM47" s="1334"/>
      <c r="AN47" s="1334"/>
      <c r="AO47" s="1335"/>
      <c r="AP47" s="10"/>
    </row>
    <row r="48" spans="1:42" ht="6.4" customHeight="1" x14ac:dyDescent="0.45">
      <c r="A48" s="10"/>
      <c r="B48" s="605"/>
      <c r="C48" s="604"/>
      <c r="D48" s="604"/>
      <c r="E48" s="604"/>
      <c r="F48" s="604"/>
      <c r="G48" s="604"/>
      <c r="H48" s="604"/>
      <c r="I48" s="604"/>
      <c r="J48" s="604"/>
      <c r="K48" s="604"/>
      <c r="L48" s="604"/>
      <c r="M48" s="604"/>
      <c r="N48" s="604"/>
      <c r="O48" s="604"/>
      <c r="P48" s="604"/>
      <c r="Q48" s="604"/>
      <c r="R48" s="604"/>
      <c r="S48" s="604"/>
      <c r="T48" s="604"/>
      <c r="U48" s="604"/>
      <c r="V48" s="604"/>
      <c r="W48" s="604"/>
      <c r="X48" s="604"/>
      <c r="Y48" s="604"/>
      <c r="Z48" s="604"/>
      <c r="AA48" s="604"/>
      <c r="AB48" s="604"/>
      <c r="AC48" s="604"/>
      <c r="AD48" s="604"/>
      <c r="AE48" s="604"/>
      <c r="AF48" s="604"/>
      <c r="AG48" s="604"/>
      <c r="AH48" s="604"/>
      <c r="AI48" s="604"/>
      <c r="AJ48" s="604"/>
      <c r="AK48" s="604"/>
      <c r="AL48" s="604"/>
      <c r="AM48" s="604"/>
      <c r="AN48" s="604"/>
      <c r="AO48" s="604"/>
      <c r="AP48" s="10"/>
    </row>
    <row r="49" spans="1:42" ht="12.2" customHeight="1" x14ac:dyDescent="0.45">
      <c r="A49" s="10"/>
      <c r="B49" s="1339" t="s">
        <v>53</v>
      </c>
      <c r="C49" s="1339"/>
      <c r="D49" s="1339"/>
      <c r="E49" s="1339"/>
      <c r="F49" s="1333" t="str">
        <f>IF(ISBLANK(Information!D12),"",Information!D12)</f>
        <v/>
      </c>
      <c r="G49" s="1334"/>
      <c r="H49" s="1334"/>
      <c r="I49" s="1334"/>
      <c r="J49" s="1334"/>
      <c r="K49" s="1334"/>
      <c r="L49" s="1334"/>
      <c r="M49" s="1334"/>
      <c r="N49" s="1334"/>
      <c r="O49" s="1334"/>
      <c r="P49" s="1334"/>
      <c r="Q49" s="1334"/>
      <c r="R49" s="606"/>
      <c r="S49" s="1340" t="s">
        <v>56</v>
      </c>
      <c r="T49" s="1340"/>
      <c r="U49" s="1340"/>
      <c r="V49" s="1333" t="str">
        <f>IF(ISBLANK(Information!D15),"",Information!D15)</f>
        <v/>
      </c>
      <c r="W49" s="1334"/>
      <c r="X49" s="1334"/>
      <c r="Y49" s="1334"/>
      <c r="Z49" s="1334"/>
      <c r="AA49" s="1334"/>
      <c r="AB49" s="1334"/>
      <c r="AC49" s="1334"/>
      <c r="AD49" s="1334"/>
      <c r="AE49" s="1334"/>
      <c r="AF49" s="1334"/>
      <c r="AG49" s="1335"/>
      <c r="AH49" s="604"/>
      <c r="AI49" s="604"/>
      <c r="AJ49" s="604"/>
      <c r="AK49" s="604"/>
      <c r="AL49" s="604"/>
      <c r="AM49" s="604"/>
      <c r="AN49" s="604"/>
      <c r="AO49" s="604"/>
      <c r="AP49" s="10"/>
    </row>
    <row r="50" spans="1:42" ht="6.4" customHeight="1" x14ac:dyDescent="0.45">
      <c r="A50" s="10"/>
      <c r="B50" s="603"/>
      <c r="C50" s="603"/>
      <c r="D50" s="603"/>
      <c r="E50" s="603"/>
      <c r="F50" s="603"/>
      <c r="G50" s="603"/>
      <c r="H50" s="603"/>
      <c r="I50" s="603"/>
      <c r="J50" s="603"/>
      <c r="K50" s="603"/>
      <c r="L50" s="603"/>
      <c r="M50" s="603"/>
      <c r="N50" s="603"/>
      <c r="O50" s="603"/>
      <c r="P50" s="603"/>
      <c r="Q50" s="603"/>
      <c r="R50" s="603"/>
      <c r="S50" s="603"/>
      <c r="T50" s="603"/>
      <c r="U50" s="603"/>
      <c r="V50" s="603"/>
      <c r="W50" s="603"/>
      <c r="X50" s="603"/>
      <c r="Y50" s="603"/>
      <c r="Z50" s="603"/>
      <c r="AA50" s="603"/>
      <c r="AB50" s="603"/>
      <c r="AC50" s="603"/>
      <c r="AD50" s="603"/>
      <c r="AE50" s="603"/>
      <c r="AF50" s="603"/>
      <c r="AG50" s="603"/>
      <c r="AH50" s="603"/>
      <c r="AI50" s="603"/>
      <c r="AJ50" s="603"/>
      <c r="AK50" s="603"/>
      <c r="AL50" s="603"/>
      <c r="AM50" s="603"/>
      <c r="AN50" s="603"/>
      <c r="AO50" s="603"/>
      <c r="AP50" s="10"/>
    </row>
    <row r="51" spans="1:42" ht="12.2" customHeight="1" x14ac:dyDescent="0.45">
      <c r="A51" s="10"/>
      <c r="B51" s="1360" t="s">
        <v>58</v>
      </c>
      <c r="C51" s="1360"/>
      <c r="D51" s="1360"/>
      <c r="E51" s="1360"/>
      <c r="F51" s="1360"/>
      <c r="G51" s="1360"/>
      <c r="H51" s="1360"/>
      <c r="I51" s="1360"/>
      <c r="J51" s="1360"/>
      <c r="K51" s="1360"/>
      <c r="L51" s="1360"/>
      <c r="M51" s="1360"/>
      <c r="N51" s="1360"/>
      <c r="O51" s="1360"/>
      <c r="P51" s="1360"/>
      <c r="Q51" s="1360"/>
      <c r="R51" s="1360"/>
      <c r="S51" s="1360"/>
      <c r="T51" s="1360"/>
      <c r="U51" s="1360"/>
      <c r="V51" s="1360"/>
      <c r="W51" s="1360"/>
      <c r="X51" s="1360"/>
      <c r="Y51" s="1360"/>
      <c r="Z51" s="1360"/>
      <c r="AA51" s="1360"/>
      <c r="AB51" s="1360"/>
      <c r="AC51" s="1360"/>
      <c r="AD51" s="1360"/>
      <c r="AE51" s="1360"/>
      <c r="AF51" s="1360"/>
      <c r="AG51" s="1360"/>
      <c r="AH51" s="1360"/>
      <c r="AI51" s="1360"/>
      <c r="AJ51" s="1360"/>
      <c r="AK51" s="1360"/>
      <c r="AL51" s="1360"/>
      <c r="AM51" s="1360"/>
      <c r="AN51" s="1360"/>
      <c r="AO51" s="1360"/>
      <c r="AP51" s="10"/>
    </row>
    <row r="52" spans="1:42" ht="12.2" customHeight="1" x14ac:dyDescent="0.45">
      <c r="A52" s="10"/>
      <c r="B52" s="1359" t="s">
        <v>92</v>
      </c>
      <c r="C52" s="1359"/>
      <c r="D52" s="1359"/>
      <c r="E52" s="1359"/>
      <c r="F52" s="1359"/>
      <c r="G52" s="1359"/>
      <c r="H52" s="1359"/>
      <c r="I52" s="1359"/>
      <c r="J52" s="1359"/>
      <c r="K52" s="1359"/>
      <c r="L52" s="1359"/>
      <c r="M52" s="603"/>
      <c r="N52" s="607"/>
      <c r="O52" s="1361" t="s">
        <v>60</v>
      </c>
      <c r="P52" s="1362"/>
      <c r="Q52" s="1362"/>
      <c r="R52" s="1362"/>
      <c r="S52" s="1362"/>
      <c r="T52" s="607"/>
      <c r="U52" s="1361" t="s">
        <v>62</v>
      </c>
      <c r="V52" s="1362"/>
      <c r="W52" s="1362"/>
      <c r="X52" s="1362"/>
      <c r="Y52" s="1362"/>
      <c r="Z52" s="608"/>
      <c r="AA52" s="603"/>
      <c r="AB52" s="603"/>
      <c r="AC52" s="603"/>
      <c r="AD52" s="603"/>
      <c r="AE52" s="603"/>
      <c r="AF52" s="603"/>
      <c r="AG52" s="603"/>
      <c r="AH52" s="603"/>
      <c r="AI52" s="603"/>
      <c r="AJ52" s="603"/>
      <c r="AK52" s="603"/>
      <c r="AL52" s="603"/>
      <c r="AM52" s="603"/>
      <c r="AN52" s="603"/>
      <c r="AO52" s="603"/>
      <c r="AP52" s="10"/>
    </row>
    <row r="53" spans="1:42" ht="12.2" customHeight="1" x14ac:dyDescent="0.45">
      <c r="A53" s="10"/>
      <c r="B53" s="603"/>
      <c r="C53" s="603"/>
      <c r="D53" s="603"/>
      <c r="E53" s="603"/>
      <c r="F53" s="603"/>
      <c r="G53" s="603"/>
      <c r="H53" s="603"/>
      <c r="I53" s="603"/>
      <c r="J53" s="603"/>
      <c r="K53" s="603"/>
      <c r="L53" s="603"/>
      <c r="M53" s="603"/>
      <c r="N53" s="609"/>
      <c r="O53" s="610"/>
      <c r="P53" s="610"/>
      <c r="Q53" s="610"/>
      <c r="R53" s="610"/>
      <c r="S53" s="610"/>
      <c r="T53" s="603"/>
      <c r="U53" s="603"/>
      <c r="V53" s="603"/>
      <c r="W53" s="603"/>
      <c r="X53" s="603"/>
      <c r="Y53" s="603"/>
      <c r="Z53" s="608"/>
      <c r="AA53" s="1359" t="s">
        <v>63</v>
      </c>
      <c r="AB53" s="1359"/>
      <c r="AC53" s="1359"/>
      <c r="AD53" s="1359"/>
      <c r="AE53" s="1359"/>
      <c r="AF53" s="603"/>
      <c r="AG53" s="603"/>
      <c r="AH53" s="603"/>
      <c r="AI53" s="603"/>
      <c r="AJ53" s="603"/>
      <c r="AK53" s="603"/>
      <c r="AL53" s="603"/>
      <c r="AM53" s="603"/>
      <c r="AN53" s="603"/>
      <c r="AO53" s="603"/>
      <c r="AP53" s="10"/>
    </row>
    <row r="54" spans="1:42" ht="12.2" customHeight="1" x14ac:dyDescent="0.45">
      <c r="A54" s="10"/>
      <c r="B54" s="1391" t="s">
        <v>636</v>
      </c>
      <c r="C54" s="1391"/>
      <c r="D54" s="1391"/>
      <c r="E54" s="1391"/>
      <c r="F54" s="1391"/>
      <c r="G54" s="1391"/>
      <c r="H54" s="1391"/>
      <c r="I54" s="1391"/>
      <c r="J54" s="1391"/>
      <c r="K54" s="1391"/>
      <c r="L54" s="1391"/>
      <c r="M54" s="1391"/>
      <c r="N54" s="1381"/>
      <c r="O54" s="1381"/>
      <c r="P54" s="1381"/>
      <c r="Q54" s="1381"/>
      <c r="R54" s="1381"/>
      <c r="S54" s="1381"/>
      <c r="T54" s="1381"/>
      <c r="U54" s="1381"/>
      <c r="V54" s="1381"/>
      <c r="W54" s="1381"/>
      <c r="X54" s="1381"/>
      <c r="Y54" s="1381"/>
      <c r="Z54" s="608"/>
      <c r="AA54" s="1353"/>
      <c r="AB54" s="1354"/>
      <c r="AC54" s="1354"/>
      <c r="AD54" s="1354"/>
      <c r="AE54" s="1354"/>
      <c r="AF54" s="1354"/>
      <c r="AG54" s="1354"/>
      <c r="AH54" s="1354"/>
      <c r="AI54" s="1354"/>
      <c r="AJ54" s="1354"/>
      <c r="AK54" s="1354"/>
      <c r="AL54" s="1354"/>
      <c r="AM54" s="1354"/>
      <c r="AN54" s="1354"/>
      <c r="AO54" s="1355"/>
      <c r="AP54" s="10"/>
    </row>
    <row r="55" spans="1:42" ht="12.2" customHeight="1" x14ac:dyDescent="0.45">
      <c r="A55" s="10"/>
      <c r="B55" s="1359" t="s">
        <v>52</v>
      </c>
      <c r="C55" s="1359"/>
      <c r="D55" s="1359"/>
      <c r="E55" s="1359"/>
      <c r="F55" s="1359"/>
      <c r="G55" s="1359"/>
      <c r="H55" s="1359"/>
      <c r="I55" s="1359"/>
      <c r="J55" s="1359"/>
      <c r="K55" s="611"/>
      <c r="L55" s="611"/>
      <c r="M55" s="611"/>
      <c r="N55" s="1381" t="str">
        <f>IF(ISBLANK(Information!D39),"",Information!D39)</f>
        <v/>
      </c>
      <c r="O55" s="1381"/>
      <c r="P55" s="1381"/>
      <c r="Q55" s="1381"/>
      <c r="R55" s="1381"/>
      <c r="S55" s="1381"/>
      <c r="T55" s="1381"/>
      <c r="U55" s="1381"/>
      <c r="V55" s="1381"/>
      <c r="W55" s="1381"/>
      <c r="X55" s="1381"/>
      <c r="Y55" s="1381"/>
      <c r="Z55" s="608"/>
      <c r="AA55" s="1356"/>
      <c r="AB55" s="1357"/>
      <c r="AC55" s="1357"/>
      <c r="AD55" s="1357"/>
      <c r="AE55" s="1357"/>
      <c r="AF55" s="1357"/>
      <c r="AG55" s="1357"/>
      <c r="AH55" s="1357"/>
      <c r="AI55" s="1357"/>
      <c r="AJ55" s="1357"/>
      <c r="AK55" s="1357"/>
      <c r="AL55" s="1357"/>
      <c r="AM55" s="1357"/>
      <c r="AN55" s="1357"/>
      <c r="AO55" s="1358"/>
      <c r="AP55" s="10"/>
    </row>
    <row r="56" spans="1:42" ht="6.6" customHeight="1" x14ac:dyDescent="0.45">
      <c r="A56" s="10"/>
      <c r="B56" s="603"/>
      <c r="C56" s="603"/>
      <c r="D56" s="603"/>
      <c r="E56" s="603"/>
      <c r="F56" s="603"/>
      <c r="G56" s="603"/>
      <c r="H56" s="603"/>
      <c r="I56" s="603"/>
      <c r="J56" s="603"/>
      <c r="K56" s="603"/>
      <c r="L56" s="603"/>
      <c r="M56" s="603"/>
      <c r="N56" s="603"/>
      <c r="O56" s="603"/>
      <c r="P56" s="603"/>
      <c r="Q56" s="603"/>
      <c r="R56" s="603"/>
      <c r="S56" s="603"/>
      <c r="T56" s="603"/>
      <c r="U56" s="603"/>
      <c r="V56" s="603"/>
      <c r="W56" s="603"/>
      <c r="X56" s="603"/>
      <c r="Y56" s="603"/>
      <c r="Z56" s="603"/>
      <c r="AA56" s="603"/>
      <c r="AB56" s="603"/>
      <c r="AC56" s="603"/>
      <c r="AD56" s="603"/>
      <c r="AE56" s="603"/>
      <c r="AF56" s="603"/>
      <c r="AG56" s="603"/>
      <c r="AH56" s="603"/>
      <c r="AI56" s="603"/>
      <c r="AJ56" s="603"/>
      <c r="AK56" s="603"/>
      <c r="AL56" s="603"/>
      <c r="AM56" s="603"/>
      <c r="AN56" s="603"/>
      <c r="AO56" s="603"/>
      <c r="AP56" s="10"/>
    </row>
    <row r="57" spans="1:42" ht="12.2" customHeight="1" x14ac:dyDescent="0.45"/>
    <row r="58" spans="1:42" ht="6.6" customHeight="1" x14ac:dyDescent="0.45"/>
  </sheetData>
  <sheetProtection algorithmName="SHA-512" hashValue="qWiaW/3M/MDWU79n6J3GgdrpwcL04AwKkz/TFK8fMZED8+TGyfMZOHEVwkOfvVCHf9YeivK5pKM/3YhYc0qljA==" saltValue="sywhiO6viVkweomQCJ+4DQ==" spinCount="100000" sheet="1" selectLockedCells="1"/>
  <mergeCells count="91">
    <mergeCell ref="B5:H5"/>
    <mergeCell ref="B3:H3"/>
    <mergeCell ref="B54:M54"/>
    <mergeCell ref="N54:Y54"/>
    <mergeCell ref="N55:Y55"/>
    <mergeCell ref="B6:H6"/>
    <mergeCell ref="I6:W6"/>
    <mergeCell ref="B8:AO8"/>
    <mergeCell ref="B9:AO21"/>
    <mergeCell ref="B23:AO23"/>
    <mergeCell ref="AI24:AO24"/>
    <mergeCell ref="T24:AH24"/>
    <mergeCell ref="B24:S24"/>
    <mergeCell ref="B25:S25"/>
    <mergeCell ref="T25:AH25"/>
    <mergeCell ref="AI25:AO25"/>
    <mergeCell ref="I2:W2"/>
    <mergeCell ref="B2:H2"/>
    <mergeCell ref="AK4:AO4"/>
    <mergeCell ref="Y5:AE5"/>
    <mergeCell ref="AG4:AJ4"/>
    <mergeCell ref="Y2:AB2"/>
    <mergeCell ref="Y4:AB4"/>
    <mergeCell ref="AC4:AF4"/>
    <mergeCell ref="AC2:AO2"/>
    <mergeCell ref="Y3:AB3"/>
    <mergeCell ref="AC3:AO3"/>
    <mergeCell ref="AF5:AO5"/>
    <mergeCell ref="I3:W3"/>
    <mergeCell ref="I4:W4"/>
    <mergeCell ref="I5:W5"/>
    <mergeCell ref="B4:H4"/>
    <mergeCell ref="AI26:AO26"/>
    <mergeCell ref="B27:S27"/>
    <mergeCell ref="T27:AH27"/>
    <mergeCell ref="AI27:AO27"/>
    <mergeCell ref="B28:S28"/>
    <mergeCell ref="T28:AH28"/>
    <mergeCell ref="AI28:AO28"/>
    <mergeCell ref="B26:S26"/>
    <mergeCell ref="T26:AH26"/>
    <mergeCell ref="B29:S29"/>
    <mergeCell ref="T29:AH29"/>
    <mergeCell ref="AI29:AO29"/>
    <mergeCell ref="B30:S30"/>
    <mergeCell ref="T30:AH30"/>
    <mergeCell ref="AI30:AO30"/>
    <mergeCell ref="AA54:AO55"/>
    <mergeCell ref="B55:J55"/>
    <mergeCell ref="S49:U49"/>
    <mergeCell ref="V49:AG49"/>
    <mergeCell ref="B51:AO51"/>
    <mergeCell ref="B52:L52"/>
    <mergeCell ref="O52:S52"/>
    <mergeCell ref="U52:Y52"/>
    <mergeCell ref="AA53:AE53"/>
    <mergeCell ref="B49:E49"/>
    <mergeCell ref="F49:Q49"/>
    <mergeCell ref="AK47:AO47"/>
    <mergeCell ref="B39:AO39"/>
    <mergeCell ref="B45:K45"/>
    <mergeCell ref="L45:AG45"/>
    <mergeCell ref="AI45:AJ45"/>
    <mergeCell ref="AK45:AO45"/>
    <mergeCell ref="B40:AO43"/>
    <mergeCell ref="AI47:AJ47"/>
    <mergeCell ref="B47:E47"/>
    <mergeCell ref="F47:Q47"/>
    <mergeCell ref="S47:U47"/>
    <mergeCell ref="V47:AG47"/>
    <mergeCell ref="AI37:AO37"/>
    <mergeCell ref="B35:S35"/>
    <mergeCell ref="T35:AH35"/>
    <mergeCell ref="AI35:AO35"/>
    <mergeCell ref="B36:S36"/>
    <mergeCell ref="T36:AH36"/>
    <mergeCell ref="AI36:AO36"/>
    <mergeCell ref="B37:S37"/>
    <mergeCell ref="T37:AH37"/>
    <mergeCell ref="AI33:AO33"/>
    <mergeCell ref="AI34:AO34"/>
    <mergeCell ref="B31:S31"/>
    <mergeCell ref="T31:AH31"/>
    <mergeCell ref="AI31:AO31"/>
    <mergeCell ref="B32:S32"/>
    <mergeCell ref="B33:S33"/>
    <mergeCell ref="T33:AH33"/>
    <mergeCell ref="B34:S34"/>
    <mergeCell ref="T34:AH34"/>
    <mergeCell ref="T32:AH32"/>
    <mergeCell ref="AI32:AO32"/>
  </mergeCells>
  <printOptions horizontalCentered="1"/>
  <pageMargins left="0.7" right="0.7" top="0.75" bottom="0.75" header="0.3" footer="0.3"/>
  <pageSetup fitToHeight="2" orientation="portrait" verticalDpi="1200" r:id="rId1"/>
  <headerFooter>
    <oddHeader>&amp;L&amp;G&amp;C&amp;"-,Bold"&amp;12Revision History</oddHeader>
    <oddFooter>&amp;L&amp;9 1AF0003 Sheet: &amp;A&amp;C&amp;8&amp;K000000Page &amp;P of &amp;N&amp;"-,Bold"&amp;KFF0000
&amp;"-,Regular"&amp;K000000Printed Copy Uncontrolled.  
Latest Edition on AMG Intranet Site (http://intranet.amgeneral.com)&amp;R&amp;9Revision 2/15/2022</oddFooter>
  </headerFooter>
  <ignoredErrors>
    <ignoredError sqref="AF5 I2:I3 I6 AC2:AC4 AK4 F47 F49 V49 V47 N55 AK47" unlockedFormula="1"/>
  </ignoredError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25887C76EB83489F17B3DEC406B65D" ma:contentTypeVersion="8" ma:contentTypeDescription="Create a new document." ma:contentTypeScope="" ma:versionID="29045504c7a9a2829a5c9b43e0de7370">
  <xsd:schema xmlns:xsd="http://www.w3.org/2001/XMLSchema" xmlns:xs="http://www.w3.org/2001/XMLSchema" xmlns:p="http://schemas.microsoft.com/office/2006/metadata/properties" xmlns:ns3="8b73b2d0-d5e2-4fac-b649-ca77652b87fc" targetNamespace="http://schemas.microsoft.com/office/2006/metadata/properties" ma:root="true" ma:fieldsID="24371969ba00232fb485db41c347efd8" ns3:_="">
    <xsd:import namespace="8b73b2d0-d5e2-4fac-b649-ca77652b87f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73b2d0-d5e2-4fac-b649-ca77652b8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19B7C4-E7D3-411A-9FFE-F0F7134D6F4F}">
  <ds:schemaRefs>
    <ds:schemaRef ds:uri="http://schemas.microsoft.com/sharepoint/v3/contenttype/forms"/>
  </ds:schemaRefs>
</ds:datastoreItem>
</file>

<file path=customXml/itemProps2.xml><?xml version="1.0" encoding="utf-8"?>
<ds:datastoreItem xmlns:ds="http://schemas.openxmlformats.org/officeDocument/2006/customXml" ds:itemID="{793ADD71-6E7F-4CB0-9FD6-18358B93A0F4}">
  <ds:schemaRefs>
    <ds:schemaRef ds:uri="http://purl.org/dc/dcmitype/"/>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8b73b2d0-d5e2-4fac-b649-ca77652b87fc"/>
    <ds:schemaRef ds:uri="http://www.w3.org/XML/1998/namespace"/>
  </ds:schemaRefs>
</ds:datastoreItem>
</file>

<file path=customXml/itemProps3.xml><?xml version="1.0" encoding="utf-8"?>
<ds:datastoreItem xmlns:ds="http://schemas.openxmlformats.org/officeDocument/2006/customXml" ds:itemID="{34B6AE45-BEFE-482B-9959-D6CD8DF5E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73b2d0-d5e2-4fac-b649-ca77652b8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34</vt:i4>
      </vt:variant>
    </vt:vector>
  </HeadingPairs>
  <TitlesOfParts>
    <vt:vector size="69" baseType="lpstr">
      <vt:lpstr>Revision</vt:lpstr>
      <vt:lpstr>APQP Timing Gantt Chart</vt:lpstr>
      <vt:lpstr>Information</vt:lpstr>
      <vt:lpstr>When to PPAP</vt:lpstr>
      <vt:lpstr>Deviation Request</vt:lpstr>
      <vt:lpstr>0a. Feasibility Form</vt:lpstr>
      <vt:lpstr>0b. Submission Requirements</vt:lpstr>
      <vt:lpstr>0c. PSW</vt:lpstr>
      <vt:lpstr>0d. Interim Recovery</vt:lpstr>
      <vt:lpstr>4 DFMEA</vt:lpstr>
      <vt:lpstr>4 DFMEA Ratings</vt:lpstr>
      <vt:lpstr>5 FLOW</vt:lpstr>
      <vt:lpstr>6 PFMEA</vt:lpstr>
      <vt:lpstr>6 PFMEA Ratings</vt:lpstr>
      <vt:lpstr>7 CPLAN</vt:lpstr>
      <vt:lpstr>8 GR&amp;R Requirements</vt:lpstr>
      <vt:lpstr>8 ANOVA GR&amp;R</vt:lpstr>
      <vt:lpstr>8 GR&amp;R Att Agr</vt:lpstr>
      <vt:lpstr>9 Dimensional Test Results</vt:lpstr>
      <vt:lpstr>10a Blank_FAT_Report</vt:lpstr>
      <vt:lpstr>10b EXAMPLE_FAT_REPORT</vt:lpstr>
      <vt:lpstr>10c Performance Test Results</vt:lpstr>
      <vt:lpstr>10d Material Test Results</vt:lpstr>
      <vt:lpstr>10e Print Notes-Paint &amp; Coating</vt:lpstr>
      <vt:lpstr>10f Paint Performance Approval</vt:lpstr>
      <vt:lpstr>10g Print Notes-Welding</vt:lpstr>
      <vt:lpstr>10h JOINT WELD PROCEDURE SPECS</vt:lpstr>
      <vt:lpstr>10i JOINT WELD PROCEDURE RESIST</vt:lpstr>
      <vt:lpstr>10j Print Notes-Plating</vt:lpstr>
      <vt:lpstr>11 Initial Process Studies</vt:lpstr>
      <vt:lpstr>14 NON-PPAP Approved Label</vt:lpstr>
      <vt:lpstr>14 Sample PPAP Label</vt:lpstr>
      <vt:lpstr>15 Master Sample Photo</vt:lpstr>
      <vt:lpstr>18 Tooling &amp; Fixtures</vt:lpstr>
      <vt:lpstr>Blank</vt:lpstr>
      <vt:lpstr>'APQP Timing Gantt Chart'!Milestone_Marker</vt:lpstr>
      <vt:lpstr>'0a. Feasibility Form'!Print_Area</vt:lpstr>
      <vt:lpstr>'0b. Submission Requirements'!Print_Area</vt:lpstr>
      <vt:lpstr>'0c. PSW'!Print_Area</vt:lpstr>
      <vt:lpstr>'0d. Interim Recovery'!Print_Area</vt:lpstr>
      <vt:lpstr>'10a Blank_FAT_Report'!Print_Area</vt:lpstr>
      <vt:lpstr>'10c Performance Test Results'!Print_Area</vt:lpstr>
      <vt:lpstr>'10d Material Test Results'!Print_Area</vt:lpstr>
      <vt:lpstr>'10e Print Notes-Paint &amp; Coating'!Print_Area</vt:lpstr>
      <vt:lpstr>'10f Paint Performance Approval'!Print_Area</vt:lpstr>
      <vt:lpstr>'10g Print Notes-Welding'!Print_Area</vt:lpstr>
      <vt:lpstr>'10j Print Notes-Plating'!Print_Area</vt:lpstr>
      <vt:lpstr>'11 Initial Process Studies'!Print_Area</vt:lpstr>
      <vt:lpstr>'14 NON-PPAP Approved Label'!Print_Area</vt:lpstr>
      <vt:lpstr>'14 Sample PPAP Label'!Print_Area</vt:lpstr>
      <vt:lpstr>'15 Master Sample Photo'!Print_Area</vt:lpstr>
      <vt:lpstr>'18 Tooling &amp; Fixtures'!Print_Area</vt:lpstr>
      <vt:lpstr>'4 DFMEA'!Print_Area</vt:lpstr>
      <vt:lpstr>'5 FLOW'!Print_Area</vt:lpstr>
      <vt:lpstr>'6 PFMEA'!Print_Area</vt:lpstr>
      <vt:lpstr>'6 PFMEA Ratings'!Print_Area</vt:lpstr>
      <vt:lpstr>'7 CPLAN'!Print_Area</vt:lpstr>
      <vt:lpstr>'8 ANOVA GR&amp;R'!Print_Area</vt:lpstr>
      <vt:lpstr>'8 GR&amp;R Att Agr'!Print_Area</vt:lpstr>
      <vt:lpstr>'8 GR&amp;R Requirements'!Print_Area</vt:lpstr>
      <vt:lpstr>'9 Dimensional Test Results'!Print_Area</vt:lpstr>
      <vt:lpstr>Blank!Print_Area</vt:lpstr>
      <vt:lpstr>'Deviation Request'!Print_Area</vt:lpstr>
      <vt:lpstr>Information!Print_Area</vt:lpstr>
      <vt:lpstr>Revision!Print_Area</vt:lpstr>
      <vt:lpstr>'When to PPAP'!Print_Area</vt:lpstr>
      <vt:lpstr>'APQP Timing Gantt Chart'!Print_Titles</vt:lpstr>
      <vt:lpstr>'APQP Timing Gantt Chart'!Project_Start</vt:lpstr>
      <vt:lpstr>'APQP Timing Gantt Chart'!Scrolling_Increment</vt:lpstr>
    </vt:vector>
  </TitlesOfParts>
  <Company>AM General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PPAP Workbook</dc:title>
  <dc:creator>Milbrath, Terrence</dc:creator>
  <cp:lastModifiedBy>Carpenter, Lizbeth</cp:lastModifiedBy>
  <cp:lastPrinted>2022-02-16T16:51:47Z</cp:lastPrinted>
  <dcterms:created xsi:type="dcterms:W3CDTF">2019-01-08T19:56:40Z</dcterms:created>
  <dcterms:modified xsi:type="dcterms:W3CDTF">2022-02-16T19:47:49Z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0x0101009325887C76EB83489F17B3DEC406B65D</vt:lpwstr>
  </property>
  <property fmtid="{D5CDD505-2E9C-101B-9397-08002B2CF9AE}" pid="3" name="Order">
    <vt:r8>49200</vt:r8>
  </property>
  <property fmtid="{D5CDD505-2E9C-101B-9397-08002B2CF9AE}" pid="4" name="Document Name">
    <vt:lpwstr>1AF0003.xlsx</vt:lpwstr>
  </property>
  <property fmtid="{D5CDD505-2E9C-101B-9397-08002B2CF9AE}" pid="5" name="References">
    <vt:lpwstr/>
  </property>
  <property fmtid="{D5CDD505-2E9C-101B-9397-08002B2CF9AE}" pid="6" name="xd_ProgID">
    <vt:lpwstr/>
  </property>
  <property fmtid="{D5CDD505-2E9C-101B-9397-08002B2CF9AE}" pid="7" name="WorkflowChangePath">
    <vt:lpwstr>b96647d5-138a-4a3c-b34d-c16a0bcffa2a,2;b96647d5-138a-4a3c-b34d-c16a0bcffa2a,4;</vt:lpwstr>
  </property>
  <property fmtid="{D5CDD505-2E9C-101B-9397-08002B2CF9AE}" pid="8" name="ISO Clause">
    <vt:lpwstr/>
  </property>
  <property fmtid="{D5CDD505-2E9C-101B-9397-08002B2CF9AE}" pid="9" name="Document Storage Location">
    <vt:lpwstr>Sharepoint</vt:lpwstr>
  </property>
  <property fmtid="{D5CDD505-2E9C-101B-9397-08002B2CF9AE}" pid="10" name="TemplateUrl">
    <vt:lpwstr/>
  </property>
</Properties>
</file>